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40" yWindow="2640" windowWidth="24240" windowHeight="137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15" l="1"/>
  <c r="F71" i="15"/>
  <c r="F70" i="15"/>
  <c r="F66" i="15"/>
  <c r="F65" i="15"/>
  <c r="F62" i="15"/>
  <c r="F61" i="15"/>
  <c r="F60" i="15"/>
  <c r="F58" i="15"/>
  <c r="F57" i="15"/>
  <c r="F56" i="15"/>
  <c r="F52" i="15"/>
  <c r="F51" i="15"/>
  <c r="F50" i="15"/>
  <c r="F48" i="15"/>
  <c r="F47" i="15"/>
  <c r="F44" i="15"/>
  <c r="F42" i="15"/>
  <c r="F32" i="15"/>
  <c r="F27" i="15"/>
  <c r="F22" i="15"/>
  <c r="F21" i="15"/>
  <c r="F19" i="15"/>
  <c r="F17" i="15"/>
  <c r="F14" i="15"/>
  <c r="F13" i="15"/>
  <c r="F12" i="15"/>
  <c r="F9" i="5"/>
  <c r="J25" i="1"/>
  <c r="G25" i="1"/>
  <c r="G12" i="1" l="1"/>
  <c r="H12" i="1"/>
  <c r="I12" i="1"/>
  <c r="J12" i="1"/>
  <c r="L12" i="1" s="1"/>
  <c r="G15" i="1"/>
  <c r="H15" i="1"/>
  <c r="I15" i="1"/>
  <c r="J15" i="1"/>
  <c r="I16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74" i="15"/>
  <c r="E72" i="15"/>
  <c r="E71" i="15" s="1"/>
  <c r="D72" i="15"/>
  <c r="D71" i="15" s="1"/>
  <c r="D70" i="15" s="1"/>
  <c r="C72" i="15"/>
  <c r="C71" i="15" s="1"/>
  <c r="C70" i="15" s="1"/>
  <c r="F67" i="15"/>
  <c r="E67" i="15"/>
  <c r="E66" i="15" s="1"/>
  <c r="D67" i="15"/>
  <c r="D66" i="15" s="1"/>
  <c r="D65" i="15" s="1"/>
  <c r="D9" i="15" s="1"/>
  <c r="C67" i="15"/>
  <c r="C66" i="15" s="1"/>
  <c r="C65" i="15" s="1"/>
  <c r="C9" i="15" s="1"/>
  <c r="F64" i="15"/>
  <c r="E62" i="15"/>
  <c r="D62" i="15"/>
  <c r="D61" i="15" s="1"/>
  <c r="D60" i="15" s="1"/>
  <c r="C62" i="15"/>
  <c r="C61" i="15" s="1"/>
  <c r="C60" i="15" s="1"/>
  <c r="E58" i="15"/>
  <c r="D58" i="15"/>
  <c r="D57" i="15" s="1"/>
  <c r="D56" i="15" s="1"/>
  <c r="D8" i="15" s="1"/>
  <c r="C58" i="15"/>
  <c r="C57" i="15" s="1"/>
  <c r="C56" i="15" s="1"/>
  <c r="C8" i="15" s="1"/>
  <c r="F55" i="15"/>
  <c r="E52" i="15"/>
  <c r="D52" i="15"/>
  <c r="D51" i="15" s="1"/>
  <c r="D50" i="15" s="1"/>
  <c r="C52" i="15"/>
  <c r="C51" i="15"/>
  <c r="C50" i="15"/>
  <c r="E48" i="15"/>
  <c r="D48" i="15"/>
  <c r="D47" i="15" s="1"/>
  <c r="C48" i="15"/>
  <c r="C47" i="15"/>
  <c r="E44" i="15"/>
  <c r="D44" i="15"/>
  <c r="C44" i="15"/>
  <c r="E42" i="15"/>
  <c r="D42" i="15"/>
  <c r="C42" i="15"/>
  <c r="E32" i="15"/>
  <c r="D32" i="15"/>
  <c r="C32" i="15"/>
  <c r="E27" i="15"/>
  <c r="D27" i="15"/>
  <c r="C27" i="15"/>
  <c r="C21" i="15" s="1"/>
  <c r="E22" i="15"/>
  <c r="D22" i="15"/>
  <c r="D21" i="15" s="1"/>
  <c r="C22" i="15"/>
  <c r="E19" i="15"/>
  <c r="D19" i="15"/>
  <c r="C19" i="15"/>
  <c r="E17" i="15"/>
  <c r="E13" i="15" s="1"/>
  <c r="D17" i="15"/>
  <c r="D13" i="15" s="1"/>
  <c r="C17" i="15"/>
  <c r="E14" i="15"/>
  <c r="D14" i="15"/>
  <c r="C14" i="15"/>
  <c r="C13" i="15"/>
  <c r="C12" i="15" s="1"/>
  <c r="C7" i="15" s="1"/>
  <c r="H8" i="8"/>
  <c r="G8" i="8"/>
  <c r="F7" i="8"/>
  <c r="G7" i="8" s="1"/>
  <c r="E7" i="8"/>
  <c r="D7" i="8"/>
  <c r="D6" i="8" s="1"/>
  <c r="C7" i="8"/>
  <c r="C6" i="8" s="1"/>
  <c r="F6" i="8"/>
  <c r="G6" i="8" s="1"/>
  <c r="E6" i="8"/>
  <c r="H19" i="5"/>
  <c r="G19" i="5"/>
  <c r="F18" i="5"/>
  <c r="H18" i="5" s="1"/>
  <c r="E18" i="5"/>
  <c r="D18" i="5"/>
  <c r="C18" i="5"/>
  <c r="C13" i="5" s="1"/>
  <c r="H17" i="5"/>
  <c r="G17" i="5"/>
  <c r="F16" i="5"/>
  <c r="G16" i="5" s="1"/>
  <c r="E16" i="5"/>
  <c r="H16" i="5" s="1"/>
  <c r="D16" i="5"/>
  <c r="D13" i="5" s="1"/>
  <c r="C16" i="5"/>
  <c r="H15" i="5"/>
  <c r="G15" i="5"/>
  <c r="F14" i="5"/>
  <c r="F13" i="5" s="1"/>
  <c r="E14" i="5"/>
  <c r="E13" i="5" s="1"/>
  <c r="D14" i="5"/>
  <c r="C14" i="5"/>
  <c r="H12" i="5"/>
  <c r="G12" i="5"/>
  <c r="H11" i="5"/>
  <c r="G11" i="5"/>
  <c r="E11" i="5"/>
  <c r="D11" i="5"/>
  <c r="H10" i="5"/>
  <c r="G10" i="5"/>
  <c r="G9" i="5"/>
  <c r="E9" i="5"/>
  <c r="H9" i="5" s="1"/>
  <c r="D9" i="5"/>
  <c r="D6" i="5" s="1"/>
  <c r="H8" i="5"/>
  <c r="G8" i="5"/>
  <c r="F7" i="5"/>
  <c r="H7" i="5" s="1"/>
  <c r="E7" i="5"/>
  <c r="E6" i="5" s="1"/>
  <c r="D7" i="5"/>
  <c r="L64" i="3"/>
  <c r="K64" i="3"/>
  <c r="K63" i="3"/>
  <c r="J63" i="3"/>
  <c r="L63" i="3" s="1"/>
  <c r="I63" i="3"/>
  <c r="I62" i="3" s="1"/>
  <c r="H63" i="3"/>
  <c r="H62" i="3" s="1"/>
  <c r="G63" i="3"/>
  <c r="G62" i="3" s="1"/>
  <c r="L61" i="3"/>
  <c r="K61" i="3"/>
  <c r="L60" i="3"/>
  <c r="K60" i="3"/>
  <c r="L59" i="3"/>
  <c r="J59" i="3"/>
  <c r="I59" i="3"/>
  <c r="H59" i="3"/>
  <c r="G59" i="3"/>
  <c r="K59" i="3" s="1"/>
  <c r="L58" i="3"/>
  <c r="K58" i="3"/>
  <c r="K57" i="3"/>
  <c r="J57" i="3"/>
  <c r="L57" i="3" s="1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K47" i="3"/>
  <c r="J47" i="3"/>
  <c r="L47" i="3" s="1"/>
  <c r="I47" i="3"/>
  <c r="I36" i="3" s="1"/>
  <c r="H47" i="3"/>
  <c r="H36" i="3" s="1"/>
  <c r="G47" i="3"/>
  <c r="L46" i="3"/>
  <c r="K46" i="3"/>
  <c r="L45" i="3"/>
  <c r="K45" i="3"/>
  <c r="L44" i="3"/>
  <c r="K44" i="3"/>
  <c r="L43" i="3"/>
  <c r="K43" i="3"/>
  <c r="J42" i="3"/>
  <c r="J36" i="3" s="1"/>
  <c r="I42" i="3"/>
  <c r="H42" i="3"/>
  <c r="G42" i="3"/>
  <c r="L41" i="3"/>
  <c r="K41" i="3"/>
  <c r="L40" i="3"/>
  <c r="K40" i="3"/>
  <c r="L39" i="3"/>
  <c r="K39" i="3"/>
  <c r="L38" i="3"/>
  <c r="K38" i="3"/>
  <c r="L37" i="3"/>
  <c r="J37" i="3"/>
  <c r="I37" i="3"/>
  <c r="H37" i="3"/>
  <c r="G37" i="3"/>
  <c r="K37" i="3" s="1"/>
  <c r="G36" i="3"/>
  <c r="L35" i="3"/>
  <c r="K35" i="3"/>
  <c r="J34" i="3"/>
  <c r="I34" i="3"/>
  <c r="L34" i="3" s="1"/>
  <c r="H34" i="3"/>
  <c r="G34" i="3"/>
  <c r="K34" i="3" s="1"/>
  <c r="L33" i="3"/>
  <c r="K33" i="3"/>
  <c r="J32" i="3"/>
  <c r="K32" i="3" s="1"/>
  <c r="I32" i="3"/>
  <c r="H32" i="3"/>
  <c r="G32" i="3"/>
  <c r="L31" i="3"/>
  <c r="K31" i="3"/>
  <c r="L30" i="3"/>
  <c r="K30" i="3"/>
  <c r="K29" i="3"/>
  <c r="J29" i="3"/>
  <c r="J28" i="3" s="1"/>
  <c r="I29" i="3"/>
  <c r="I28" i="3" s="1"/>
  <c r="H29" i="3"/>
  <c r="H28" i="3" s="1"/>
  <c r="G29" i="3"/>
  <c r="G28" i="3" s="1"/>
  <c r="G27" i="3" s="1"/>
  <c r="G26" i="3" s="1"/>
  <c r="L21" i="3"/>
  <c r="K21" i="3"/>
  <c r="L20" i="3"/>
  <c r="K20" i="3"/>
  <c r="L19" i="3"/>
  <c r="K19" i="3"/>
  <c r="I19" i="3"/>
  <c r="H19" i="3"/>
  <c r="K18" i="3"/>
  <c r="I18" i="3"/>
  <c r="L18" i="3" s="1"/>
  <c r="H18" i="3"/>
  <c r="L17" i="3"/>
  <c r="K17" i="3"/>
  <c r="K16" i="3"/>
  <c r="I16" i="3"/>
  <c r="I15" i="3" s="1"/>
  <c r="L15" i="3" s="1"/>
  <c r="H16" i="3"/>
  <c r="H15" i="3" s="1"/>
  <c r="K15" i="3"/>
  <c r="L14" i="3"/>
  <c r="K14" i="3"/>
  <c r="I13" i="3"/>
  <c r="L13" i="3" s="1"/>
  <c r="H13" i="3"/>
  <c r="I12" i="3"/>
  <c r="H12" i="3"/>
  <c r="K11" i="3"/>
  <c r="G10" i="3"/>
  <c r="K10" i="3" s="1"/>
  <c r="L28" i="3" l="1"/>
  <c r="K28" i="3"/>
  <c r="E70" i="15"/>
  <c r="D12" i="15"/>
  <c r="D7" i="15" s="1"/>
  <c r="E12" i="15"/>
  <c r="E7" i="15" s="1"/>
  <c r="F7" i="15" s="1"/>
  <c r="H13" i="5"/>
  <c r="G13" i="5"/>
  <c r="H11" i="3"/>
  <c r="H10" i="3" s="1"/>
  <c r="E65" i="15"/>
  <c r="E9" i="15" s="1"/>
  <c r="F9" i="15" s="1"/>
  <c r="H27" i="3"/>
  <c r="H26" i="3" s="1"/>
  <c r="I11" i="3"/>
  <c r="I27" i="3"/>
  <c r="I26" i="3" s="1"/>
  <c r="L36" i="3"/>
  <c r="K36" i="3"/>
  <c r="K42" i="3"/>
  <c r="L16" i="3"/>
  <c r="L32" i="3"/>
  <c r="L42" i="3"/>
  <c r="H14" i="5"/>
  <c r="H6" i="8"/>
  <c r="L29" i="3"/>
  <c r="G18" i="5"/>
  <c r="G14" i="5"/>
  <c r="J62" i="3"/>
  <c r="H7" i="8"/>
  <c r="F6" i="5"/>
  <c r="G6" i="5" s="1"/>
  <c r="E21" i="15"/>
  <c r="E47" i="15"/>
  <c r="E51" i="15"/>
  <c r="E57" i="15"/>
  <c r="E61" i="15"/>
  <c r="G7" i="5"/>
  <c r="K13" i="3"/>
  <c r="K27" i="1"/>
  <c r="H6" i="5" l="1"/>
  <c r="L62" i="3"/>
  <c r="K62" i="3"/>
  <c r="E60" i="15"/>
  <c r="L11" i="3"/>
  <c r="I10" i="3"/>
  <c r="L10" i="3" s="1"/>
  <c r="E56" i="15"/>
  <c r="E8" i="15" s="1"/>
  <c r="F8" i="15" s="1"/>
  <c r="E50" i="15"/>
  <c r="J27" i="3"/>
  <c r="L12" i="3"/>
  <c r="K12" i="3"/>
  <c r="L27" i="3" l="1"/>
  <c r="J26" i="3"/>
  <c r="K27" i="3"/>
  <c r="L26" i="3" l="1"/>
  <c r="K26" i="3"/>
</calcChain>
</file>

<file path=xl/sharedStrings.xml><?xml version="1.0" encoding="utf-8"?>
<sst xmlns="http://schemas.openxmlformats.org/spreadsheetml/2006/main" count="363" uniqueCount="168">
  <si>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</si>
  <si>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</si>
  <si>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</si>
  <si>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</si>
  <si>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</si>
  <si>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</si>
  <si>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</si>
  <si>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</si>
  <si>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</si>
  <si>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</si>
  <si>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</si>
  <si>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</si>
  <si>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</si>
  <si>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</si>
  <si>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</si>
  <si>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</si>
  <si>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</si>
  <si>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</si>
  <si>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</si>
  <si>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</si>
  <si>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</si>
  <si>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</si>
  <si>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</si>
  <si>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</si>
  <si>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</si>
  <si>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</si>
  <si>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</si>
  <si>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</si>
  <si>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</si>
  <si>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</si>
  <si>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</si>
  <si>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</si>
  <si>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</si>
  <si>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</si>
  <si>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</si>
  <si>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</si>
  <si>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</si>
  <si>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</si>
  <si>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</si>
  <si>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</si>
  <si>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</si>
  <si>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</si>
  <si>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</si>
  <si>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</si>
  <si>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</si>
  <si>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</si>
  <si>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</si>
  <si>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</si>
  <si>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</si>
  <si>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</si>
  <si>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</si>
  <si>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</si>
  <si>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</si>
  <si>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</si>
  <si>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</si>
  <si>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</si>
  <si>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</si>
  <si>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</si>
  <si>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</si>
  <si>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</si>
  <si>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</si>
  <si>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</si>
  <si>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</si>
  <si>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</si>
  <si>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</si>
  <si>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</si>
  <si>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</si>
  <si>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</si>
  <si>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</si>
  <si>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</si>
  <si>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</si>
  <si>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</si>
  <si>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</si>
  <si>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</si>
  <si>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</si>
  <si>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</si>
  <si>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</si>
  <si>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</si>
  <si>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</si>
  <si>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</si>
  <si>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</si>
  <si>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</si>
  <si>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</si>
  <si>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</si>
  <si>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</si>
  <si>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</si>
  <si>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</si>
  <si>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</si>
  <si>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</si>
  <si>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</si>
  <si>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</si>
  <si>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</si>
  <si>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</si>
  <si>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</si>
  <si>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</si>
  <si>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</si>
  <si>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</si>
  <si>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</si>
  <si>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</si>
  <si>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</si>
  <si>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</si>
  <si>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</si>
  <si>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</si>
  <si>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</si>
  <si>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</si>
  <si>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</si>
  <si>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</si>
  <si>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</si>
  <si>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</si>
  <si>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</si>
  <si>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</si>
  <si>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</si>
  <si>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</si>
  <si>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</si>
  <si>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</si>
  <si>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</si>
  <si>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</si>
  <si>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</si>
  <si>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</si>
  <si>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</si>
  <si>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</si>
  <si>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</si>
  <si>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</si>
  <si>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</si>
  <si>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</si>
  <si>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</si>
  <si>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</si>
  <si>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</si>
  <si>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</si>
  <si>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</si>
  <si>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</si>
  <si>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</si>
  <si>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</si>
  <si>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</si>
  <si>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</si>
  <si>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</si>
  <si>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</si>
  <si>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3293</t>
  </si>
  <si>
    <t>REPREZENTACIJA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</si>
  <si>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</si>
  <si>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</si>
  <si>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</si>
  <si>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</si>
  <si>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</si>
  <si>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</si>
  <si>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</si>
  <si>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</si>
  <si>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</si>
  <si>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</si>
  <si>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</si>
  <si>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</si>
  <si>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</si>
  <si>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</si>
  <si>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</si>
  <si>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</si>
  <si>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70 Trgovački sudovi</t>
  </si>
  <si>
    <t>3574 VARAŽDIN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</si>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</sst>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9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0" fillId="0" borderId="0" xfId="0" applyNumberFormat="1"/>
    <xf numFmtId="4" fontId="7" fillId="0" borderId="3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/>
    <xf numFmtId="4" fontId="20" fillId="0" borderId="3" xfId="0" applyNumberFormat="1" applyFont="1" applyFill="1" applyBorder="1"/>
    <xf numFmtId="4" fontId="0" fillId="0" borderId="3" xfId="0" applyNumberFormat="1" applyFill="1" applyBorder="1"/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4" workbookViewId="0">
      <selection activeCell="J25" sqref="J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2" t="s">
        <v>41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1" t="s">
        <v>4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1" t="s">
        <v>24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6" t="s">
        <v>8</v>
      </c>
      <c r="C10" s="107"/>
      <c r="D10" s="107"/>
      <c r="E10" s="107"/>
      <c r="F10" s="108"/>
      <c r="G10" s="85">
        <v>504098.8</v>
      </c>
      <c r="H10" s="86">
        <v>1071320</v>
      </c>
      <c r="I10" s="86">
        <v>1071320</v>
      </c>
      <c r="J10" s="86">
        <v>556058.82999999996</v>
      </c>
      <c r="K10" s="86"/>
      <c r="L10" s="86"/>
    </row>
    <row r="11" spans="2:13" x14ac:dyDescent="0.25">
      <c r="B11" s="109" t="s">
        <v>7</v>
      </c>
      <c r="C11" s="108"/>
      <c r="D11" s="108"/>
      <c r="E11" s="108"/>
      <c r="F11" s="10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3" t="s">
        <v>0</v>
      </c>
      <c r="C12" s="104"/>
      <c r="D12" s="104"/>
      <c r="E12" s="104"/>
      <c r="F12" s="105"/>
      <c r="G12" s="87">
        <f>G10+G11</f>
        <v>504098.8</v>
      </c>
      <c r="H12" s="87">
        <f t="shared" ref="H12:J12" si="0">H10+H11</f>
        <v>1071320</v>
      </c>
      <c r="I12" s="87">
        <f t="shared" si="0"/>
        <v>1071320</v>
      </c>
      <c r="J12" s="87">
        <f t="shared" si="0"/>
        <v>556058.82999999996</v>
      </c>
      <c r="K12" s="88">
        <f>J12/G12*100</f>
        <v>110.30750916288632</v>
      </c>
      <c r="L12" s="88">
        <f>J12/I12*100</f>
        <v>51.904083747153038</v>
      </c>
    </row>
    <row r="13" spans="2:13" x14ac:dyDescent="0.25">
      <c r="B13" s="119" t="s">
        <v>9</v>
      </c>
      <c r="C13" s="107"/>
      <c r="D13" s="107"/>
      <c r="E13" s="107"/>
      <c r="F13" s="107"/>
      <c r="G13" s="89">
        <v>503987.26</v>
      </c>
      <c r="H13" s="86">
        <v>1071320</v>
      </c>
      <c r="I13" s="86">
        <v>1071320</v>
      </c>
      <c r="J13" s="86">
        <v>568392.61</v>
      </c>
      <c r="K13" s="86"/>
      <c r="L13" s="86"/>
    </row>
    <row r="14" spans="2:13" x14ac:dyDescent="0.25">
      <c r="B14" s="109" t="s">
        <v>10</v>
      </c>
      <c r="C14" s="108"/>
      <c r="D14" s="108"/>
      <c r="E14" s="108"/>
      <c r="F14" s="108"/>
      <c r="G14" s="85">
        <v>0</v>
      </c>
      <c r="H14" s="86">
        <v>0</v>
      </c>
      <c r="I14" s="86">
        <v>0</v>
      </c>
      <c r="J14" s="86">
        <v>0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503987.26</v>
      </c>
      <c r="H15" s="87">
        <f t="shared" ref="H15:J15" si="1">H13+H14</f>
        <v>1071320</v>
      </c>
      <c r="I15" s="87">
        <f t="shared" si="1"/>
        <v>1071320</v>
      </c>
      <c r="J15" s="87">
        <f t="shared" si="1"/>
        <v>568392.61</v>
      </c>
      <c r="K15" s="88">
        <f>J15/G15*100</f>
        <v>112.77916231453946</v>
      </c>
      <c r="L15" s="88">
        <f>J15/I15*100</f>
        <v>53.055353209125187</v>
      </c>
    </row>
    <row r="16" spans="2:13" x14ac:dyDescent="0.25">
      <c r="B16" s="118" t="s">
        <v>2</v>
      </c>
      <c r="C16" s="104"/>
      <c r="D16" s="104"/>
      <c r="E16" s="104"/>
      <c r="F16" s="104"/>
      <c r="G16" s="90">
        <f>G12-G15</f>
        <v>111.53999999997905</v>
      </c>
      <c r="H16" s="90">
        <f t="shared" ref="H16:J16" si="2">H12-H15</f>
        <v>0</v>
      </c>
      <c r="I16" s="90">
        <f t="shared" si="2"/>
        <v>0</v>
      </c>
      <c r="J16" s="90">
        <f t="shared" si="2"/>
        <v>-12333.780000000028</v>
      </c>
      <c r="K16" s="88">
        <f>J16/G16*100</f>
        <v>-11057.719203875153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6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6" t="s">
        <v>12</v>
      </c>
      <c r="C22" s="107"/>
      <c r="D22" s="107"/>
      <c r="E22" s="107"/>
      <c r="F22" s="107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20" t="s">
        <v>23</v>
      </c>
      <c r="C23" s="121"/>
      <c r="D23" s="121"/>
      <c r="E23" s="121"/>
      <c r="F23" s="122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6" t="s">
        <v>5</v>
      </c>
      <c r="C24" s="107"/>
      <c r="D24" s="107"/>
      <c r="E24" s="107"/>
      <c r="F24" s="107"/>
      <c r="G24" s="89">
        <v>12180.12</v>
      </c>
      <c r="H24" s="86">
        <v>0</v>
      </c>
      <c r="I24" s="86">
        <v>0</v>
      </c>
      <c r="J24" s="97">
        <v>-12411.88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6" t="s">
        <v>27</v>
      </c>
      <c r="C25" s="107"/>
      <c r="D25" s="107"/>
      <c r="E25" s="107"/>
      <c r="F25" s="107"/>
      <c r="G25" s="96">
        <f>-(39.42+12372.46)</f>
        <v>-12411.88</v>
      </c>
      <c r="H25" s="86">
        <v>0</v>
      </c>
      <c r="I25" s="86">
        <v>0</v>
      </c>
      <c r="J25" s="97">
        <f>10.4+38.68</f>
        <v>49.08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20" t="s">
        <v>29</v>
      </c>
      <c r="C26" s="121"/>
      <c r="D26" s="121"/>
      <c r="E26" s="121"/>
      <c r="F26" s="122"/>
      <c r="G26" s="94">
        <f>G24+G25</f>
        <v>-231.7599999999984</v>
      </c>
      <c r="H26" s="94">
        <f t="shared" ref="H26:J26" si="4">H24+H25</f>
        <v>0</v>
      </c>
      <c r="I26" s="94">
        <f t="shared" si="4"/>
        <v>0</v>
      </c>
      <c r="J26" s="94">
        <f t="shared" si="4"/>
        <v>-12362.8</v>
      </c>
      <c r="K26" s="93">
        <f>J26/G26*100</f>
        <v>5334.3113565758049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7" t="s">
        <v>30</v>
      </c>
      <c r="C27" s="117"/>
      <c r="D27" s="117"/>
      <c r="E27" s="117"/>
      <c r="F27" s="117"/>
      <c r="G27" s="94">
        <f>G16+G26</f>
        <v>-120.22000000001935</v>
      </c>
      <c r="H27" s="94">
        <f t="shared" ref="H27:J27" si="5">H16+H26</f>
        <v>0</v>
      </c>
      <c r="I27" s="94">
        <f t="shared" si="5"/>
        <v>0</v>
      </c>
      <c r="J27" s="94">
        <f t="shared" si="5"/>
        <v>-24696.580000000027</v>
      </c>
      <c r="K27" s="93">
        <f>J27/G27*100</f>
        <v>20542.821493924515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O65"/>
  <sheetViews>
    <sheetView topLeftCell="A37" zoomScale="90" zoomScaleNormal="90" workbookViewId="0">
      <selection activeCell="J29" sqref="J2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  <col min="15" max="15" width="11" bestFit="1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1" t="s">
        <v>26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1" t="s">
        <v>15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3" t="s">
        <v>3</v>
      </c>
      <c r="C8" s="124"/>
      <c r="D8" s="124"/>
      <c r="E8" s="124"/>
      <c r="F8" s="125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6">
        <v>1</v>
      </c>
      <c r="C9" s="127"/>
      <c r="D9" s="127"/>
      <c r="E9" s="127"/>
      <c r="F9" s="128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504098.8</v>
      </c>
      <c r="H10" s="65">
        <f>H11</f>
        <v>1071320</v>
      </c>
      <c r="I10" s="65">
        <f>I11</f>
        <v>1071320</v>
      </c>
      <c r="J10" s="65">
        <v>556058.82999999996</v>
      </c>
      <c r="K10" s="69">
        <f t="shared" ref="K10:K21" si="0">(J10*100)/G10</f>
        <v>110.3075091628863</v>
      </c>
      <c r="L10" s="69">
        <f t="shared" ref="L10:L21" si="1">(J10*100)/I10</f>
        <v>51.904083747153038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v>504098.8</v>
      </c>
      <c r="H11" s="65">
        <f>H12+H15+H18</f>
        <v>1071320</v>
      </c>
      <c r="I11" s="65">
        <f>I12+I15+I18</f>
        <v>1071320</v>
      </c>
      <c r="J11" s="65">
        <v>555921.57999999996</v>
      </c>
      <c r="K11" s="65">
        <f t="shared" si="0"/>
        <v>110.2802823573474</v>
      </c>
      <c r="L11" s="65">
        <f t="shared" si="1"/>
        <v>51.891272448941486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v>111.54</v>
      </c>
      <c r="H12" s="65">
        <f t="shared" ref="H12:I13" si="2">H13</f>
        <v>100</v>
      </c>
      <c r="I12" s="65">
        <f t="shared" si="2"/>
        <v>100</v>
      </c>
      <c r="J12" s="65">
        <v>38.68</v>
      </c>
      <c r="K12" s="65">
        <f t="shared" si="0"/>
        <v>34.678142370450061</v>
      </c>
      <c r="L12" s="65">
        <f t="shared" si="1"/>
        <v>38.68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v>111.54</v>
      </c>
      <c r="H13" s="65">
        <f t="shared" si="2"/>
        <v>100</v>
      </c>
      <c r="I13" s="65">
        <f t="shared" si="2"/>
        <v>100</v>
      </c>
      <c r="J13" s="65">
        <v>38.68</v>
      </c>
      <c r="K13" s="65">
        <f t="shared" si="0"/>
        <v>34.678142370450061</v>
      </c>
      <c r="L13" s="65">
        <f t="shared" si="1"/>
        <v>38.68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111.54</v>
      </c>
      <c r="H14" s="66">
        <v>100</v>
      </c>
      <c r="I14" s="66">
        <v>100</v>
      </c>
      <c r="J14" s="66">
        <v>38.68</v>
      </c>
      <c r="K14" s="66">
        <f t="shared" si="0"/>
        <v>34.678142370450061</v>
      </c>
      <c r="L14" s="66">
        <f t="shared" si="1"/>
        <v>38.68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v>72.8</v>
      </c>
      <c r="H15" s="65">
        <f t="shared" ref="H15:I16" si="3">H16</f>
        <v>300</v>
      </c>
      <c r="I15" s="65">
        <f t="shared" si="3"/>
        <v>300</v>
      </c>
      <c r="J15" s="65">
        <v>98.57</v>
      </c>
      <c r="K15" s="65">
        <f t="shared" si="0"/>
        <v>135.39835164835165</v>
      </c>
      <c r="L15" s="65">
        <f t="shared" si="1"/>
        <v>32.856666666666669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v>72.8</v>
      </c>
      <c r="H16" s="65">
        <f t="shared" si="3"/>
        <v>300</v>
      </c>
      <c r="I16" s="65">
        <f t="shared" si="3"/>
        <v>300</v>
      </c>
      <c r="J16" s="98">
        <v>98.57</v>
      </c>
      <c r="K16" s="65">
        <f t="shared" si="0"/>
        <v>135.39835164835165</v>
      </c>
      <c r="L16" s="65">
        <f t="shared" si="1"/>
        <v>32.856666666666669</v>
      </c>
    </row>
    <row r="17" spans="2:15" x14ac:dyDescent="0.25">
      <c r="B17" s="66"/>
      <c r="C17" s="66"/>
      <c r="D17" s="66"/>
      <c r="E17" s="66" t="s">
        <v>62</v>
      </c>
      <c r="F17" s="66" t="s">
        <v>63</v>
      </c>
      <c r="G17" s="66">
        <v>72.8</v>
      </c>
      <c r="H17" s="66">
        <v>300</v>
      </c>
      <c r="I17" s="66">
        <v>300</v>
      </c>
      <c r="J17" s="99">
        <v>69.55</v>
      </c>
      <c r="K17" s="66">
        <f t="shared" si="0"/>
        <v>95.535714285714292</v>
      </c>
      <c r="L17" s="66">
        <f t="shared" si="1"/>
        <v>23.183333333333334</v>
      </c>
    </row>
    <row r="18" spans="2:15" x14ac:dyDescent="0.25">
      <c r="B18" s="65"/>
      <c r="C18" s="65" t="s">
        <v>64</v>
      </c>
      <c r="D18" s="65"/>
      <c r="E18" s="65"/>
      <c r="F18" s="65" t="s">
        <v>65</v>
      </c>
      <c r="G18" s="65">
        <v>503914.46</v>
      </c>
      <c r="H18" s="65">
        <f>H19</f>
        <v>1070920</v>
      </c>
      <c r="I18" s="65">
        <f>I19</f>
        <v>1070920</v>
      </c>
      <c r="J18" s="65">
        <v>555921.57999999996</v>
      </c>
      <c r="K18" s="65">
        <f t="shared" si="0"/>
        <v>110.32062465522421</v>
      </c>
      <c r="L18" s="65">
        <f t="shared" si="1"/>
        <v>51.91065439061741</v>
      </c>
    </row>
    <row r="19" spans="2:15" x14ac:dyDescent="0.25">
      <c r="B19" s="65"/>
      <c r="C19" s="65"/>
      <c r="D19" s="65" t="s">
        <v>66</v>
      </c>
      <c r="E19" s="65"/>
      <c r="F19" s="65" t="s">
        <v>67</v>
      </c>
      <c r="G19" s="65">
        <v>503914.46</v>
      </c>
      <c r="H19" s="65">
        <f>H20+H21</f>
        <v>1070920</v>
      </c>
      <c r="I19" s="65">
        <f>I20+I21</f>
        <v>1070920</v>
      </c>
      <c r="J19" s="65">
        <v>555921.57999999996</v>
      </c>
      <c r="K19" s="65">
        <f t="shared" si="0"/>
        <v>110.32062465522421</v>
      </c>
      <c r="L19" s="65">
        <f t="shared" si="1"/>
        <v>51.91065439061741</v>
      </c>
    </row>
    <row r="20" spans="2:15" x14ac:dyDescent="0.25">
      <c r="B20" s="66"/>
      <c r="C20" s="66"/>
      <c r="D20" s="66"/>
      <c r="E20" s="66" t="s">
        <v>68</v>
      </c>
      <c r="F20" s="66" t="s">
        <v>69</v>
      </c>
      <c r="G20" s="66">
        <v>503914.46</v>
      </c>
      <c r="H20" s="66">
        <v>1070920</v>
      </c>
      <c r="I20" s="66">
        <v>1070920</v>
      </c>
      <c r="J20" s="66">
        <v>555921.57999999996</v>
      </c>
      <c r="K20" s="66">
        <f t="shared" si="0"/>
        <v>110.32062465522421</v>
      </c>
      <c r="L20" s="66">
        <f t="shared" si="1"/>
        <v>51.91065439061741</v>
      </c>
      <c r="O20" s="95"/>
    </row>
    <row r="21" spans="2:15" x14ac:dyDescent="0.25">
      <c r="B21" s="66"/>
      <c r="C21" s="66"/>
      <c r="D21" s="66"/>
      <c r="E21" s="66" t="s">
        <v>70</v>
      </c>
      <c r="F21" s="66" t="s">
        <v>71</v>
      </c>
      <c r="G21" s="66">
        <v>0</v>
      </c>
      <c r="H21" s="66">
        <v>0</v>
      </c>
      <c r="I21" s="66">
        <v>0</v>
      </c>
      <c r="J21" s="66">
        <v>0</v>
      </c>
      <c r="K21" s="66" t="e">
        <f t="shared" si="0"/>
        <v>#DIV/0!</v>
      </c>
      <c r="L21" s="66" t="e">
        <f t="shared" si="1"/>
        <v>#DIV/0!</v>
      </c>
    </row>
    <row r="22" spans="2:15" x14ac:dyDescent="0.25">
      <c r="F22" s="35"/>
    </row>
    <row r="23" spans="2:15" x14ac:dyDescent="0.25">
      <c r="F23" s="35"/>
    </row>
    <row r="24" spans="2:15" ht="36.75" customHeight="1" x14ac:dyDescent="0.25">
      <c r="B24" s="123" t="s">
        <v>3</v>
      </c>
      <c r="C24" s="124"/>
      <c r="D24" s="124"/>
      <c r="E24" s="124"/>
      <c r="F24" s="125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5" x14ac:dyDescent="0.25">
      <c r="B25" s="126">
        <v>1</v>
      </c>
      <c r="C25" s="127"/>
      <c r="D25" s="127"/>
      <c r="E25" s="127"/>
      <c r="F25" s="128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5" x14ac:dyDescent="0.25">
      <c r="B26" s="65"/>
      <c r="C26" s="66"/>
      <c r="D26" s="67"/>
      <c r="E26" s="68"/>
      <c r="F26" s="8" t="s">
        <v>21</v>
      </c>
      <c r="G26" s="65">
        <f>G27</f>
        <v>503987.26</v>
      </c>
      <c r="H26" s="65">
        <f>H27</f>
        <v>1071320</v>
      </c>
      <c r="I26" s="65">
        <f>I27</f>
        <v>1071320</v>
      </c>
      <c r="J26" s="65">
        <f>J27</f>
        <v>568392.61</v>
      </c>
      <c r="K26" s="70">
        <f t="shared" ref="K26:K64" si="4">(J26*100)/G26</f>
        <v>112.77916231453946</v>
      </c>
      <c r="L26" s="70">
        <f t="shared" ref="L26:L64" si="5">(J26*100)/I26</f>
        <v>53.055353209125194</v>
      </c>
    </row>
    <row r="27" spans="2:15" x14ac:dyDescent="0.25">
      <c r="B27" s="65" t="s">
        <v>72</v>
      </c>
      <c r="C27" s="65"/>
      <c r="D27" s="65"/>
      <c r="E27" s="65"/>
      <c r="F27" s="65" t="s">
        <v>73</v>
      </c>
      <c r="G27" s="65">
        <f>G28+G36+G62</f>
        <v>503987.26</v>
      </c>
      <c r="H27" s="65">
        <f>H28+H36+H62</f>
        <v>1071320</v>
      </c>
      <c r="I27" s="65">
        <f>I28+I36+I62</f>
        <v>1071320</v>
      </c>
      <c r="J27" s="65">
        <f>J28+J36+J62</f>
        <v>568392.61</v>
      </c>
      <c r="K27" s="65">
        <f t="shared" si="4"/>
        <v>112.77916231453946</v>
      </c>
      <c r="L27" s="65">
        <f t="shared" si="5"/>
        <v>53.055353209125194</v>
      </c>
    </row>
    <row r="28" spans="2:15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466657.52</v>
      </c>
      <c r="H28" s="65">
        <f>H29+H32+H34</f>
        <v>965320</v>
      </c>
      <c r="I28" s="65">
        <f>I29+I32+I34</f>
        <v>965320</v>
      </c>
      <c r="J28" s="65">
        <f>J29+J32+J34</f>
        <v>517917.36</v>
      </c>
      <c r="K28" s="65">
        <f t="shared" si="4"/>
        <v>110.98446672411922</v>
      </c>
      <c r="L28" s="65">
        <f t="shared" si="5"/>
        <v>53.652401276260719</v>
      </c>
    </row>
    <row r="29" spans="2:15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391563.93</v>
      </c>
      <c r="H29" s="65">
        <f>H30+H31</f>
        <v>802817</v>
      </c>
      <c r="I29" s="65">
        <f>I30+I31</f>
        <v>802817</v>
      </c>
      <c r="J29" s="65">
        <f>J30+J31</f>
        <v>433017.73</v>
      </c>
      <c r="K29" s="65">
        <f t="shared" si="4"/>
        <v>110.58672590194914</v>
      </c>
      <c r="L29" s="65">
        <f t="shared" si="5"/>
        <v>53.937289569104792</v>
      </c>
    </row>
    <row r="30" spans="2:15" x14ac:dyDescent="0.25">
      <c r="B30" s="66"/>
      <c r="C30" s="66"/>
      <c r="D30" s="66"/>
      <c r="E30" s="66" t="s">
        <v>78</v>
      </c>
      <c r="F30" s="66" t="s">
        <v>79</v>
      </c>
      <c r="G30" s="66">
        <v>391563.93</v>
      </c>
      <c r="H30" s="66">
        <v>802817</v>
      </c>
      <c r="I30" s="66">
        <v>802817</v>
      </c>
      <c r="J30" s="66">
        <v>433017.73</v>
      </c>
      <c r="K30" s="66">
        <f t="shared" si="4"/>
        <v>110.58672590194914</v>
      </c>
      <c r="L30" s="66">
        <f t="shared" si="5"/>
        <v>53.937289569104792</v>
      </c>
    </row>
    <row r="31" spans="2:15" x14ac:dyDescent="0.25">
      <c r="B31" s="66"/>
      <c r="C31" s="66"/>
      <c r="D31" s="66"/>
      <c r="E31" s="66" t="s">
        <v>80</v>
      </c>
      <c r="F31" s="66" t="s">
        <v>81</v>
      </c>
      <c r="G31" s="66">
        <v>0</v>
      </c>
      <c r="H31" s="66">
        <v>0</v>
      </c>
      <c r="I31" s="66">
        <v>0</v>
      </c>
      <c r="J31" s="66">
        <v>0</v>
      </c>
      <c r="K31" s="66" t="e">
        <f t="shared" si="4"/>
        <v>#DIV/0!</v>
      </c>
      <c r="L31" s="66" t="e">
        <f t="shared" si="5"/>
        <v>#DIV/0!</v>
      </c>
    </row>
    <row r="32" spans="2:15" x14ac:dyDescent="0.25">
      <c r="B32" s="65"/>
      <c r="C32" s="65"/>
      <c r="D32" s="65" t="s">
        <v>82</v>
      </c>
      <c r="E32" s="65"/>
      <c r="F32" s="65" t="s">
        <v>83</v>
      </c>
      <c r="G32" s="65">
        <f>G33</f>
        <v>13782.88</v>
      </c>
      <c r="H32" s="65">
        <f>H33</f>
        <v>30038</v>
      </c>
      <c r="I32" s="65">
        <f>I33</f>
        <v>30038</v>
      </c>
      <c r="J32" s="65">
        <f>J33</f>
        <v>16655.82</v>
      </c>
      <c r="K32" s="65">
        <f t="shared" si="4"/>
        <v>120.84426476904683</v>
      </c>
      <c r="L32" s="65">
        <f t="shared" si="5"/>
        <v>55.449164391770424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13782.88</v>
      </c>
      <c r="H33" s="66">
        <v>30038</v>
      </c>
      <c r="I33" s="66">
        <v>30038</v>
      </c>
      <c r="J33" s="66">
        <v>16655.82</v>
      </c>
      <c r="K33" s="66">
        <f t="shared" si="4"/>
        <v>120.84426476904683</v>
      </c>
      <c r="L33" s="66">
        <f t="shared" si="5"/>
        <v>55.449164391770424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61310.71</v>
      </c>
      <c r="H34" s="65">
        <f>H35</f>
        <v>132465</v>
      </c>
      <c r="I34" s="65">
        <f>I35</f>
        <v>132465</v>
      </c>
      <c r="J34" s="65">
        <f>J35</f>
        <v>68243.81</v>
      </c>
      <c r="K34" s="65">
        <f t="shared" si="4"/>
        <v>111.30813849652043</v>
      </c>
      <c r="L34" s="65">
        <f t="shared" si="5"/>
        <v>51.518370890423888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61310.71</v>
      </c>
      <c r="H35" s="66">
        <v>132465</v>
      </c>
      <c r="I35" s="66">
        <v>132465</v>
      </c>
      <c r="J35" s="66">
        <v>68243.81</v>
      </c>
      <c r="K35" s="66">
        <f t="shared" si="4"/>
        <v>111.30813849652043</v>
      </c>
      <c r="L35" s="66">
        <f t="shared" si="5"/>
        <v>51.518370890423888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G37+G42+G47+G57+G59</f>
        <v>36653.35</v>
      </c>
      <c r="H36" s="65">
        <f>H37+H42+H47+H57+H59</f>
        <v>104500</v>
      </c>
      <c r="I36" s="65">
        <f>I37+I42+I47+I57+I59</f>
        <v>104500</v>
      </c>
      <c r="J36" s="65">
        <f>J37+J42+J47+J57+J59</f>
        <v>50022.22</v>
      </c>
      <c r="K36" s="65">
        <f t="shared" si="4"/>
        <v>136.47380116687833</v>
      </c>
      <c r="L36" s="65">
        <f t="shared" si="5"/>
        <v>47.868153110047849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G38+G39+G40+G41</f>
        <v>16955.59</v>
      </c>
      <c r="H37" s="65">
        <f>H38+H39+H40+H41</f>
        <v>39500</v>
      </c>
      <c r="I37" s="65">
        <f>I38+I39+I40+I41</f>
        <v>39500</v>
      </c>
      <c r="J37" s="65">
        <f>J38+J39+J40+J41</f>
        <v>15183.130000000001</v>
      </c>
      <c r="K37" s="65">
        <f t="shared" si="4"/>
        <v>89.546456360409749</v>
      </c>
      <c r="L37" s="65">
        <f t="shared" si="5"/>
        <v>38.438303797468357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1348.02</v>
      </c>
      <c r="H38" s="66">
        <v>5000</v>
      </c>
      <c r="I38" s="66">
        <v>5000</v>
      </c>
      <c r="J38" s="66">
        <v>638.83000000000004</v>
      </c>
      <c r="K38" s="66">
        <f t="shared" si="4"/>
        <v>47.390246435512829</v>
      </c>
      <c r="L38" s="66">
        <f t="shared" si="5"/>
        <v>12.776600000000002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14516.84</v>
      </c>
      <c r="H39" s="66">
        <v>28000</v>
      </c>
      <c r="I39" s="66">
        <v>28000</v>
      </c>
      <c r="J39" s="66">
        <v>12630.6</v>
      </c>
      <c r="K39" s="66">
        <f t="shared" si="4"/>
        <v>87.00653861308659</v>
      </c>
      <c r="L39" s="66">
        <f t="shared" si="5"/>
        <v>45.109285714285711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285</v>
      </c>
      <c r="H40" s="66">
        <v>4000</v>
      </c>
      <c r="I40" s="66">
        <v>4000</v>
      </c>
      <c r="J40" s="66">
        <v>495</v>
      </c>
      <c r="K40" s="66">
        <f t="shared" si="4"/>
        <v>173.68421052631578</v>
      </c>
      <c r="L40" s="66">
        <f t="shared" si="5"/>
        <v>12.375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805.73</v>
      </c>
      <c r="H41" s="66">
        <v>2500</v>
      </c>
      <c r="I41" s="66">
        <v>2500</v>
      </c>
      <c r="J41" s="66">
        <v>1418.7</v>
      </c>
      <c r="K41" s="66">
        <f t="shared" si="4"/>
        <v>176.07635312077247</v>
      </c>
      <c r="L41" s="66">
        <f t="shared" si="5"/>
        <v>56.747999999999998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G43+G44+G45+G46</f>
        <v>3719.08</v>
      </c>
      <c r="H42" s="65">
        <f>H43+H44+H45+H46</f>
        <v>20000</v>
      </c>
      <c r="I42" s="65">
        <f>I43+I44+I45+I46</f>
        <v>20000</v>
      </c>
      <c r="J42" s="65">
        <f>J43+J44+J45+J46</f>
        <v>6130.47</v>
      </c>
      <c r="K42" s="65">
        <f t="shared" si="4"/>
        <v>164.83834711810448</v>
      </c>
      <c r="L42" s="65">
        <f t="shared" si="5"/>
        <v>30.652349999999998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3536.02</v>
      </c>
      <c r="H43" s="66">
        <v>17300</v>
      </c>
      <c r="I43" s="66">
        <v>17300</v>
      </c>
      <c r="J43" s="66">
        <v>5630.47</v>
      </c>
      <c r="K43" s="66">
        <f t="shared" si="4"/>
        <v>159.2318482361525</v>
      </c>
      <c r="L43" s="66">
        <f t="shared" si="5"/>
        <v>32.546069364161852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31.99</v>
      </c>
      <c r="H44" s="66">
        <v>1000</v>
      </c>
      <c r="I44" s="66">
        <v>1000</v>
      </c>
      <c r="J44" s="66">
        <v>0</v>
      </c>
      <c r="K44" s="66">
        <f t="shared" si="4"/>
        <v>0</v>
      </c>
      <c r="L44" s="66">
        <f t="shared" si="5"/>
        <v>0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151.07</v>
      </c>
      <c r="H45" s="66">
        <v>1500</v>
      </c>
      <c r="I45" s="66">
        <v>1500</v>
      </c>
      <c r="J45" s="66">
        <v>500</v>
      </c>
      <c r="K45" s="66">
        <f t="shared" si="4"/>
        <v>330.97239690209835</v>
      </c>
      <c r="L45" s="66">
        <f t="shared" si="5"/>
        <v>33.333333333333336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0</v>
      </c>
      <c r="H46" s="66">
        <v>200</v>
      </c>
      <c r="I46" s="66">
        <v>200</v>
      </c>
      <c r="J46" s="66">
        <v>0</v>
      </c>
      <c r="K46" s="66" t="e">
        <f t="shared" si="4"/>
        <v>#DIV/0!</v>
      </c>
      <c r="L46" s="66">
        <f t="shared" si="5"/>
        <v>0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65">
        <f>G48+G49+G50+G51+G52+G53+G54+G55+G56</f>
        <v>15854.249999999998</v>
      </c>
      <c r="H47" s="65">
        <f>H48+H49+H50+H51+H52+H53+H54+H55+H56</f>
        <v>44000</v>
      </c>
      <c r="I47" s="65">
        <f>I48+I49+I50+I51+I52+I53+I54+I55+I56</f>
        <v>44000</v>
      </c>
      <c r="J47" s="65">
        <f>J48+J49+J50+J51+J52+J53+J54+J55+J56</f>
        <v>28504.19</v>
      </c>
      <c r="K47" s="65">
        <f t="shared" si="4"/>
        <v>179.78895248908023</v>
      </c>
      <c r="L47" s="65">
        <f t="shared" si="5"/>
        <v>64.782250000000005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6570.52</v>
      </c>
      <c r="H48" s="66">
        <v>23500</v>
      </c>
      <c r="I48" s="66">
        <v>23500</v>
      </c>
      <c r="J48" s="66">
        <v>24639.69</v>
      </c>
      <c r="K48" s="66">
        <f t="shared" si="4"/>
        <v>375.00365267893557</v>
      </c>
      <c r="L48" s="66">
        <f t="shared" si="5"/>
        <v>104.84974468085106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0</v>
      </c>
      <c r="H49" s="66">
        <v>4600</v>
      </c>
      <c r="I49" s="66">
        <v>4600</v>
      </c>
      <c r="J49" s="66">
        <v>0</v>
      </c>
      <c r="K49" s="66" t="e">
        <f t="shared" si="4"/>
        <v>#DIV/0!</v>
      </c>
      <c r="L49" s="66">
        <f t="shared" si="5"/>
        <v>0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1327.42</v>
      </c>
      <c r="H50" s="66">
        <v>2700</v>
      </c>
      <c r="I50" s="66">
        <v>2700</v>
      </c>
      <c r="J50" s="66">
        <v>0</v>
      </c>
      <c r="K50" s="66">
        <f t="shared" si="4"/>
        <v>0</v>
      </c>
      <c r="L50" s="66">
        <f t="shared" si="5"/>
        <v>0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692.19</v>
      </c>
      <c r="H51" s="66">
        <v>2000</v>
      </c>
      <c r="I51" s="66">
        <v>2000</v>
      </c>
      <c r="J51" s="66">
        <v>740.5</v>
      </c>
      <c r="K51" s="66">
        <f t="shared" si="4"/>
        <v>106.97929759170169</v>
      </c>
      <c r="L51" s="66">
        <f t="shared" si="5"/>
        <v>37.024999999999999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2559.0500000000002</v>
      </c>
      <c r="H52" s="66">
        <v>8000</v>
      </c>
      <c r="I52" s="66">
        <v>8000</v>
      </c>
      <c r="J52" s="66">
        <v>3096.04</v>
      </c>
      <c r="K52" s="66">
        <f t="shared" si="4"/>
        <v>120.9839588909947</v>
      </c>
      <c r="L52" s="66">
        <f t="shared" si="5"/>
        <v>38.700499999999998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4665.9799999999996</v>
      </c>
      <c r="H53" s="66">
        <v>500</v>
      </c>
      <c r="I53" s="66">
        <v>500</v>
      </c>
      <c r="J53" s="66">
        <v>0</v>
      </c>
      <c r="K53" s="66">
        <f t="shared" si="4"/>
        <v>0</v>
      </c>
      <c r="L53" s="66">
        <f t="shared" si="5"/>
        <v>0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0</v>
      </c>
      <c r="H54" s="66">
        <v>1500</v>
      </c>
      <c r="I54" s="66">
        <v>1500</v>
      </c>
      <c r="J54" s="66">
        <v>0</v>
      </c>
      <c r="K54" s="66" t="e">
        <f t="shared" si="4"/>
        <v>#DIV/0!</v>
      </c>
      <c r="L54" s="66">
        <f t="shared" si="5"/>
        <v>0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9.9600000000000009</v>
      </c>
      <c r="H55" s="66">
        <v>200</v>
      </c>
      <c r="I55" s="66">
        <v>200</v>
      </c>
      <c r="J55" s="66">
        <v>9.9600000000000009</v>
      </c>
      <c r="K55" s="66">
        <f t="shared" si="4"/>
        <v>100</v>
      </c>
      <c r="L55" s="66">
        <f t="shared" si="5"/>
        <v>4.9800000000000004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29.13</v>
      </c>
      <c r="H56" s="66">
        <v>1000</v>
      </c>
      <c r="I56" s="66">
        <v>1000</v>
      </c>
      <c r="J56" s="66">
        <v>18</v>
      </c>
      <c r="K56" s="66">
        <f t="shared" si="4"/>
        <v>61.791967044284242</v>
      </c>
      <c r="L56" s="66">
        <f t="shared" si="5"/>
        <v>1.8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</f>
        <v>0</v>
      </c>
      <c r="H57" s="65">
        <f>H58</f>
        <v>300</v>
      </c>
      <c r="I57" s="65">
        <f>I58</f>
        <v>300</v>
      </c>
      <c r="J57" s="65">
        <f>J58</f>
        <v>0</v>
      </c>
      <c r="K57" s="65" t="e">
        <f t="shared" si="4"/>
        <v>#DIV/0!</v>
      </c>
      <c r="L57" s="65">
        <f t="shared" si="5"/>
        <v>0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300</v>
      </c>
      <c r="I58" s="66">
        <v>300</v>
      </c>
      <c r="J58" s="66">
        <v>0</v>
      </c>
      <c r="K58" s="66" t="e">
        <f t="shared" si="4"/>
        <v>#DIV/0!</v>
      </c>
      <c r="L58" s="66">
        <f t="shared" si="5"/>
        <v>0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G60+G61</f>
        <v>124.43</v>
      </c>
      <c r="H59" s="65">
        <f>H60+H61</f>
        <v>700</v>
      </c>
      <c r="I59" s="65">
        <f>I60+I61</f>
        <v>700</v>
      </c>
      <c r="J59" s="65">
        <f>J60+J61</f>
        <v>204.43</v>
      </c>
      <c r="K59" s="65">
        <f t="shared" si="4"/>
        <v>164.29317688660291</v>
      </c>
      <c r="L59" s="65">
        <f t="shared" si="5"/>
        <v>29.204285714285714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500</v>
      </c>
      <c r="I60" s="66">
        <v>500</v>
      </c>
      <c r="J60" s="66">
        <v>139.72999999999999</v>
      </c>
      <c r="K60" s="66" t="e">
        <f t="shared" si="4"/>
        <v>#DIV/0!</v>
      </c>
      <c r="L60" s="66">
        <f t="shared" si="5"/>
        <v>27.945999999999998</v>
      </c>
    </row>
    <row r="61" spans="2:12" x14ac:dyDescent="0.25">
      <c r="B61" s="66"/>
      <c r="C61" s="66"/>
      <c r="D61" s="66"/>
      <c r="E61" s="66" t="s">
        <v>139</v>
      </c>
      <c r="F61" s="66" t="s">
        <v>136</v>
      </c>
      <c r="G61" s="66">
        <v>124.43</v>
      </c>
      <c r="H61" s="66">
        <v>200</v>
      </c>
      <c r="I61" s="66">
        <v>200</v>
      </c>
      <c r="J61" s="66">
        <v>64.7</v>
      </c>
      <c r="K61" s="66">
        <f t="shared" si="4"/>
        <v>51.997106807040097</v>
      </c>
      <c r="L61" s="66">
        <f t="shared" si="5"/>
        <v>32.35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 t="shared" ref="G62:J63" si="6">G63</f>
        <v>676.39</v>
      </c>
      <c r="H62" s="65">
        <f t="shared" si="6"/>
        <v>1500</v>
      </c>
      <c r="I62" s="65">
        <f t="shared" si="6"/>
        <v>1500</v>
      </c>
      <c r="J62" s="65">
        <f t="shared" si="6"/>
        <v>453.03</v>
      </c>
      <c r="K62" s="65">
        <f t="shared" si="4"/>
        <v>66.977631248244364</v>
      </c>
      <c r="L62" s="65">
        <f t="shared" si="5"/>
        <v>30.202000000000002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 t="shared" si="6"/>
        <v>676.39</v>
      </c>
      <c r="H63" s="65">
        <f t="shared" si="6"/>
        <v>1500</v>
      </c>
      <c r="I63" s="65">
        <f t="shared" si="6"/>
        <v>1500</v>
      </c>
      <c r="J63" s="65">
        <f t="shared" si="6"/>
        <v>453.03</v>
      </c>
      <c r="K63" s="65">
        <f t="shared" si="4"/>
        <v>66.977631248244364</v>
      </c>
      <c r="L63" s="65">
        <f t="shared" si="5"/>
        <v>30.202000000000002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676.39</v>
      </c>
      <c r="H64" s="66">
        <v>1500</v>
      </c>
      <c r="I64" s="66">
        <v>1500</v>
      </c>
      <c r="J64" s="66">
        <v>453.03</v>
      </c>
      <c r="K64" s="66">
        <f t="shared" si="4"/>
        <v>66.977631248244364</v>
      </c>
      <c r="L64" s="66">
        <f t="shared" si="5"/>
        <v>30.202000000000002</v>
      </c>
    </row>
    <row r="65" spans="2:12" x14ac:dyDescent="0.25">
      <c r="B65" s="65"/>
      <c r="C65" s="66"/>
      <c r="D65" s="67"/>
      <c r="E65" s="68"/>
      <c r="F65" s="8"/>
      <c r="G65" s="65"/>
      <c r="H65" s="65"/>
      <c r="I65" s="65"/>
      <c r="J65" s="65"/>
      <c r="K65" s="70"/>
      <c r="L65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H27" sqref="H27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1" t="s">
        <v>16</v>
      </c>
      <c r="C2" s="101"/>
      <c r="D2" s="101"/>
      <c r="E2" s="101"/>
      <c r="F2" s="101"/>
      <c r="G2" s="101"/>
      <c r="H2" s="101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v>504098.8</v>
      </c>
      <c r="D6" s="71">
        <f>D7+D9+D11</f>
        <v>1071320</v>
      </c>
      <c r="E6" s="71">
        <f>E7+E9+E11</f>
        <v>1071320</v>
      </c>
      <c r="F6" s="71">
        <f>F7+F9+F11</f>
        <v>568363.59</v>
      </c>
      <c r="G6" s="72">
        <f t="shared" ref="G6:G19" si="0">(F6*100)/C6</f>
        <v>112.74845129565871</v>
      </c>
      <c r="H6" s="72">
        <f t="shared" ref="H6:H19" si="1">(F6*100)/E6</f>
        <v>53.052644401299332</v>
      </c>
    </row>
    <row r="7" spans="1:8" x14ac:dyDescent="0.25">
      <c r="A7"/>
      <c r="B7" s="8" t="s">
        <v>146</v>
      </c>
      <c r="C7" s="71">
        <v>503914.46</v>
      </c>
      <c r="D7" s="71">
        <f>D8</f>
        <v>1070920</v>
      </c>
      <c r="E7" s="71">
        <f>E8</f>
        <v>1070920</v>
      </c>
      <c r="F7" s="71">
        <f>F8</f>
        <v>555921.57999999996</v>
      </c>
      <c r="G7" s="72">
        <f t="shared" si="0"/>
        <v>110.32062465522421</v>
      </c>
      <c r="H7" s="72">
        <f t="shared" si="1"/>
        <v>51.91065439061741</v>
      </c>
    </row>
    <row r="8" spans="1:8" x14ac:dyDescent="0.25">
      <c r="A8"/>
      <c r="B8" s="16" t="s">
        <v>147</v>
      </c>
      <c r="C8" s="73">
        <v>503914.46</v>
      </c>
      <c r="D8" s="73">
        <v>1070920</v>
      </c>
      <c r="E8" s="73">
        <v>1070920</v>
      </c>
      <c r="F8" s="74">
        <v>555921.57999999996</v>
      </c>
      <c r="G8" s="70">
        <f t="shared" si="0"/>
        <v>110.32062465522421</v>
      </c>
      <c r="H8" s="70">
        <f t="shared" si="1"/>
        <v>51.91065439061741</v>
      </c>
    </row>
    <row r="9" spans="1:8" x14ac:dyDescent="0.25">
      <c r="A9"/>
      <c r="B9" s="8" t="s">
        <v>148</v>
      </c>
      <c r="C9" s="71">
        <v>72.8</v>
      </c>
      <c r="D9" s="71">
        <f>D10</f>
        <v>300</v>
      </c>
      <c r="E9" s="71">
        <f>E10</f>
        <v>300</v>
      </c>
      <c r="F9" s="71">
        <f>F10</f>
        <v>69.55</v>
      </c>
      <c r="G9" s="72">
        <f t="shared" si="0"/>
        <v>95.535714285714292</v>
      </c>
      <c r="H9" s="72">
        <f t="shared" si="1"/>
        <v>23.183333333333334</v>
      </c>
    </row>
    <row r="10" spans="1:8" x14ac:dyDescent="0.25">
      <c r="A10"/>
      <c r="B10" s="16" t="s">
        <v>149</v>
      </c>
      <c r="C10" s="73">
        <v>72.8</v>
      </c>
      <c r="D10" s="73">
        <v>300</v>
      </c>
      <c r="E10" s="73">
        <v>300</v>
      </c>
      <c r="F10" s="100">
        <v>69.55</v>
      </c>
      <c r="G10" s="70">
        <f t="shared" si="0"/>
        <v>95.535714285714292</v>
      </c>
      <c r="H10" s="70">
        <f t="shared" si="1"/>
        <v>23.183333333333334</v>
      </c>
    </row>
    <row r="11" spans="1:8" x14ac:dyDescent="0.25">
      <c r="A11"/>
      <c r="B11" s="8" t="s">
        <v>150</v>
      </c>
      <c r="C11" s="71">
        <v>111.54</v>
      </c>
      <c r="D11" s="71">
        <f>D12</f>
        <v>100</v>
      </c>
      <c r="E11" s="71">
        <f>E12</f>
        <v>100</v>
      </c>
      <c r="F11" s="71">
        <v>12372.46</v>
      </c>
      <c r="G11" s="72">
        <f t="shared" si="0"/>
        <v>11092.397346243499</v>
      </c>
      <c r="H11" s="72">
        <f t="shared" si="1"/>
        <v>12372.46</v>
      </c>
    </row>
    <row r="12" spans="1:8" x14ac:dyDescent="0.25">
      <c r="A12"/>
      <c r="B12" s="16" t="s">
        <v>151</v>
      </c>
      <c r="C12" s="73">
        <v>111.54</v>
      </c>
      <c r="D12" s="73">
        <v>100</v>
      </c>
      <c r="E12" s="73">
        <v>100</v>
      </c>
      <c r="F12" s="100">
        <v>38.68</v>
      </c>
      <c r="G12" s="70">
        <f t="shared" si="0"/>
        <v>34.678142370450061</v>
      </c>
      <c r="H12" s="70">
        <f t="shared" si="1"/>
        <v>38.68</v>
      </c>
    </row>
    <row r="13" spans="1:8" x14ac:dyDescent="0.25">
      <c r="B13" s="8" t="s">
        <v>32</v>
      </c>
      <c r="C13" s="75">
        <f>C14+C16+C18</f>
        <v>503987.26</v>
      </c>
      <c r="D13" s="75">
        <f>D14+D16+D18</f>
        <v>1071320</v>
      </c>
      <c r="E13" s="75">
        <f>E14+E16+E18</f>
        <v>1071320</v>
      </c>
      <c r="F13" s="75">
        <f>F14+F16+F18</f>
        <v>568392.60999999987</v>
      </c>
      <c r="G13" s="72">
        <f t="shared" si="0"/>
        <v>112.77916231453943</v>
      </c>
      <c r="H13" s="72">
        <f t="shared" si="1"/>
        <v>53.05535320912518</v>
      </c>
    </row>
    <row r="14" spans="1:8" x14ac:dyDescent="0.25">
      <c r="A14"/>
      <c r="B14" s="8" t="s">
        <v>146</v>
      </c>
      <c r="C14" s="75">
        <f>C15</f>
        <v>503914.46</v>
      </c>
      <c r="D14" s="75">
        <f>D15</f>
        <v>1070920</v>
      </c>
      <c r="E14" s="75">
        <f>E15</f>
        <v>1070920</v>
      </c>
      <c r="F14" s="75">
        <f>F15</f>
        <v>555921.57999999996</v>
      </c>
      <c r="G14" s="72">
        <f t="shared" si="0"/>
        <v>110.32062465522421</v>
      </c>
      <c r="H14" s="72">
        <f t="shared" si="1"/>
        <v>51.91065439061741</v>
      </c>
    </row>
    <row r="15" spans="1:8" x14ac:dyDescent="0.25">
      <c r="A15"/>
      <c r="B15" s="16" t="s">
        <v>147</v>
      </c>
      <c r="C15" s="73">
        <v>503914.46</v>
      </c>
      <c r="D15" s="73">
        <v>1070920</v>
      </c>
      <c r="E15" s="76">
        <v>1070920</v>
      </c>
      <c r="F15" s="74">
        <v>555921.57999999996</v>
      </c>
      <c r="G15" s="70">
        <f t="shared" si="0"/>
        <v>110.32062465522421</v>
      </c>
      <c r="H15" s="70">
        <f t="shared" si="1"/>
        <v>51.91065439061741</v>
      </c>
    </row>
    <row r="16" spans="1:8" x14ac:dyDescent="0.25">
      <c r="A16"/>
      <c r="B16" s="8" t="s">
        <v>148</v>
      </c>
      <c r="C16" s="75">
        <f>C17</f>
        <v>72.8</v>
      </c>
      <c r="D16" s="75">
        <f>D17</f>
        <v>300</v>
      </c>
      <c r="E16" s="75">
        <f>E17</f>
        <v>300</v>
      </c>
      <c r="F16" s="75">
        <f>F17</f>
        <v>98.57</v>
      </c>
      <c r="G16" s="72">
        <f t="shared" si="0"/>
        <v>135.39835164835165</v>
      </c>
      <c r="H16" s="72">
        <f t="shared" si="1"/>
        <v>32.856666666666669</v>
      </c>
    </row>
    <row r="17" spans="1:8" x14ac:dyDescent="0.25">
      <c r="A17"/>
      <c r="B17" s="16" t="s">
        <v>149</v>
      </c>
      <c r="C17" s="73">
        <v>72.8</v>
      </c>
      <c r="D17" s="73">
        <v>300</v>
      </c>
      <c r="E17" s="76">
        <v>300</v>
      </c>
      <c r="F17" s="74">
        <v>98.57</v>
      </c>
      <c r="G17" s="70">
        <f t="shared" si="0"/>
        <v>135.39835164835165</v>
      </c>
      <c r="H17" s="70">
        <f t="shared" si="1"/>
        <v>32.856666666666669</v>
      </c>
    </row>
    <row r="18" spans="1:8" x14ac:dyDescent="0.25">
      <c r="A18"/>
      <c r="B18" s="8" t="s">
        <v>150</v>
      </c>
      <c r="C18" s="75">
        <f>C19</f>
        <v>0</v>
      </c>
      <c r="D18" s="75">
        <f>D19</f>
        <v>100</v>
      </c>
      <c r="E18" s="75">
        <f>E19</f>
        <v>100</v>
      </c>
      <c r="F18" s="75">
        <f>F19</f>
        <v>12372.46</v>
      </c>
      <c r="G18" s="72" t="e">
        <f t="shared" si="0"/>
        <v>#DIV/0!</v>
      </c>
      <c r="H18" s="72">
        <f t="shared" si="1"/>
        <v>12372.46</v>
      </c>
    </row>
    <row r="19" spans="1:8" x14ac:dyDescent="0.25">
      <c r="A19"/>
      <c r="B19" s="16" t="s">
        <v>151</v>
      </c>
      <c r="C19" s="73">
        <v>0</v>
      </c>
      <c r="D19" s="73">
        <v>100</v>
      </c>
      <c r="E19" s="76">
        <v>100</v>
      </c>
      <c r="F19" s="74">
        <v>12372.46</v>
      </c>
      <c r="G19" s="70" t="e">
        <f t="shared" si="0"/>
        <v>#DIV/0!</v>
      </c>
      <c r="H19" s="70">
        <f t="shared" si="1"/>
        <v>12372.46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D30" sqref="D30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1" t="s">
        <v>17</v>
      </c>
      <c r="C2" s="101"/>
      <c r="D2" s="101"/>
      <c r="E2" s="101"/>
      <c r="F2" s="101"/>
      <c r="G2" s="101"/>
      <c r="H2" s="101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503987.26</v>
      </c>
      <c r="D6" s="75">
        <f t="shared" si="0"/>
        <v>1071320</v>
      </c>
      <c r="E6" s="75">
        <f t="shared" si="0"/>
        <v>1071320</v>
      </c>
      <c r="F6" s="75">
        <f t="shared" si="0"/>
        <v>568392.61</v>
      </c>
      <c r="G6" s="70">
        <f>(F6*100)/C6</f>
        <v>112.77916231453946</v>
      </c>
      <c r="H6" s="70">
        <f>(F6*100)/E6</f>
        <v>53.055353209125194</v>
      </c>
    </row>
    <row r="7" spans="2:8" x14ac:dyDescent="0.25">
      <c r="B7" s="8" t="s">
        <v>152</v>
      </c>
      <c r="C7" s="75">
        <f t="shared" si="0"/>
        <v>503987.26</v>
      </c>
      <c r="D7" s="75">
        <f t="shared" si="0"/>
        <v>1071320</v>
      </c>
      <c r="E7" s="75">
        <f t="shared" si="0"/>
        <v>1071320</v>
      </c>
      <c r="F7" s="75">
        <f t="shared" si="0"/>
        <v>568392.61</v>
      </c>
      <c r="G7" s="70">
        <f>(F7*100)/C7</f>
        <v>112.77916231453946</v>
      </c>
      <c r="H7" s="70">
        <f>(F7*100)/E7</f>
        <v>53.055353209125194</v>
      </c>
    </row>
    <row r="8" spans="2:8" x14ac:dyDescent="0.25">
      <c r="B8" s="11" t="s">
        <v>153</v>
      </c>
      <c r="C8" s="73">
        <v>503987.26</v>
      </c>
      <c r="D8" s="73">
        <v>1071320</v>
      </c>
      <c r="E8" s="73">
        <v>1071320</v>
      </c>
      <c r="F8" s="74">
        <v>568392.61</v>
      </c>
      <c r="G8" s="70">
        <f>(F8*100)/C8</f>
        <v>112.77916231453946</v>
      </c>
      <c r="H8" s="70">
        <f>(F8*100)/E8</f>
        <v>53.055353209125194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1" t="s">
        <v>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1" t="s">
        <v>25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2" ht="15.75" customHeight="1" x14ac:dyDescent="0.25">
      <c r="B5" s="101" t="s">
        <v>18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3" t="s">
        <v>3</v>
      </c>
      <c r="C7" s="124"/>
      <c r="D7" s="124"/>
      <c r="E7" s="124"/>
      <c r="F7" s="125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23">
        <v>1</v>
      </c>
      <c r="C8" s="124"/>
      <c r="D8" s="124"/>
      <c r="E8" s="124"/>
      <c r="F8" s="125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1" t="s">
        <v>19</v>
      </c>
      <c r="C2" s="101"/>
      <c r="D2" s="101"/>
      <c r="E2" s="101"/>
      <c r="F2" s="101"/>
      <c r="G2" s="101"/>
      <c r="H2" s="101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0"/>
  <sheetViews>
    <sheetView tabSelected="1" zoomScaleNormal="100" workbookViewId="0">
      <selection activeCell="M69" sqref="M6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154</v>
      </c>
      <c r="C1" s="39"/>
    </row>
    <row r="2" spans="1:6" ht="15" customHeight="1" x14ac:dyDescent="0.2">
      <c r="A2" s="41" t="s">
        <v>34</v>
      </c>
      <c r="B2" s="42" t="s">
        <v>155</v>
      </c>
      <c r="C2" s="39"/>
    </row>
    <row r="3" spans="1:6" s="39" customFormat="1" ht="43.5" customHeight="1" x14ac:dyDescent="0.2">
      <c r="A3" s="43" t="s">
        <v>35</v>
      </c>
      <c r="B3" s="37" t="s">
        <v>156</v>
      </c>
    </row>
    <row r="4" spans="1:6" s="39" customFormat="1" x14ac:dyDescent="0.2">
      <c r="A4" s="43" t="s">
        <v>36</v>
      </c>
      <c r="B4" s="44" t="s">
        <v>157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158</v>
      </c>
      <c r="B7" s="46"/>
      <c r="C7" s="77">
        <f>C12</f>
        <v>1070920</v>
      </c>
      <c r="D7" s="77">
        <f>D12</f>
        <v>1070920</v>
      </c>
      <c r="E7" s="77">
        <f>E12</f>
        <v>555921.57999999996</v>
      </c>
      <c r="F7" s="77">
        <f>(E7*100)/D7</f>
        <v>51.91065439061741</v>
      </c>
    </row>
    <row r="8" spans="1:6" x14ac:dyDescent="0.2">
      <c r="A8" s="47" t="s">
        <v>74</v>
      </c>
      <c r="B8" s="46"/>
      <c r="C8" s="77">
        <f>C56</f>
        <v>300</v>
      </c>
      <c r="D8" s="77">
        <f>D56</f>
        <v>300</v>
      </c>
      <c r="E8" s="77">
        <f>E56</f>
        <v>98.57</v>
      </c>
      <c r="F8" s="77">
        <f>(E8*100)/D8</f>
        <v>32.856666666666669</v>
      </c>
    </row>
    <row r="9" spans="1:6" x14ac:dyDescent="0.2">
      <c r="A9" s="47" t="s">
        <v>159</v>
      </c>
      <c r="B9" s="46"/>
      <c r="C9" s="77">
        <f>C65</f>
        <v>100</v>
      </c>
      <c r="D9" s="77">
        <f>D65</f>
        <v>100</v>
      </c>
      <c r="E9" s="77">
        <f>E65</f>
        <v>12372.46</v>
      </c>
      <c r="F9" s="77">
        <f>(E9*100)/D9</f>
        <v>12372.46</v>
      </c>
    </row>
    <row r="10" spans="1:6" s="57" customFormat="1" x14ac:dyDescent="0.2"/>
    <row r="11" spans="1:6" ht="38.25" x14ac:dyDescent="0.2">
      <c r="A11" s="47" t="s">
        <v>160</v>
      </c>
      <c r="B11" s="47" t="s">
        <v>161</v>
      </c>
      <c r="C11" s="47" t="s">
        <v>43</v>
      </c>
      <c r="D11" s="47" t="s">
        <v>162</v>
      </c>
      <c r="E11" s="47" t="s">
        <v>163</v>
      </c>
      <c r="F11" s="47" t="s">
        <v>164</v>
      </c>
    </row>
    <row r="12" spans="1:6" x14ac:dyDescent="0.2">
      <c r="A12" s="49" t="s">
        <v>72</v>
      </c>
      <c r="B12" s="50" t="s">
        <v>73</v>
      </c>
      <c r="C12" s="80">
        <f>C13+C21+C47</f>
        <v>1070920</v>
      </c>
      <c r="D12" s="80">
        <f>D13+D21+D47</f>
        <v>1070920</v>
      </c>
      <c r="E12" s="80">
        <f>E13+E21+E47</f>
        <v>555921.57999999996</v>
      </c>
      <c r="F12" s="81">
        <f>(E12*100)/D12</f>
        <v>51.91065439061741</v>
      </c>
    </row>
    <row r="13" spans="1:6" x14ac:dyDescent="0.2">
      <c r="A13" s="51" t="s">
        <v>74</v>
      </c>
      <c r="B13" s="52" t="s">
        <v>75</v>
      </c>
      <c r="C13" s="82">
        <f>C14+C17+C19</f>
        <v>965320</v>
      </c>
      <c r="D13" s="82">
        <f>D14+D17+D19</f>
        <v>965320</v>
      </c>
      <c r="E13" s="82">
        <f>E14+E17+E19</f>
        <v>517917.36</v>
      </c>
      <c r="F13" s="81">
        <f>(E13*100)/D13</f>
        <v>53.652401276260719</v>
      </c>
    </row>
    <row r="14" spans="1:6" x14ac:dyDescent="0.2">
      <c r="A14" s="53" t="s">
        <v>76</v>
      </c>
      <c r="B14" s="54" t="s">
        <v>77</v>
      </c>
      <c r="C14" s="83">
        <f>C15+C16</f>
        <v>802817</v>
      </c>
      <c r="D14" s="83">
        <f>D15+D16</f>
        <v>802817</v>
      </c>
      <c r="E14" s="83">
        <f>E15+E16</f>
        <v>433017.73</v>
      </c>
      <c r="F14" s="83">
        <f>(E14*100)/D14</f>
        <v>53.937289569104792</v>
      </c>
    </row>
    <row r="15" spans="1:6" x14ac:dyDescent="0.2">
      <c r="A15" s="55" t="s">
        <v>78</v>
      </c>
      <c r="B15" s="56" t="s">
        <v>79</v>
      </c>
      <c r="C15" s="84">
        <v>802817</v>
      </c>
      <c r="D15" s="84">
        <v>802817</v>
      </c>
      <c r="E15" s="84">
        <v>433017.73</v>
      </c>
      <c r="F15" s="84"/>
    </row>
    <row r="16" spans="1:6" x14ac:dyDescent="0.2">
      <c r="A16" s="55" t="s">
        <v>80</v>
      </c>
      <c r="B16" s="56" t="s">
        <v>81</v>
      </c>
      <c r="C16" s="84">
        <v>0</v>
      </c>
      <c r="D16" s="84">
        <v>0</v>
      </c>
      <c r="E16" s="84">
        <v>0</v>
      </c>
      <c r="F16" s="84"/>
    </row>
    <row r="17" spans="1:6" x14ac:dyDescent="0.2">
      <c r="A17" s="53" t="s">
        <v>82</v>
      </c>
      <c r="B17" s="54" t="s">
        <v>83</v>
      </c>
      <c r="C17" s="83">
        <f>C18</f>
        <v>30038</v>
      </c>
      <c r="D17" s="83">
        <f>D18</f>
        <v>30038</v>
      </c>
      <c r="E17" s="83">
        <f>E18</f>
        <v>16655.82</v>
      </c>
      <c r="F17" s="83">
        <f>(E17*100)/D17</f>
        <v>55.449164391770424</v>
      </c>
    </row>
    <row r="18" spans="1:6" x14ac:dyDescent="0.2">
      <c r="A18" s="55" t="s">
        <v>84</v>
      </c>
      <c r="B18" s="56" t="s">
        <v>83</v>
      </c>
      <c r="C18" s="84">
        <v>30038</v>
      </c>
      <c r="D18" s="84">
        <v>30038</v>
      </c>
      <c r="E18" s="84">
        <v>16655.82</v>
      </c>
      <c r="F18" s="84"/>
    </row>
    <row r="19" spans="1:6" x14ac:dyDescent="0.2">
      <c r="A19" s="53" t="s">
        <v>85</v>
      </c>
      <c r="B19" s="54" t="s">
        <v>86</v>
      </c>
      <c r="C19" s="83">
        <f>C20</f>
        <v>132465</v>
      </c>
      <c r="D19" s="83">
        <f>D20</f>
        <v>132465</v>
      </c>
      <c r="E19" s="83">
        <f>E20</f>
        <v>68243.81</v>
      </c>
      <c r="F19" s="83">
        <f>(E19*100)/D19</f>
        <v>51.518370890423888</v>
      </c>
    </row>
    <row r="20" spans="1:6" x14ac:dyDescent="0.2">
      <c r="A20" s="55" t="s">
        <v>87</v>
      </c>
      <c r="B20" s="56" t="s">
        <v>88</v>
      </c>
      <c r="C20" s="84">
        <v>132465</v>
      </c>
      <c r="D20" s="84">
        <v>132465</v>
      </c>
      <c r="E20" s="84">
        <v>68243.81</v>
      </c>
      <c r="F20" s="84"/>
    </row>
    <row r="21" spans="1:6" x14ac:dyDescent="0.2">
      <c r="A21" s="51" t="s">
        <v>89</v>
      </c>
      <c r="B21" s="52" t="s">
        <v>90</v>
      </c>
      <c r="C21" s="82">
        <f>C22+C27+C32+C42+C44</f>
        <v>104100</v>
      </c>
      <c r="D21" s="82">
        <f>D22+D27+D32+D42+D44</f>
        <v>104100</v>
      </c>
      <c r="E21" s="82">
        <f>E22+E27+E32+E42+E44</f>
        <v>37551.189999999995</v>
      </c>
      <c r="F21" s="81">
        <f>(E21*100)/D21</f>
        <v>36.072228626320843</v>
      </c>
    </row>
    <row r="22" spans="1:6" x14ac:dyDescent="0.2">
      <c r="A22" s="53" t="s">
        <v>91</v>
      </c>
      <c r="B22" s="54" t="s">
        <v>92</v>
      </c>
      <c r="C22" s="83">
        <f>C23+C24+C25+C26</f>
        <v>39500</v>
      </c>
      <c r="D22" s="83">
        <f>D23+D24+D25+D26</f>
        <v>39500</v>
      </c>
      <c r="E22" s="83">
        <f>E23+E24+E25+E26</f>
        <v>15183.130000000001</v>
      </c>
      <c r="F22" s="83">
        <f>(E22*100)/D22</f>
        <v>38.438303797468357</v>
      </c>
    </row>
    <row r="23" spans="1:6" x14ac:dyDescent="0.2">
      <c r="A23" s="55" t="s">
        <v>93</v>
      </c>
      <c r="B23" s="56" t="s">
        <v>94</v>
      </c>
      <c r="C23" s="84">
        <v>5000</v>
      </c>
      <c r="D23" s="84">
        <v>5000</v>
      </c>
      <c r="E23" s="84">
        <v>638.83000000000004</v>
      </c>
      <c r="F23" s="84"/>
    </row>
    <row r="24" spans="1:6" ht="25.5" x14ac:dyDescent="0.2">
      <c r="A24" s="55" t="s">
        <v>95</v>
      </c>
      <c r="B24" s="56" t="s">
        <v>96</v>
      </c>
      <c r="C24" s="84">
        <v>28000</v>
      </c>
      <c r="D24" s="84">
        <v>28000</v>
      </c>
      <c r="E24" s="84">
        <v>12630.6</v>
      </c>
      <c r="F24" s="84"/>
    </row>
    <row r="25" spans="1:6" x14ac:dyDescent="0.2">
      <c r="A25" s="55" t="s">
        <v>97</v>
      </c>
      <c r="B25" s="56" t="s">
        <v>98</v>
      </c>
      <c r="C25" s="84">
        <v>4000</v>
      </c>
      <c r="D25" s="84">
        <v>4000</v>
      </c>
      <c r="E25" s="84">
        <v>495</v>
      </c>
      <c r="F25" s="84"/>
    </row>
    <row r="26" spans="1:6" x14ac:dyDescent="0.2">
      <c r="A26" s="55" t="s">
        <v>99</v>
      </c>
      <c r="B26" s="56" t="s">
        <v>100</v>
      </c>
      <c r="C26" s="84">
        <v>2500</v>
      </c>
      <c r="D26" s="84">
        <v>2500</v>
      </c>
      <c r="E26" s="84">
        <v>1418.7</v>
      </c>
      <c r="F26" s="84"/>
    </row>
    <row r="27" spans="1:6" x14ac:dyDescent="0.2">
      <c r="A27" s="53" t="s">
        <v>101</v>
      </c>
      <c r="B27" s="54" t="s">
        <v>102</v>
      </c>
      <c r="C27" s="83">
        <f>C28+C29+C30+C31</f>
        <v>19700</v>
      </c>
      <c r="D27" s="83">
        <f>D28+D29+D30+D31</f>
        <v>19700</v>
      </c>
      <c r="E27" s="83">
        <f>E28+E29+E30+E31</f>
        <v>6031.9</v>
      </c>
      <c r="F27" s="83">
        <f>(E27*100)/D27</f>
        <v>30.618781725888326</v>
      </c>
    </row>
    <row r="28" spans="1:6" x14ac:dyDescent="0.2">
      <c r="A28" s="55" t="s">
        <v>103</v>
      </c>
      <c r="B28" s="56" t="s">
        <v>104</v>
      </c>
      <c r="C28" s="84">
        <v>17000</v>
      </c>
      <c r="D28" s="84">
        <v>17000</v>
      </c>
      <c r="E28" s="84">
        <v>5531.9</v>
      </c>
      <c r="F28" s="84"/>
    </row>
    <row r="29" spans="1:6" x14ac:dyDescent="0.2">
      <c r="A29" s="55" t="s">
        <v>105</v>
      </c>
      <c r="B29" s="56" t="s">
        <v>106</v>
      </c>
      <c r="C29" s="84">
        <v>1000</v>
      </c>
      <c r="D29" s="84">
        <v>1000</v>
      </c>
      <c r="E29" s="84">
        <v>0</v>
      </c>
      <c r="F29" s="84"/>
    </row>
    <row r="30" spans="1:6" x14ac:dyDescent="0.2">
      <c r="A30" s="55" t="s">
        <v>107</v>
      </c>
      <c r="B30" s="56" t="s">
        <v>108</v>
      </c>
      <c r="C30" s="84">
        <v>1500</v>
      </c>
      <c r="D30" s="84">
        <v>1500</v>
      </c>
      <c r="E30" s="84">
        <v>500</v>
      </c>
      <c r="F30" s="84"/>
    </row>
    <row r="31" spans="1:6" x14ac:dyDescent="0.2">
      <c r="A31" s="55" t="s">
        <v>109</v>
      </c>
      <c r="B31" s="56" t="s">
        <v>110</v>
      </c>
      <c r="C31" s="84">
        <v>200</v>
      </c>
      <c r="D31" s="84">
        <v>200</v>
      </c>
      <c r="E31" s="84">
        <v>0</v>
      </c>
      <c r="F31" s="84"/>
    </row>
    <row r="32" spans="1:6" x14ac:dyDescent="0.2">
      <c r="A32" s="53" t="s">
        <v>111</v>
      </c>
      <c r="B32" s="54" t="s">
        <v>112</v>
      </c>
      <c r="C32" s="83">
        <f>C33+C34+C35+C36+C37+C38+C39+C40+C41</f>
        <v>43900</v>
      </c>
      <c r="D32" s="83">
        <f>D33+D34+D35+D36+D37+D38+D39+D40+D41</f>
        <v>43900</v>
      </c>
      <c r="E32" s="83">
        <f>E33+E34+E35+E36+E37+E38+E39+E40+E41</f>
        <v>16131.73</v>
      </c>
      <c r="F32" s="83">
        <f>(E32*100)/D32</f>
        <v>36.746537585421414</v>
      </c>
    </row>
    <row r="33" spans="1:6" x14ac:dyDescent="0.2">
      <c r="A33" s="55" t="s">
        <v>113</v>
      </c>
      <c r="B33" s="56" t="s">
        <v>114</v>
      </c>
      <c r="C33" s="84">
        <v>23500</v>
      </c>
      <c r="D33" s="84">
        <v>23500</v>
      </c>
      <c r="E33" s="84">
        <v>12267.23</v>
      </c>
      <c r="F33" s="84"/>
    </row>
    <row r="34" spans="1:6" x14ac:dyDescent="0.2">
      <c r="A34" s="55" t="s">
        <v>115</v>
      </c>
      <c r="B34" s="56" t="s">
        <v>116</v>
      </c>
      <c r="C34" s="84">
        <v>4500</v>
      </c>
      <c r="D34" s="84">
        <v>4500</v>
      </c>
      <c r="E34" s="84">
        <v>0</v>
      </c>
      <c r="F34" s="84"/>
    </row>
    <row r="35" spans="1:6" x14ac:dyDescent="0.2">
      <c r="A35" s="55" t="s">
        <v>117</v>
      </c>
      <c r="B35" s="56" t="s">
        <v>118</v>
      </c>
      <c r="C35" s="84">
        <v>2700</v>
      </c>
      <c r="D35" s="84">
        <v>2700</v>
      </c>
      <c r="E35" s="84">
        <v>0</v>
      </c>
      <c r="F35" s="84"/>
    </row>
    <row r="36" spans="1:6" x14ac:dyDescent="0.2">
      <c r="A36" s="55" t="s">
        <v>119</v>
      </c>
      <c r="B36" s="56" t="s">
        <v>120</v>
      </c>
      <c r="C36" s="84">
        <v>2000</v>
      </c>
      <c r="D36" s="84">
        <v>2000</v>
      </c>
      <c r="E36" s="84">
        <v>740.5</v>
      </c>
      <c r="F36" s="84"/>
    </row>
    <row r="37" spans="1:6" x14ac:dyDescent="0.2">
      <c r="A37" s="55" t="s">
        <v>121</v>
      </c>
      <c r="B37" s="56" t="s">
        <v>122</v>
      </c>
      <c r="C37" s="84">
        <v>8000</v>
      </c>
      <c r="D37" s="84">
        <v>8000</v>
      </c>
      <c r="E37" s="84">
        <v>3096.04</v>
      </c>
      <c r="F37" s="84"/>
    </row>
    <row r="38" spans="1:6" x14ac:dyDescent="0.2">
      <c r="A38" s="55" t="s">
        <v>123</v>
      </c>
      <c r="B38" s="56" t="s">
        <v>124</v>
      </c>
      <c r="C38" s="84">
        <v>500</v>
      </c>
      <c r="D38" s="84">
        <v>500</v>
      </c>
      <c r="E38" s="84">
        <v>0</v>
      </c>
      <c r="F38" s="84"/>
    </row>
    <row r="39" spans="1:6" x14ac:dyDescent="0.2">
      <c r="A39" s="55" t="s">
        <v>125</v>
      </c>
      <c r="B39" s="56" t="s">
        <v>126</v>
      </c>
      <c r="C39" s="84">
        <v>1500</v>
      </c>
      <c r="D39" s="84">
        <v>1500</v>
      </c>
      <c r="E39" s="84">
        <v>0</v>
      </c>
      <c r="F39" s="84"/>
    </row>
    <row r="40" spans="1:6" x14ac:dyDescent="0.2">
      <c r="A40" s="55" t="s">
        <v>127</v>
      </c>
      <c r="B40" s="56" t="s">
        <v>128</v>
      </c>
      <c r="C40" s="84">
        <v>200</v>
      </c>
      <c r="D40" s="84">
        <v>200</v>
      </c>
      <c r="E40" s="84">
        <v>9.9600000000000009</v>
      </c>
      <c r="F40" s="84"/>
    </row>
    <row r="41" spans="1:6" x14ac:dyDescent="0.2">
      <c r="A41" s="55" t="s">
        <v>129</v>
      </c>
      <c r="B41" s="56" t="s">
        <v>130</v>
      </c>
      <c r="C41" s="84">
        <v>1000</v>
      </c>
      <c r="D41" s="84">
        <v>1000</v>
      </c>
      <c r="E41" s="84">
        <v>18</v>
      </c>
      <c r="F41" s="84"/>
    </row>
    <row r="42" spans="1:6" x14ac:dyDescent="0.2">
      <c r="A42" s="53" t="s">
        <v>131</v>
      </c>
      <c r="B42" s="54" t="s">
        <v>132</v>
      </c>
      <c r="C42" s="83">
        <f>C43</f>
        <v>300</v>
      </c>
      <c r="D42" s="83">
        <f>D43</f>
        <v>300</v>
      </c>
      <c r="E42" s="83">
        <f>E43</f>
        <v>0</v>
      </c>
      <c r="F42" s="83">
        <f>(E42*100)/D42</f>
        <v>0</v>
      </c>
    </row>
    <row r="43" spans="1:6" ht="25.5" x14ac:dyDescent="0.2">
      <c r="A43" s="55" t="s">
        <v>133</v>
      </c>
      <c r="B43" s="56" t="s">
        <v>134</v>
      </c>
      <c r="C43" s="84">
        <v>300</v>
      </c>
      <c r="D43" s="84">
        <v>300</v>
      </c>
      <c r="E43" s="84">
        <v>0</v>
      </c>
      <c r="F43" s="84"/>
    </row>
    <row r="44" spans="1:6" x14ac:dyDescent="0.2">
      <c r="A44" s="53" t="s">
        <v>135</v>
      </c>
      <c r="B44" s="54" t="s">
        <v>136</v>
      </c>
      <c r="C44" s="83">
        <f>C45+C46</f>
        <v>700</v>
      </c>
      <c r="D44" s="83">
        <f>D45+D46</f>
        <v>700</v>
      </c>
      <c r="E44" s="83">
        <f>E45+E46</f>
        <v>204.43</v>
      </c>
      <c r="F44" s="83">
        <f>(E44*100)/D44</f>
        <v>29.204285714285714</v>
      </c>
    </row>
    <row r="45" spans="1:6" x14ac:dyDescent="0.2">
      <c r="A45" s="55" t="s">
        <v>137</v>
      </c>
      <c r="B45" s="56" t="s">
        <v>138</v>
      </c>
      <c r="C45" s="84">
        <v>500</v>
      </c>
      <c r="D45" s="84">
        <v>500</v>
      </c>
      <c r="E45" s="84">
        <v>139.72999999999999</v>
      </c>
      <c r="F45" s="84"/>
    </row>
    <row r="46" spans="1:6" x14ac:dyDescent="0.2">
      <c r="A46" s="55" t="s">
        <v>139</v>
      </c>
      <c r="B46" s="56" t="s">
        <v>136</v>
      </c>
      <c r="C46" s="84">
        <v>200</v>
      </c>
      <c r="D46" s="84">
        <v>200</v>
      </c>
      <c r="E46" s="84">
        <v>64.7</v>
      </c>
      <c r="F46" s="84"/>
    </row>
    <row r="47" spans="1:6" x14ac:dyDescent="0.2">
      <c r="A47" s="51" t="s">
        <v>140</v>
      </c>
      <c r="B47" s="52" t="s">
        <v>141</v>
      </c>
      <c r="C47" s="82">
        <f t="shared" ref="C47:E48" si="0">C48</f>
        <v>1500</v>
      </c>
      <c r="D47" s="82">
        <f t="shared" si="0"/>
        <v>1500</v>
      </c>
      <c r="E47" s="82">
        <f t="shared" si="0"/>
        <v>453.03</v>
      </c>
      <c r="F47" s="81">
        <f>(E47*100)/D47</f>
        <v>30.202000000000002</v>
      </c>
    </row>
    <row r="48" spans="1:6" x14ac:dyDescent="0.2">
      <c r="A48" s="53" t="s">
        <v>142</v>
      </c>
      <c r="B48" s="54" t="s">
        <v>143</v>
      </c>
      <c r="C48" s="83">
        <f t="shared" si="0"/>
        <v>1500</v>
      </c>
      <c r="D48" s="83">
        <f t="shared" si="0"/>
        <v>1500</v>
      </c>
      <c r="E48" s="83">
        <f t="shared" si="0"/>
        <v>453.03</v>
      </c>
      <c r="F48" s="83">
        <f>(E48*100)/D48</f>
        <v>30.202000000000002</v>
      </c>
    </row>
    <row r="49" spans="1:6" x14ac:dyDescent="0.2">
      <c r="A49" s="55" t="s">
        <v>144</v>
      </c>
      <c r="B49" s="56" t="s">
        <v>145</v>
      </c>
      <c r="C49" s="84">
        <v>1500</v>
      </c>
      <c r="D49" s="84">
        <v>1500</v>
      </c>
      <c r="E49" s="84">
        <v>453.03</v>
      </c>
      <c r="F49" s="84"/>
    </row>
    <row r="50" spans="1:6" x14ac:dyDescent="0.2">
      <c r="A50" s="49" t="s">
        <v>50</v>
      </c>
      <c r="B50" s="50" t="s">
        <v>51</v>
      </c>
      <c r="C50" s="80">
        <f t="shared" ref="C50:E51" si="1">C51</f>
        <v>1070920</v>
      </c>
      <c r="D50" s="80">
        <f t="shared" si="1"/>
        <v>1070920</v>
      </c>
      <c r="E50" s="80">
        <f t="shared" si="1"/>
        <v>0</v>
      </c>
      <c r="F50" s="81">
        <f>(E50*100)/D50</f>
        <v>0</v>
      </c>
    </row>
    <row r="51" spans="1:6" x14ac:dyDescent="0.2">
      <c r="A51" s="51" t="s">
        <v>64</v>
      </c>
      <c r="B51" s="52" t="s">
        <v>65</v>
      </c>
      <c r="C51" s="82">
        <f t="shared" si="1"/>
        <v>1070920</v>
      </c>
      <c r="D51" s="82">
        <f t="shared" si="1"/>
        <v>1070920</v>
      </c>
      <c r="E51" s="82">
        <f t="shared" si="1"/>
        <v>0</v>
      </c>
      <c r="F51" s="81">
        <f>(E51*100)/D51</f>
        <v>0</v>
      </c>
    </row>
    <row r="52" spans="1:6" ht="25.5" x14ac:dyDescent="0.2">
      <c r="A52" s="53" t="s">
        <v>66</v>
      </c>
      <c r="B52" s="54" t="s">
        <v>67</v>
      </c>
      <c r="C52" s="83">
        <f>C53+C54</f>
        <v>1070920</v>
      </c>
      <c r="D52" s="83">
        <f>D53+D54</f>
        <v>1070920</v>
      </c>
      <c r="E52" s="83">
        <f>E53+E54</f>
        <v>0</v>
      </c>
      <c r="F52" s="83">
        <f>(E52*100)/D52</f>
        <v>0</v>
      </c>
    </row>
    <row r="53" spans="1:6" x14ac:dyDescent="0.2">
      <c r="A53" s="55" t="s">
        <v>68</v>
      </c>
      <c r="B53" s="56" t="s">
        <v>69</v>
      </c>
      <c r="C53" s="84">
        <v>1070920</v>
      </c>
      <c r="D53" s="84">
        <v>1070920</v>
      </c>
      <c r="E53" s="84">
        <v>0</v>
      </c>
      <c r="F53" s="84"/>
    </row>
    <row r="54" spans="1:6" ht="25.5" x14ac:dyDescent="0.2">
      <c r="A54" s="55" t="s">
        <v>70</v>
      </c>
      <c r="B54" s="56" t="s">
        <v>71</v>
      </c>
      <c r="C54" s="84">
        <v>0</v>
      </c>
      <c r="D54" s="84">
        <v>0</v>
      </c>
      <c r="E54" s="84">
        <v>0</v>
      </c>
      <c r="F54" s="84"/>
    </row>
    <row r="55" spans="1:6" x14ac:dyDescent="0.2">
      <c r="A55" s="48" t="s">
        <v>158</v>
      </c>
      <c r="B55" s="48" t="s">
        <v>165</v>
      </c>
      <c r="C55" s="78"/>
      <c r="D55" s="78"/>
      <c r="E55" s="78"/>
      <c r="F55" s="79" t="e">
        <f>(E55*100)/D55</f>
        <v>#DIV/0!</v>
      </c>
    </row>
    <row r="56" spans="1:6" x14ac:dyDescent="0.2">
      <c r="A56" s="49" t="s">
        <v>72</v>
      </c>
      <c r="B56" s="50" t="s">
        <v>73</v>
      </c>
      <c r="C56" s="80">
        <f t="shared" ref="C56:E58" si="2">C57</f>
        <v>300</v>
      </c>
      <c r="D56" s="80">
        <f t="shared" si="2"/>
        <v>300</v>
      </c>
      <c r="E56" s="80">
        <f t="shared" si="2"/>
        <v>98.57</v>
      </c>
      <c r="F56" s="81">
        <f>(E56*100)/D56</f>
        <v>32.856666666666669</v>
      </c>
    </row>
    <row r="57" spans="1:6" x14ac:dyDescent="0.2">
      <c r="A57" s="51" t="s">
        <v>89</v>
      </c>
      <c r="B57" s="52" t="s">
        <v>90</v>
      </c>
      <c r="C57" s="82">
        <f t="shared" si="2"/>
        <v>300</v>
      </c>
      <c r="D57" s="82">
        <f t="shared" si="2"/>
        <v>300</v>
      </c>
      <c r="E57" s="82">
        <f t="shared" si="2"/>
        <v>98.57</v>
      </c>
      <c r="F57" s="81">
        <f>(E57*100)/D57</f>
        <v>32.856666666666669</v>
      </c>
    </row>
    <row r="58" spans="1:6" x14ac:dyDescent="0.2">
      <c r="A58" s="53" t="s">
        <v>101</v>
      </c>
      <c r="B58" s="54" t="s">
        <v>102</v>
      </c>
      <c r="C58" s="83">
        <f t="shared" si="2"/>
        <v>300</v>
      </c>
      <c r="D58" s="83">
        <f t="shared" si="2"/>
        <v>300</v>
      </c>
      <c r="E58" s="83">
        <f t="shared" si="2"/>
        <v>98.57</v>
      </c>
      <c r="F58" s="83">
        <f>(E58*100)/D58</f>
        <v>32.856666666666669</v>
      </c>
    </row>
    <row r="59" spans="1:6" x14ac:dyDescent="0.2">
      <c r="A59" s="55" t="s">
        <v>103</v>
      </c>
      <c r="B59" s="56" t="s">
        <v>104</v>
      </c>
      <c r="C59" s="84">
        <v>300</v>
      </c>
      <c r="D59" s="84">
        <v>300</v>
      </c>
      <c r="E59" s="84">
        <v>98.57</v>
      </c>
      <c r="F59" s="84"/>
    </row>
    <row r="60" spans="1:6" x14ac:dyDescent="0.2">
      <c r="A60" s="49" t="s">
        <v>50</v>
      </c>
      <c r="B60" s="50" t="s">
        <v>51</v>
      </c>
      <c r="C60" s="80">
        <f t="shared" ref="C60:E62" si="3">C61</f>
        <v>300</v>
      </c>
      <c r="D60" s="80">
        <f t="shared" si="3"/>
        <v>300</v>
      </c>
      <c r="E60" s="80">
        <f t="shared" si="3"/>
        <v>0</v>
      </c>
      <c r="F60" s="81">
        <f>(E60*100)/D60</f>
        <v>0</v>
      </c>
    </row>
    <row r="61" spans="1:6" x14ac:dyDescent="0.2">
      <c r="A61" s="51" t="s">
        <v>58</v>
      </c>
      <c r="B61" s="52" t="s">
        <v>59</v>
      </c>
      <c r="C61" s="82">
        <f t="shared" si="3"/>
        <v>300</v>
      </c>
      <c r="D61" s="82">
        <f t="shared" si="3"/>
        <v>300</v>
      </c>
      <c r="E61" s="82">
        <f t="shared" si="3"/>
        <v>0</v>
      </c>
      <c r="F61" s="81">
        <f>(E61*100)/D61</f>
        <v>0</v>
      </c>
    </row>
    <row r="62" spans="1:6" x14ac:dyDescent="0.2">
      <c r="A62" s="53" t="s">
        <v>60</v>
      </c>
      <c r="B62" s="54" t="s">
        <v>61</v>
      </c>
      <c r="C62" s="83">
        <f t="shared" si="3"/>
        <v>300</v>
      </c>
      <c r="D62" s="83">
        <f t="shared" si="3"/>
        <v>300</v>
      </c>
      <c r="E62" s="83">
        <f t="shared" si="3"/>
        <v>0</v>
      </c>
      <c r="F62" s="83">
        <f>(E62*100)/D62</f>
        <v>0</v>
      </c>
    </row>
    <row r="63" spans="1:6" x14ac:dyDescent="0.2">
      <c r="A63" s="55" t="s">
        <v>62</v>
      </c>
      <c r="B63" s="56" t="s">
        <v>63</v>
      </c>
      <c r="C63" s="84">
        <v>300</v>
      </c>
      <c r="D63" s="84">
        <v>300</v>
      </c>
      <c r="E63" s="84">
        <v>0</v>
      </c>
      <c r="F63" s="84"/>
    </row>
    <row r="64" spans="1:6" x14ac:dyDescent="0.2">
      <c r="A64" s="48" t="s">
        <v>74</v>
      </c>
      <c r="B64" s="48" t="s">
        <v>166</v>
      </c>
      <c r="C64" s="78"/>
      <c r="D64" s="78"/>
      <c r="E64" s="78"/>
      <c r="F64" s="79" t="e">
        <f>(E64*100)/D64</f>
        <v>#DIV/0!</v>
      </c>
    </row>
    <row r="65" spans="1:6" x14ac:dyDescent="0.2">
      <c r="A65" s="49" t="s">
        <v>72</v>
      </c>
      <c r="B65" s="50" t="s">
        <v>73</v>
      </c>
      <c r="C65" s="80">
        <f t="shared" ref="C65:E66" si="4">C66</f>
        <v>100</v>
      </c>
      <c r="D65" s="80">
        <f t="shared" si="4"/>
        <v>100</v>
      </c>
      <c r="E65" s="80">
        <f t="shared" si="4"/>
        <v>12372.46</v>
      </c>
      <c r="F65" s="81">
        <f>(E65*100)/D65</f>
        <v>12372.46</v>
      </c>
    </row>
    <row r="66" spans="1:6" x14ac:dyDescent="0.2">
      <c r="A66" s="51" t="s">
        <v>89</v>
      </c>
      <c r="B66" s="52" t="s">
        <v>90</v>
      </c>
      <c r="C66" s="82">
        <f t="shared" si="4"/>
        <v>100</v>
      </c>
      <c r="D66" s="82">
        <f t="shared" si="4"/>
        <v>100</v>
      </c>
      <c r="E66" s="82">
        <f t="shared" si="4"/>
        <v>12372.46</v>
      </c>
      <c r="F66" s="81">
        <f>(E66*100)/D66</f>
        <v>12372.46</v>
      </c>
    </row>
    <row r="67" spans="1:6" x14ac:dyDescent="0.2">
      <c r="A67" s="53" t="s">
        <v>111</v>
      </c>
      <c r="B67" s="54" t="s">
        <v>112</v>
      </c>
      <c r="C67" s="83">
        <f>C68+C69</f>
        <v>100</v>
      </c>
      <c r="D67" s="83">
        <f>D68+D69</f>
        <v>100</v>
      </c>
      <c r="E67" s="83">
        <f>E68+E69</f>
        <v>12372.46</v>
      </c>
      <c r="F67" s="83" t="e">
        <f>(E68*100)/D68</f>
        <v>#DIV/0!</v>
      </c>
    </row>
    <row r="68" spans="1:6" x14ac:dyDescent="0.2">
      <c r="A68" s="55" t="s">
        <v>113</v>
      </c>
      <c r="B68" s="56" t="s">
        <v>114</v>
      </c>
      <c r="C68" s="84">
        <v>0</v>
      </c>
      <c r="D68" s="84">
        <v>0</v>
      </c>
      <c r="E68" s="84">
        <v>12372.46</v>
      </c>
      <c r="F68" s="84"/>
    </row>
    <row r="69" spans="1:6" x14ac:dyDescent="0.2">
      <c r="A69" s="55" t="s">
        <v>115</v>
      </c>
      <c r="B69" s="56" t="s">
        <v>116</v>
      </c>
      <c r="C69" s="84">
        <v>100</v>
      </c>
      <c r="D69" s="84">
        <v>100</v>
      </c>
      <c r="E69" s="84">
        <v>0</v>
      </c>
      <c r="F69" s="84"/>
    </row>
    <row r="70" spans="1:6" x14ac:dyDescent="0.2">
      <c r="A70" s="49" t="s">
        <v>50</v>
      </c>
      <c r="B70" s="50" t="s">
        <v>51</v>
      </c>
      <c r="C70" s="80">
        <f t="shared" ref="C70:E72" si="5">C71</f>
        <v>100</v>
      </c>
      <c r="D70" s="80">
        <f t="shared" si="5"/>
        <v>100</v>
      </c>
      <c r="E70" s="80">
        <f t="shared" si="5"/>
        <v>0</v>
      </c>
      <c r="F70" s="81">
        <f>(E70*100)/D70</f>
        <v>0</v>
      </c>
    </row>
    <row r="71" spans="1:6" x14ac:dyDescent="0.2">
      <c r="A71" s="51" t="s">
        <v>52</v>
      </c>
      <c r="B71" s="52" t="s">
        <v>53</v>
      </c>
      <c r="C71" s="82">
        <f t="shared" si="5"/>
        <v>100</v>
      </c>
      <c r="D71" s="82">
        <f t="shared" si="5"/>
        <v>100</v>
      </c>
      <c r="E71" s="82">
        <f t="shared" si="5"/>
        <v>0</v>
      </c>
      <c r="F71" s="81">
        <f>(E71*100)/D71</f>
        <v>0</v>
      </c>
    </row>
    <row r="72" spans="1:6" x14ac:dyDescent="0.2">
      <c r="A72" s="53" t="s">
        <v>54</v>
      </c>
      <c r="B72" s="54" t="s">
        <v>55</v>
      </c>
      <c r="C72" s="83">
        <f t="shared" si="5"/>
        <v>100</v>
      </c>
      <c r="D72" s="83">
        <f t="shared" si="5"/>
        <v>100</v>
      </c>
      <c r="E72" s="83">
        <f t="shared" si="5"/>
        <v>0</v>
      </c>
      <c r="F72" s="83">
        <f>(E72*100)/D72</f>
        <v>0</v>
      </c>
    </row>
    <row r="73" spans="1:6" x14ac:dyDescent="0.2">
      <c r="A73" s="55" t="s">
        <v>56</v>
      </c>
      <c r="B73" s="56" t="s">
        <v>57</v>
      </c>
      <c r="C73" s="84">
        <v>100</v>
      </c>
      <c r="D73" s="84">
        <v>100</v>
      </c>
      <c r="E73" s="84">
        <v>0</v>
      </c>
      <c r="F73" s="84"/>
    </row>
    <row r="74" spans="1:6" x14ac:dyDescent="0.2">
      <c r="A74" s="48" t="s">
        <v>159</v>
      </c>
      <c r="B74" s="48" t="s">
        <v>167</v>
      </c>
      <c r="C74" s="78"/>
      <c r="D74" s="78"/>
      <c r="E74" s="78"/>
      <c r="F74" s="79" t="e">
        <f>(E74*100)/D74</f>
        <v>#DIV/0!</v>
      </c>
    </row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s="57" customFormat="1" x14ac:dyDescent="0.2"/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Horvat</cp:lastModifiedBy>
  <cp:lastPrinted>2025-07-08T11:20:52Z</cp:lastPrinted>
  <dcterms:created xsi:type="dcterms:W3CDTF">2022-08-12T12:51:27Z</dcterms:created>
  <dcterms:modified xsi:type="dcterms:W3CDTF">2025-07-28T05:27:10Z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