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"/>
    </mc:Choice>
  </mc:AlternateContent>
  <xr:revisionPtr revIDLastSave="0" documentId="13_ncr:1_{5262C72A-8B51-448F-B59B-D2B473588421}" xr6:coauthVersionLast="47" xr6:coauthVersionMax="47" xr10:uidLastSave="{00000000-0000-0000-0000-000000000000}"/>
  <bookViews>
    <workbookView xWindow="456" yWindow="0" windowWidth="22584" windowHeight="1236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40" i="15"/>
  <c r="E40" i="15"/>
  <c r="D40" i="15"/>
  <c r="C40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G7" i="5" s="1"/>
  <c r="F6" i="5"/>
  <c r="H6" i="5" s="1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L19" i="3" s="1"/>
  <c r="I19" i="3"/>
  <c r="H19" i="3"/>
  <c r="G19" i="3"/>
  <c r="J18" i="3"/>
  <c r="J11" i="3" s="1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6" i="5" l="1"/>
  <c r="J10" i="3"/>
  <c r="L10" i="3" s="1"/>
  <c r="L11" i="3"/>
  <c r="L18" i="3"/>
  <c r="K19" i="3"/>
  <c r="K18" i="3"/>
  <c r="G11" i="3"/>
  <c r="G10" i="3" l="1"/>
  <c r="K10" i="3" s="1"/>
  <c r="K11" i="3"/>
</calcChain>
</file>

<file path=xl/sharedStrings.xml><?xml version="1.0" encoding="utf-8"?>
<sst xmlns="http://schemas.openxmlformats.org/spreadsheetml/2006/main" count="419" uniqueCount="189">
  <si>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</si>
  <si>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</si>
  <si>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</si>
  <si>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</si>
  <si>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</si>
  <si>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</si>
  <si>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</si>
  <si>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</si>
  <si>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</si>
  <si>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</si>
  <si>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</si>
  <si>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</si>
  <si>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</si>
  <si>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</si>
  <si>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</si>
  <si>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</si>
  <si>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</si>
  <si>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</si>
  <si>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</si>
  <si>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</si>
  <si>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</si>
  <si>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</si>
  <si>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</si>
  <si>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</si>
  <si>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</si>
  <si>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</si>
  <si>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</si>
  <si>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</si>
  <si>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</si>
  <si>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</si>
  <si>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</si>
  <si>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</si>
  <si>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</si>
  <si>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</si>
  <si>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</si>
  <si>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</si>
  <si>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</si>
  <si>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</si>
  <si>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</si>
  <si>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</si>
  <si>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</si>
  <si>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</si>
  <si>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</si>
  <si>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</si>
  <si>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</si>
  <si>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</si>
  <si>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</si>
  <si>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</si>
  <si>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</si>
  <si>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</si>
  <si>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</si>
  <si>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</si>
  <si>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</si>
  <si>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</si>
  <si>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</si>
  <si>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</si>
  <si>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</si>
  <si>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</si>
  <si>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</si>
  <si>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</si>
  <si>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</si>
  <si>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</si>
  <si>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</si>
  <si>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</si>
  <si>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</si>
  <si>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</si>
  <si>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</si>
  <si>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</si>
  <si>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</si>
  <si>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</si>
  <si>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</si>
  <si>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</si>
  <si>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</si>
  <si>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</si>
  <si>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</si>
  <si>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</si>
  <si>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</si>
  <si>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</si>
  <si>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</si>
  <si>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</si>
  <si>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</si>
  <si>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</si>
  <si>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</si>
  <si>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</si>
  <si>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</si>
  <si>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</si>
  <si>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</si>
  <si>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</si>
  <si>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</si>
  <si>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</si>
  <si>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</si>
  <si>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</si>
  <si>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</si>
  <si>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</si>
  <si>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</si>
  <si>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</si>
  <si>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</si>
  <si>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</si>
  <si>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</si>
  <si>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</si>
  <si>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</si>
  <si>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</si>
  <si>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</si>
  <si>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</si>
  <si>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</si>
  <si>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</si>
  <si>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</si>
  <si>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</si>
  <si>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</si>
  <si>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</si>
  <si>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</si>
  <si>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</si>
  <si>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</si>
  <si>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</si>
  <si>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</si>
  <si>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</si>
  <si>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</si>
  <si>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</si>
  <si>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</si>
  <si>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</si>
  <si>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</si>
  <si>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</si>
  <si>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</si>
  <si>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</si>
  <si>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</si>
  <si>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</si>
  <si>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</si>
  <si>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</si>
  <si>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</si>
  <si>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</si>
  <si>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</si>
  <si>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</si>
  <si>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</si>
  <si>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</si>
  <si>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</si>
  <si>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</si>
  <si>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</si>
  <si>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</si>
  <si>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</si>
  <si>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</si>
  <si>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</si>
  <si>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</si>
  <si>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</si>
  <si>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</si>
  <si>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</si>
  <si>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</si>
  <si>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</si>
  <si>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</si>
  <si>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</si>
  <si>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</si>
  <si>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</si>
  <si>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</si>
  <si>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</si>
  <si>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</si>
  <si>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</si>
  <si>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</si>
  <si>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</si>
  <si>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</si>
  <si>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</si>
  <si>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</si>
  <si>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</si>
  <si>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</si>
  <si>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</si>
  <si>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</si>
  <si>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</si>
  <si>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</si>
  <si>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</si>
  <si>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</si>
  <si>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</si>
  <si>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</si>
  <si>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</si>
  <si>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</si>
  <si>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</si>
  <si>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</si>
  <si>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</si>
  <si>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</si>
  <si>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</si>
  <si>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20786 ŠIBENIK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</si>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</sst>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B3" sqref="B3:L3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6.4" x14ac:dyDescent="0.3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9" t="s">
        <v>8</v>
      </c>
      <c r="C10" s="101"/>
      <c r="D10" s="101"/>
      <c r="E10" s="101"/>
      <c r="F10" s="97"/>
      <c r="G10" s="85">
        <v>910766.25</v>
      </c>
      <c r="H10" s="86">
        <v>3497827</v>
      </c>
      <c r="I10" s="86">
        <v>3497827</v>
      </c>
      <c r="J10" s="86">
        <v>1539980.78</v>
      </c>
      <c r="K10" s="86"/>
      <c r="L10" s="86"/>
    </row>
    <row r="11" spans="2:13" x14ac:dyDescent="0.3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07" t="s">
        <v>0</v>
      </c>
      <c r="C12" s="99"/>
      <c r="D12" s="99"/>
      <c r="E12" s="99"/>
      <c r="F12" s="108"/>
      <c r="G12" s="87">
        <f>G10+G11</f>
        <v>910766.25</v>
      </c>
      <c r="H12" s="87">
        <f t="shared" ref="H12:J12" si="0">H10+H11</f>
        <v>3497827</v>
      </c>
      <c r="I12" s="87">
        <f t="shared" si="0"/>
        <v>3497827</v>
      </c>
      <c r="J12" s="87">
        <f t="shared" si="0"/>
        <v>1539980.78</v>
      </c>
      <c r="K12" s="88">
        <f>J12/G12*100</f>
        <v>169.08628092004946</v>
      </c>
      <c r="L12" s="88">
        <f>J12/I12*100</f>
        <v>44.026785201212064</v>
      </c>
    </row>
    <row r="13" spans="2:13" x14ac:dyDescent="0.3">
      <c r="B13" s="100" t="s">
        <v>9</v>
      </c>
      <c r="C13" s="101"/>
      <c r="D13" s="101"/>
      <c r="E13" s="101"/>
      <c r="F13" s="101"/>
      <c r="G13" s="89">
        <v>904601.85</v>
      </c>
      <c r="H13" s="86">
        <v>2090827</v>
      </c>
      <c r="I13" s="86">
        <v>2090827</v>
      </c>
      <c r="J13" s="86">
        <v>1197492.74</v>
      </c>
      <c r="K13" s="86"/>
      <c r="L13" s="86"/>
    </row>
    <row r="14" spans="2:13" x14ac:dyDescent="0.3">
      <c r="B14" s="96" t="s">
        <v>10</v>
      </c>
      <c r="C14" s="97"/>
      <c r="D14" s="97"/>
      <c r="E14" s="97"/>
      <c r="F14" s="97"/>
      <c r="G14" s="85">
        <v>6164.4</v>
      </c>
      <c r="H14" s="86">
        <v>1407000</v>
      </c>
      <c r="I14" s="86">
        <v>1407000</v>
      </c>
      <c r="J14" s="86">
        <v>342488.04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910766.25</v>
      </c>
      <c r="H15" s="87">
        <f t="shared" ref="H15:J15" si="1">H13+H14</f>
        <v>3497827</v>
      </c>
      <c r="I15" s="87">
        <f t="shared" si="1"/>
        <v>3497827</v>
      </c>
      <c r="J15" s="87">
        <f t="shared" si="1"/>
        <v>1539980.78</v>
      </c>
      <c r="K15" s="88">
        <f>J15/G15*100</f>
        <v>169.08628092004901</v>
      </c>
      <c r="L15" s="88">
        <f>J15/I15*100</f>
        <v>44.026785201212093</v>
      </c>
    </row>
    <row r="16" spans="2:13" x14ac:dyDescent="0.3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6.4" x14ac:dyDescent="0.3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9" t="s">
        <v>5</v>
      </c>
      <c r="C24" s="101"/>
      <c r="D24" s="101"/>
      <c r="E24" s="101"/>
      <c r="F24" s="101"/>
      <c r="G24" s="89">
        <f>3774.7+481</f>
        <v>4255.7</v>
      </c>
      <c r="H24" s="86">
        <v>6572.99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9" t="s">
        <v>27</v>
      </c>
      <c r="C25" s="101"/>
      <c r="D25" s="101"/>
      <c r="E25" s="101"/>
      <c r="F25" s="101"/>
      <c r="G25" s="89">
        <f>-(6087.97+485.02)</f>
        <v>-6572.99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2" t="s">
        <v>29</v>
      </c>
      <c r="C26" s="103"/>
      <c r="D26" s="103"/>
      <c r="E26" s="103"/>
      <c r="F26" s="104"/>
      <c r="G26" s="94">
        <f>G24+G25</f>
        <v>-2317.29</v>
      </c>
      <c r="H26" s="94">
        <f t="shared" ref="H26:J26" si="4">H24+H25</f>
        <v>6572.99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5" t="s">
        <v>30</v>
      </c>
      <c r="C27" s="95"/>
      <c r="D27" s="95"/>
      <c r="E27" s="95"/>
      <c r="F27" s="95"/>
      <c r="G27" s="94">
        <f>G16+G26</f>
        <v>-2317.29</v>
      </c>
      <c r="H27" s="94">
        <f t="shared" ref="H27:J27" si="5">H16+H26</f>
        <v>6572.99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B4" sqref="B4:L4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910766.25</v>
      </c>
      <c r="H10" s="65">
        <f>H11</f>
        <v>3497827</v>
      </c>
      <c r="I10" s="65">
        <f>I11</f>
        <v>3497827</v>
      </c>
      <c r="J10" s="65">
        <f>J11</f>
        <v>1539980.78</v>
      </c>
      <c r="K10" s="69">
        <f t="shared" ref="K10:K21" si="0">(J10*100)/G10</f>
        <v>169.08628092004946</v>
      </c>
      <c r="L10" s="69">
        <f t="shared" ref="L10:L21" si="1">(J10*100)/I10</f>
        <v>44.026785201212064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910766.25</v>
      </c>
      <c r="H11" s="65">
        <f>H12+H15+H18</f>
        <v>3497827</v>
      </c>
      <c r="I11" s="65">
        <f>I12+I15+I18</f>
        <v>3497827</v>
      </c>
      <c r="J11" s="65">
        <f>J12+J15+J18</f>
        <v>1539980.78</v>
      </c>
      <c r="K11" s="65">
        <f t="shared" si="0"/>
        <v>169.08628092004946</v>
      </c>
      <c r="L11" s="65">
        <f t="shared" si="1"/>
        <v>44.026785201212064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4</v>
      </c>
      <c r="I12" s="65">
        <f t="shared" si="2"/>
        <v>4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4</v>
      </c>
      <c r="I13" s="65">
        <f t="shared" si="2"/>
        <v>4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4</v>
      </c>
      <c r="I14" s="66">
        <v>4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2500</v>
      </c>
      <c r="I15" s="65">
        <f t="shared" si="3"/>
        <v>2500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2500</v>
      </c>
      <c r="I16" s="65">
        <f t="shared" si="3"/>
        <v>2500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2500</v>
      </c>
      <c r="I17" s="66">
        <v>2500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910766.25</v>
      </c>
      <c r="H18" s="65">
        <f>H19</f>
        <v>3495323</v>
      </c>
      <c r="I18" s="65">
        <f>I19</f>
        <v>3495323</v>
      </c>
      <c r="J18" s="65">
        <f>J19</f>
        <v>1539980.78</v>
      </c>
      <c r="K18" s="65">
        <f t="shared" si="0"/>
        <v>169.08628092004946</v>
      </c>
      <c r="L18" s="65">
        <f t="shared" si="1"/>
        <v>44.058325367927374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910766.25</v>
      </c>
      <c r="H19" s="65">
        <f>H20+H21</f>
        <v>3495323</v>
      </c>
      <c r="I19" s="65">
        <f>I20+I21</f>
        <v>3495323</v>
      </c>
      <c r="J19" s="65">
        <f>J20+J21</f>
        <v>1539980.78</v>
      </c>
      <c r="K19" s="65">
        <f t="shared" si="0"/>
        <v>169.08628092004946</v>
      </c>
      <c r="L19" s="65">
        <f t="shared" si="1"/>
        <v>44.058325367927374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89">
        <v>904601.85</v>
      </c>
      <c r="H20" s="66">
        <v>2088323</v>
      </c>
      <c r="I20" s="66">
        <v>2088323</v>
      </c>
      <c r="J20" s="86">
        <v>1197492.74</v>
      </c>
      <c r="K20" s="66">
        <f t="shared" si="0"/>
        <v>132.37787873195262</v>
      </c>
      <c r="L20" s="66">
        <f t="shared" si="1"/>
        <v>57.34231438335928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85">
        <v>6164.4</v>
      </c>
      <c r="H21" s="66">
        <v>1407000</v>
      </c>
      <c r="I21" s="66">
        <v>1407000</v>
      </c>
      <c r="J21" s="86">
        <v>342488.04</v>
      </c>
      <c r="K21" s="66">
        <f t="shared" si="0"/>
        <v>5555.9022775939266</v>
      </c>
      <c r="L21" s="66">
        <f t="shared" si="1"/>
        <v>24.341722814498933</v>
      </c>
    </row>
    <row r="22" spans="2:12" x14ac:dyDescent="0.3">
      <c r="F22" s="35"/>
    </row>
    <row r="23" spans="2:12" x14ac:dyDescent="0.3">
      <c r="F23" s="35"/>
    </row>
    <row r="24" spans="2:12" ht="36.75" customHeight="1" x14ac:dyDescent="0.3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3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3">
      <c r="B26" s="65"/>
      <c r="C26" s="66"/>
      <c r="D26" s="67"/>
      <c r="E26" s="68"/>
      <c r="F26" s="8" t="s">
        <v>21</v>
      </c>
      <c r="G26" s="65">
        <f>G27+G67</f>
        <v>910766.25000000012</v>
      </c>
      <c r="H26" s="65">
        <f>H27+H67</f>
        <v>3497827</v>
      </c>
      <c r="I26" s="65">
        <f>I27+I67</f>
        <v>3497827</v>
      </c>
      <c r="J26" s="65">
        <f>J27+J67</f>
        <v>1539980.78</v>
      </c>
      <c r="K26" s="70">
        <f t="shared" ref="K26:K57" si="4">(J26*100)/G26</f>
        <v>169.08628092004943</v>
      </c>
      <c r="L26" s="70">
        <f t="shared" ref="L26:L57" si="5">(J26*100)/I26</f>
        <v>44.026785201212064</v>
      </c>
    </row>
    <row r="27" spans="2:12" x14ac:dyDescent="0.3">
      <c r="B27" s="65" t="s">
        <v>72</v>
      </c>
      <c r="C27" s="65"/>
      <c r="D27" s="65"/>
      <c r="E27" s="65"/>
      <c r="F27" s="65" t="s">
        <v>73</v>
      </c>
      <c r="G27" s="65">
        <f>G28+G36+G62</f>
        <v>904601.85000000009</v>
      </c>
      <c r="H27" s="65">
        <f>H28+H36+H62</f>
        <v>2090827</v>
      </c>
      <c r="I27" s="65">
        <f>I28+I36+I62</f>
        <v>2090827</v>
      </c>
      <c r="J27" s="65">
        <f>J28+J36+J62</f>
        <v>1197492.74</v>
      </c>
      <c r="K27" s="65">
        <f t="shared" si="4"/>
        <v>132.37787873195262</v>
      </c>
      <c r="L27" s="65">
        <f t="shared" si="5"/>
        <v>57.273640525973697</v>
      </c>
    </row>
    <row r="28" spans="2:12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800355.74000000011</v>
      </c>
      <c r="H28" s="65">
        <f>H29+H32+H34</f>
        <v>1746462</v>
      </c>
      <c r="I28" s="65">
        <f>I29+I32+I34</f>
        <v>1746462</v>
      </c>
      <c r="J28" s="65">
        <f>J29+J32+J34</f>
        <v>996966.83</v>
      </c>
      <c r="K28" s="65">
        <f t="shared" si="4"/>
        <v>124.56546260291704</v>
      </c>
      <c r="L28" s="65">
        <f t="shared" si="5"/>
        <v>57.084942586784024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G30+G31</f>
        <v>666120.77</v>
      </c>
      <c r="H29" s="65">
        <f>H30+H31</f>
        <v>1454689</v>
      </c>
      <c r="I29" s="65">
        <f>I30+I31</f>
        <v>1454689</v>
      </c>
      <c r="J29" s="65">
        <f>J30+J31</f>
        <v>837335.96</v>
      </c>
      <c r="K29" s="65">
        <f t="shared" si="4"/>
        <v>125.70332553960147</v>
      </c>
      <c r="L29" s="65">
        <f t="shared" si="5"/>
        <v>57.561166682363037</v>
      </c>
    </row>
    <row r="30" spans="2:12" x14ac:dyDescent="0.3">
      <c r="B30" s="66"/>
      <c r="C30" s="66"/>
      <c r="D30" s="66"/>
      <c r="E30" s="66" t="s">
        <v>78</v>
      </c>
      <c r="F30" s="66" t="s">
        <v>79</v>
      </c>
      <c r="G30" s="66">
        <v>661084.30000000005</v>
      </c>
      <c r="H30" s="66">
        <v>1433569</v>
      </c>
      <c r="I30" s="66">
        <v>1433569</v>
      </c>
      <c r="J30" s="66">
        <v>830077.76</v>
      </c>
      <c r="K30" s="66">
        <f t="shared" si="4"/>
        <v>125.56307266713185</v>
      </c>
      <c r="L30" s="66">
        <f t="shared" si="5"/>
        <v>57.902881549475467</v>
      </c>
    </row>
    <row r="31" spans="2:12" x14ac:dyDescent="0.3">
      <c r="B31" s="66"/>
      <c r="C31" s="66"/>
      <c r="D31" s="66"/>
      <c r="E31" s="66" t="s">
        <v>80</v>
      </c>
      <c r="F31" s="66" t="s">
        <v>81</v>
      </c>
      <c r="G31" s="66">
        <v>5036.47</v>
      </c>
      <c r="H31" s="66">
        <v>21120</v>
      </c>
      <c r="I31" s="66">
        <v>21120</v>
      </c>
      <c r="J31" s="66">
        <v>7258.2</v>
      </c>
      <c r="K31" s="66">
        <f t="shared" si="4"/>
        <v>144.1128409381968</v>
      </c>
      <c r="L31" s="66">
        <f t="shared" si="5"/>
        <v>34.366477272727273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</f>
        <v>24325.06</v>
      </c>
      <c r="H32" s="65">
        <f>H33</f>
        <v>52811</v>
      </c>
      <c r="I32" s="65">
        <f>I33</f>
        <v>52811</v>
      </c>
      <c r="J32" s="65">
        <f>J33</f>
        <v>21470.51</v>
      </c>
      <c r="K32" s="65">
        <f t="shared" si="4"/>
        <v>88.264982696856649</v>
      </c>
      <c r="L32" s="65">
        <f t="shared" si="5"/>
        <v>40.655374827214025</v>
      </c>
    </row>
    <row r="33" spans="2:12" x14ac:dyDescent="0.3">
      <c r="B33" s="66"/>
      <c r="C33" s="66"/>
      <c r="D33" s="66"/>
      <c r="E33" s="66" t="s">
        <v>84</v>
      </c>
      <c r="F33" s="66" t="s">
        <v>83</v>
      </c>
      <c r="G33" s="66">
        <v>24325.06</v>
      </c>
      <c r="H33" s="66">
        <v>52811</v>
      </c>
      <c r="I33" s="66">
        <v>52811</v>
      </c>
      <c r="J33" s="66">
        <v>21470.51</v>
      </c>
      <c r="K33" s="66">
        <f t="shared" si="4"/>
        <v>88.264982696856649</v>
      </c>
      <c r="L33" s="66">
        <f t="shared" si="5"/>
        <v>40.655374827214025</v>
      </c>
    </row>
    <row r="34" spans="2:12" x14ac:dyDescent="0.3">
      <c r="B34" s="65"/>
      <c r="C34" s="65"/>
      <c r="D34" s="65" t="s">
        <v>85</v>
      </c>
      <c r="E34" s="65"/>
      <c r="F34" s="65" t="s">
        <v>86</v>
      </c>
      <c r="G34" s="65">
        <f>G35</f>
        <v>109909.91</v>
      </c>
      <c r="H34" s="65">
        <f>H35</f>
        <v>238962</v>
      </c>
      <c r="I34" s="65">
        <f>I35</f>
        <v>238962</v>
      </c>
      <c r="J34" s="65">
        <f>J35</f>
        <v>138160.35999999999</v>
      </c>
      <c r="K34" s="65">
        <f t="shared" si="4"/>
        <v>125.70327825762025</v>
      </c>
      <c r="L34" s="65">
        <f t="shared" si="5"/>
        <v>57.816874649525865</v>
      </c>
    </row>
    <row r="35" spans="2:12" x14ac:dyDescent="0.3">
      <c r="B35" s="66"/>
      <c r="C35" s="66"/>
      <c r="D35" s="66"/>
      <c r="E35" s="66" t="s">
        <v>87</v>
      </c>
      <c r="F35" s="66" t="s">
        <v>88</v>
      </c>
      <c r="G35" s="66">
        <v>109909.91</v>
      </c>
      <c r="H35" s="66">
        <v>238962</v>
      </c>
      <c r="I35" s="66">
        <v>238962</v>
      </c>
      <c r="J35" s="66">
        <v>138160.35999999999</v>
      </c>
      <c r="K35" s="66">
        <f t="shared" si="4"/>
        <v>125.70327825762025</v>
      </c>
      <c r="L35" s="66">
        <f t="shared" si="5"/>
        <v>57.816874649525865</v>
      </c>
    </row>
    <row r="36" spans="2:12" x14ac:dyDescent="0.3">
      <c r="B36" s="65"/>
      <c r="C36" s="65" t="s">
        <v>89</v>
      </c>
      <c r="D36" s="65"/>
      <c r="E36" s="65"/>
      <c r="F36" s="65" t="s">
        <v>90</v>
      </c>
      <c r="G36" s="65">
        <f>G37+G41+G45+G55+G57</f>
        <v>103894.51000000001</v>
      </c>
      <c r="H36" s="65">
        <f>H37+H41+H45+H55+H57</f>
        <v>343765</v>
      </c>
      <c r="I36" s="65">
        <f>I37+I41+I45+I55+I57</f>
        <v>343765</v>
      </c>
      <c r="J36" s="65">
        <f>J37+J41+J45+J55+J57</f>
        <v>200025.91</v>
      </c>
      <c r="K36" s="65">
        <f t="shared" si="4"/>
        <v>192.52789199352304</v>
      </c>
      <c r="L36" s="65">
        <f t="shared" si="5"/>
        <v>58.186816575276715</v>
      </c>
    </row>
    <row r="37" spans="2:12" x14ac:dyDescent="0.3">
      <c r="B37" s="65"/>
      <c r="C37" s="65"/>
      <c r="D37" s="65" t="s">
        <v>91</v>
      </c>
      <c r="E37" s="65"/>
      <c r="F37" s="65" t="s">
        <v>92</v>
      </c>
      <c r="G37" s="65">
        <f>G38+G39+G40</f>
        <v>22240.260000000002</v>
      </c>
      <c r="H37" s="65">
        <f>H38+H39+H40</f>
        <v>53881</v>
      </c>
      <c r="I37" s="65">
        <f>I38+I39+I40</f>
        <v>53881</v>
      </c>
      <c r="J37" s="65">
        <f>J38+J39+J40</f>
        <v>32597.100000000002</v>
      </c>
      <c r="K37" s="65">
        <f t="shared" si="4"/>
        <v>146.56798077000897</v>
      </c>
      <c r="L37" s="65">
        <f t="shared" si="5"/>
        <v>60.498320372673113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3800</v>
      </c>
      <c r="H38" s="66">
        <v>8000</v>
      </c>
      <c r="I38" s="66">
        <v>8000</v>
      </c>
      <c r="J38" s="66">
        <v>3700</v>
      </c>
      <c r="K38" s="66">
        <f t="shared" si="4"/>
        <v>97.368421052631575</v>
      </c>
      <c r="L38" s="66">
        <f t="shared" si="5"/>
        <v>46.25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17501.36</v>
      </c>
      <c r="H39" s="66">
        <v>44681</v>
      </c>
      <c r="I39" s="66">
        <v>44681</v>
      </c>
      <c r="J39" s="66">
        <v>27049.22</v>
      </c>
      <c r="K39" s="66">
        <f t="shared" si="4"/>
        <v>154.55496030022809</v>
      </c>
      <c r="L39" s="66">
        <f t="shared" si="5"/>
        <v>60.538528681094874</v>
      </c>
    </row>
    <row r="40" spans="2:12" x14ac:dyDescent="0.3">
      <c r="B40" s="66"/>
      <c r="C40" s="66"/>
      <c r="D40" s="66"/>
      <c r="E40" s="66" t="s">
        <v>97</v>
      </c>
      <c r="F40" s="66" t="s">
        <v>98</v>
      </c>
      <c r="G40" s="66">
        <v>938.9</v>
      </c>
      <c r="H40" s="66">
        <v>1200</v>
      </c>
      <c r="I40" s="66">
        <v>1200</v>
      </c>
      <c r="J40" s="66">
        <v>1847.88</v>
      </c>
      <c r="K40" s="66">
        <f t="shared" si="4"/>
        <v>196.81329215038875</v>
      </c>
      <c r="L40" s="66">
        <f t="shared" si="5"/>
        <v>153.99</v>
      </c>
    </row>
    <row r="41" spans="2:12" x14ac:dyDescent="0.3">
      <c r="B41" s="65"/>
      <c r="C41" s="65"/>
      <c r="D41" s="65" t="s">
        <v>99</v>
      </c>
      <c r="E41" s="65"/>
      <c r="F41" s="65" t="s">
        <v>100</v>
      </c>
      <c r="G41" s="65">
        <f>G42+G43+G44</f>
        <v>25956.18</v>
      </c>
      <c r="H41" s="65">
        <f>H42+H43+H44</f>
        <v>91730</v>
      </c>
      <c r="I41" s="65">
        <f>I42+I43+I44</f>
        <v>91730</v>
      </c>
      <c r="J41" s="65">
        <f>J42+J43+J44</f>
        <v>32194.940000000002</v>
      </c>
      <c r="K41" s="65">
        <f t="shared" si="4"/>
        <v>124.03574023604398</v>
      </c>
      <c r="L41" s="65">
        <f t="shared" si="5"/>
        <v>35.097503543006653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4849.9399999999996</v>
      </c>
      <c r="H42" s="66">
        <v>16200</v>
      </c>
      <c r="I42" s="66">
        <v>16200</v>
      </c>
      <c r="J42" s="66">
        <v>7624.45</v>
      </c>
      <c r="K42" s="66">
        <f t="shared" si="4"/>
        <v>157.20709946927181</v>
      </c>
      <c r="L42" s="66">
        <f t="shared" si="5"/>
        <v>47.064506172839508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21006.240000000002</v>
      </c>
      <c r="H43" s="66">
        <v>75000</v>
      </c>
      <c r="I43" s="66">
        <v>75000</v>
      </c>
      <c r="J43" s="66">
        <v>24374.720000000001</v>
      </c>
      <c r="K43" s="66">
        <f t="shared" si="4"/>
        <v>116.03561608360181</v>
      </c>
      <c r="L43" s="66">
        <f t="shared" si="5"/>
        <v>32.499626666666664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100</v>
      </c>
      <c r="H44" s="66">
        <v>530</v>
      </c>
      <c r="I44" s="66">
        <v>530</v>
      </c>
      <c r="J44" s="66">
        <v>195.77</v>
      </c>
      <c r="K44" s="66">
        <f t="shared" si="4"/>
        <v>195.77</v>
      </c>
      <c r="L44" s="66">
        <f t="shared" si="5"/>
        <v>36.937735849056601</v>
      </c>
    </row>
    <row r="45" spans="2:12" x14ac:dyDescent="0.3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51823.72</v>
      </c>
      <c r="H45" s="65">
        <f>H46+H47+H48+H49+H50+H51+H52+H53+H54</f>
        <v>190504</v>
      </c>
      <c r="I45" s="65">
        <f>I46+I47+I48+I49+I50+I51+I52+I53+I54</f>
        <v>190504</v>
      </c>
      <c r="J45" s="65">
        <f>J46+J47+J48+J49+J50+J51+J52+J53+J54</f>
        <v>132445.68</v>
      </c>
      <c r="K45" s="65">
        <f t="shared" si="4"/>
        <v>255.56961175307367</v>
      </c>
      <c r="L45" s="65">
        <f t="shared" si="5"/>
        <v>69.523831520597994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8387.1299999999992</v>
      </c>
      <c r="H46" s="66">
        <v>26000</v>
      </c>
      <c r="I46" s="66">
        <v>26000</v>
      </c>
      <c r="J46" s="66">
        <v>11849.46</v>
      </c>
      <c r="K46" s="66">
        <f t="shared" si="4"/>
        <v>141.281463384972</v>
      </c>
      <c r="L46" s="66">
        <f t="shared" si="5"/>
        <v>45.574846153846153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7743.04</v>
      </c>
      <c r="H47" s="66">
        <v>19000</v>
      </c>
      <c r="I47" s="66">
        <v>19000</v>
      </c>
      <c r="J47" s="66">
        <v>6558.88</v>
      </c>
      <c r="K47" s="66">
        <f t="shared" si="4"/>
        <v>84.706781832458574</v>
      </c>
      <c r="L47" s="66">
        <f t="shared" si="5"/>
        <v>34.520421052631576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948.85</v>
      </c>
      <c r="H48" s="66">
        <v>1400</v>
      </c>
      <c r="I48" s="66">
        <v>1400</v>
      </c>
      <c r="J48" s="66">
        <v>548.85</v>
      </c>
      <c r="K48" s="66">
        <f t="shared" si="4"/>
        <v>57.843705538283182</v>
      </c>
      <c r="L48" s="66">
        <f t="shared" si="5"/>
        <v>39.203571428571429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1697.39</v>
      </c>
      <c r="H49" s="66">
        <v>4300</v>
      </c>
      <c r="I49" s="66">
        <v>4300</v>
      </c>
      <c r="J49" s="66">
        <v>1653.63</v>
      </c>
      <c r="K49" s="66">
        <f t="shared" si="4"/>
        <v>97.421924248404892</v>
      </c>
      <c r="L49" s="66">
        <f t="shared" si="5"/>
        <v>38.456511627906977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2755.42</v>
      </c>
      <c r="H50" s="66">
        <v>9000</v>
      </c>
      <c r="I50" s="66">
        <v>9000</v>
      </c>
      <c r="J50" s="66">
        <v>3299.22</v>
      </c>
      <c r="K50" s="66">
        <f t="shared" si="4"/>
        <v>119.73564828592374</v>
      </c>
      <c r="L50" s="66">
        <f t="shared" si="5"/>
        <v>36.658000000000001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5000</v>
      </c>
      <c r="I51" s="66">
        <v>5000</v>
      </c>
      <c r="J51" s="66">
        <v>2560</v>
      </c>
      <c r="K51" s="66" t="e">
        <f t="shared" si="4"/>
        <v>#DIV/0!</v>
      </c>
      <c r="L51" s="66">
        <f t="shared" si="5"/>
        <v>51.2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29050.2</v>
      </c>
      <c r="H52" s="66">
        <v>123504</v>
      </c>
      <c r="I52" s="66">
        <v>123504</v>
      </c>
      <c r="J52" s="66">
        <v>104982.05</v>
      </c>
      <c r="K52" s="66">
        <f t="shared" si="4"/>
        <v>361.3815051187255</v>
      </c>
      <c r="L52" s="66">
        <f t="shared" si="5"/>
        <v>85.002955369866569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8.3000000000000007</v>
      </c>
      <c r="H53" s="66">
        <v>100</v>
      </c>
      <c r="I53" s="66">
        <v>100</v>
      </c>
      <c r="J53" s="66">
        <v>9.9600000000000009</v>
      </c>
      <c r="K53" s="66">
        <f t="shared" si="4"/>
        <v>119.99999999999999</v>
      </c>
      <c r="L53" s="66">
        <f t="shared" si="5"/>
        <v>9.9600000000000009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1233.3900000000001</v>
      </c>
      <c r="H54" s="66">
        <v>2200</v>
      </c>
      <c r="I54" s="66">
        <v>2200</v>
      </c>
      <c r="J54" s="66">
        <v>983.63</v>
      </c>
      <c r="K54" s="66">
        <f t="shared" si="4"/>
        <v>79.750119589099953</v>
      </c>
      <c r="L54" s="66">
        <f t="shared" si="5"/>
        <v>44.710454545454546</v>
      </c>
    </row>
    <row r="55" spans="2:12" x14ac:dyDescent="0.3">
      <c r="B55" s="65"/>
      <c r="C55" s="65"/>
      <c r="D55" s="65" t="s">
        <v>127</v>
      </c>
      <c r="E55" s="65"/>
      <c r="F55" s="65" t="s">
        <v>128</v>
      </c>
      <c r="G55" s="65">
        <f>G56</f>
        <v>2200</v>
      </c>
      <c r="H55" s="65">
        <f>H56</f>
        <v>3500</v>
      </c>
      <c r="I55" s="65">
        <f>I56</f>
        <v>3500</v>
      </c>
      <c r="J55" s="65">
        <f>J56</f>
        <v>1000</v>
      </c>
      <c r="K55" s="65">
        <f t="shared" si="4"/>
        <v>45.454545454545453</v>
      </c>
      <c r="L55" s="65">
        <f t="shared" si="5"/>
        <v>28.571428571428573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2200</v>
      </c>
      <c r="H56" s="66">
        <v>3500</v>
      </c>
      <c r="I56" s="66">
        <v>3500</v>
      </c>
      <c r="J56" s="66">
        <v>1000</v>
      </c>
      <c r="K56" s="66">
        <f t="shared" si="4"/>
        <v>45.454545454545453</v>
      </c>
      <c r="L56" s="66">
        <f t="shared" si="5"/>
        <v>28.571428571428573</v>
      </c>
    </row>
    <row r="57" spans="2:12" x14ac:dyDescent="0.3">
      <c r="B57" s="65"/>
      <c r="C57" s="65"/>
      <c r="D57" s="65" t="s">
        <v>131</v>
      </c>
      <c r="E57" s="65"/>
      <c r="F57" s="65" t="s">
        <v>132</v>
      </c>
      <c r="G57" s="65">
        <f>G58+G59+G60+G61</f>
        <v>1674.35</v>
      </c>
      <c r="H57" s="65">
        <f>H58+H59+H60+H61</f>
        <v>4150</v>
      </c>
      <c r="I57" s="65">
        <f>I58+I59+I60+I61</f>
        <v>4150</v>
      </c>
      <c r="J57" s="65">
        <f>J58+J59+J60+J61</f>
        <v>1788.19</v>
      </c>
      <c r="K57" s="65">
        <f t="shared" si="4"/>
        <v>106.79905635022547</v>
      </c>
      <c r="L57" s="65">
        <f t="shared" si="5"/>
        <v>43.088915662650599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471.97</v>
      </c>
      <c r="H58" s="66">
        <v>550</v>
      </c>
      <c r="I58" s="66">
        <v>550</v>
      </c>
      <c r="J58" s="66">
        <v>471.97</v>
      </c>
      <c r="K58" s="66">
        <f t="shared" ref="K58:K75" si="6">(J58*100)/G58</f>
        <v>100</v>
      </c>
      <c r="L58" s="66">
        <f t="shared" ref="L58:L75" si="7">(J58*100)/I58</f>
        <v>85.812727272727273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100</v>
      </c>
      <c r="H59" s="66">
        <v>600</v>
      </c>
      <c r="I59" s="66">
        <v>600</v>
      </c>
      <c r="J59" s="66">
        <v>0</v>
      </c>
      <c r="K59" s="66">
        <f t="shared" si="6"/>
        <v>0</v>
      </c>
      <c r="L59" s="66">
        <f t="shared" si="7"/>
        <v>0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980</v>
      </c>
      <c r="H60" s="66">
        <v>2300</v>
      </c>
      <c r="I60" s="66">
        <v>2300</v>
      </c>
      <c r="J60" s="66">
        <v>1201.72</v>
      </c>
      <c r="K60" s="66">
        <f t="shared" si="6"/>
        <v>122.62448979591836</v>
      </c>
      <c r="L60" s="66">
        <f t="shared" si="7"/>
        <v>52.248695652173915</v>
      </c>
    </row>
    <row r="61" spans="2:12" x14ac:dyDescent="0.3">
      <c r="B61" s="66"/>
      <c r="C61" s="66"/>
      <c r="D61" s="66"/>
      <c r="E61" s="66" t="s">
        <v>139</v>
      </c>
      <c r="F61" s="66" t="s">
        <v>132</v>
      </c>
      <c r="G61" s="66">
        <v>122.38</v>
      </c>
      <c r="H61" s="66">
        <v>700</v>
      </c>
      <c r="I61" s="66">
        <v>700</v>
      </c>
      <c r="J61" s="66">
        <v>114.5</v>
      </c>
      <c r="K61" s="66">
        <f t="shared" si="6"/>
        <v>93.561039385520516</v>
      </c>
      <c r="L61" s="66">
        <f t="shared" si="7"/>
        <v>16.357142857142858</v>
      </c>
    </row>
    <row r="62" spans="2:12" x14ac:dyDescent="0.3">
      <c r="B62" s="65"/>
      <c r="C62" s="65" t="s">
        <v>140</v>
      </c>
      <c r="D62" s="65"/>
      <c r="E62" s="65"/>
      <c r="F62" s="65" t="s">
        <v>141</v>
      </c>
      <c r="G62" s="65">
        <f>G63+G65</f>
        <v>351.6</v>
      </c>
      <c r="H62" s="65">
        <f>H63+H65</f>
        <v>600</v>
      </c>
      <c r="I62" s="65">
        <f>I63+I65</f>
        <v>600</v>
      </c>
      <c r="J62" s="65">
        <f>J63+J65</f>
        <v>500</v>
      </c>
      <c r="K62" s="65">
        <f t="shared" si="6"/>
        <v>142.2070534698521</v>
      </c>
      <c r="L62" s="65">
        <f t="shared" si="7"/>
        <v>83.333333333333329</v>
      </c>
    </row>
    <row r="63" spans="2:12" x14ac:dyDescent="0.3">
      <c r="B63" s="65"/>
      <c r="C63" s="65"/>
      <c r="D63" s="65" t="s">
        <v>142</v>
      </c>
      <c r="E63" s="65"/>
      <c r="F63" s="65" t="s">
        <v>143</v>
      </c>
      <c r="G63" s="65">
        <f>G64</f>
        <v>21.6</v>
      </c>
      <c r="H63" s="65">
        <f>H64</f>
        <v>0</v>
      </c>
      <c r="I63" s="65">
        <f>I64</f>
        <v>0</v>
      </c>
      <c r="J63" s="65">
        <f>J64</f>
        <v>0</v>
      </c>
      <c r="K63" s="65">
        <f t="shared" si="6"/>
        <v>0</v>
      </c>
      <c r="L63" s="65" t="e">
        <f t="shared" si="7"/>
        <v>#DIV/0!</v>
      </c>
    </row>
    <row r="64" spans="2:12" x14ac:dyDescent="0.3">
      <c r="B64" s="66"/>
      <c r="C64" s="66"/>
      <c r="D64" s="66"/>
      <c r="E64" s="66" t="s">
        <v>144</v>
      </c>
      <c r="F64" s="66" t="s">
        <v>145</v>
      </c>
      <c r="G64" s="66">
        <v>21.6</v>
      </c>
      <c r="H64" s="66">
        <v>0</v>
      </c>
      <c r="I64" s="66">
        <v>0</v>
      </c>
      <c r="J64" s="66">
        <v>0</v>
      </c>
      <c r="K64" s="66">
        <f t="shared" si="6"/>
        <v>0</v>
      </c>
      <c r="L64" s="66" t="e">
        <f t="shared" si="7"/>
        <v>#DIV/0!</v>
      </c>
    </row>
    <row r="65" spans="2:12" x14ac:dyDescent="0.3">
      <c r="B65" s="65"/>
      <c r="C65" s="65"/>
      <c r="D65" s="65" t="s">
        <v>146</v>
      </c>
      <c r="E65" s="65"/>
      <c r="F65" s="65" t="s">
        <v>147</v>
      </c>
      <c r="G65" s="65">
        <f>G66</f>
        <v>330</v>
      </c>
      <c r="H65" s="65">
        <f>H66</f>
        <v>600</v>
      </c>
      <c r="I65" s="65">
        <f>I66</f>
        <v>600</v>
      </c>
      <c r="J65" s="65">
        <f>J66</f>
        <v>500</v>
      </c>
      <c r="K65" s="65">
        <f t="shared" si="6"/>
        <v>151.5151515151515</v>
      </c>
      <c r="L65" s="65">
        <f t="shared" si="7"/>
        <v>83.333333333333329</v>
      </c>
    </row>
    <row r="66" spans="2:12" x14ac:dyDescent="0.3">
      <c r="B66" s="66"/>
      <c r="C66" s="66"/>
      <c r="D66" s="66"/>
      <c r="E66" s="66" t="s">
        <v>148</v>
      </c>
      <c r="F66" s="66" t="s">
        <v>149</v>
      </c>
      <c r="G66" s="66">
        <v>330</v>
      </c>
      <c r="H66" s="66">
        <v>600</v>
      </c>
      <c r="I66" s="66">
        <v>600</v>
      </c>
      <c r="J66" s="66">
        <v>500</v>
      </c>
      <c r="K66" s="66">
        <f t="shared" si="6"/>
        <v>151.5151515151515</v>
      </c>
      <c r="L66" s="66">
        <f t="shared" si="7"/>
        <v>83.333333333333329</v>
      </c>
    </row>
    <row r="67" spans="2:12" x14ac:dyDescent="0.3">
      <c r="B67" s="65" t="s">
        <v>150</v>
      </c>
      <c r="C67" s="65"/>
      <c r="D67" s="65"/>
      <c r="E67" s="65"/>
      <c r="F67" s="65" t="s">
        <v>151</v>
      </c>
      <c r="G67" s="65">
        <f>G68+G73</f>
        <v>6164.4</v>
      </c>
      <c r="H67" s="65">
        <f>H68+H73</f>
        <v>1407000</v>
      </c>
      <c r="I67" s="65">
        <f>I68+I73</f>
        <v>1407000</v>
      </c>
      <c r="J67" s="65">
        <f>J68+J73</f>
        <v>342488.04</v>
      </c>
      <c r="K67" s="65">
        <f t="shared" si="6"/>
        <v>5555.9022775939266</v>
      </c>
      <c r="L67" s="65">
        <f t="shared" si="7"/>
        <v>24.341722814498933</v>
      </c>
    </row>
    <row r="68" spans="2:12" x14ac:dyDescent="0.3">
      <c r="B68" s="65"/>
      <c r="C68" s="65" t="s">
        <v>152</v>
      </c>
      <c r="D68" s="65"/>
      <c r="E68" s="65"/>
      <c r="F68" s="65" t="s">
        <v>153</v>
      </c>
      <c r="G68" s="65">
        <f>G69+G71</f>
        <v>2539.4</v>
      </c>
      <c r="H68" s="65">
        <f>H69+H71</f>
        <v>7000</v>
      </c>
      <c r="I68" s="65">
        <f>I69+I71</f>
        <v>7000</v>
      </c>
      <c r="J68" s="65">
        <f>J69+J71</f>
        <v>2464.4699999999998</v>
      </c>
      <c r="K68" s="65">
        <f t="shared" si="6"/>
        <v>97.049302984957066</v>
      </c>
      <c r="L68" s="65">
        <f t="shared" si="7"/>
        <v>35.206714285714284</v>
      </c>
    </row>
    <row r="69" spans="2:12" x14ac:dyDescent="0.3">
      <c r="B69" s="65"/>
      <c r="C69" s="65"/>
      <c r="D69" s="65" t="s">
        <v>154</v>
      </c>
      <c r="E69" s="65"/>
      <c r="F69" s="65" t="s">
        <v>155</v>
      </c>
      <c r="G69" s="65">
        <f>G70</f>
        <v>469</v>
      </c>
      <c r="H69" s="65">
        <f>H70</f>
        <v>7000</v>
      </c>
      <c r="I69" s="65">
        <f>I70</f>
        <v>7000</v>
      </c>
      <c r="J69" s="65">
        <f>J70</f>
        <v>2464.4699999999998</v>
      </c>
      <c r="K69" s="65">
        <f t="shared" si="6"/>
        <v>525.47334754797441</v>
      </c>
      <c r="L69" s="65">
        <f t="shared" si="7"/>
        <v>35.206714285714284</v>
      </c>
    </row>
    <row r="70" spans="2:12" x14ac:dyDescent="0.3">
      <c r="B70" s="66"/>
      <c r="C70" s="66"/>
      <c r="D70" s="66"/>
      <c r="E70" s="66" t="s">
        <v>156</v>
      </c>
      <c r="F70" s="66" t="s">
        <v>157</v>
      </c>
      <c r="G70" s="66">
        <v>469</v>
      </c>
      <c r="H70" s="66">
        <v>7000</v>
      </c>
      <c r="I70" s="66">
        <v>7000</v>
      </c>
      <c r="J70" s="66">
        <v>2464.4699999999998</v>
      </c>
      <c r="K70" s="66">
        <f t="shared" si="6"/>
        <v>525.47334754797441</v>
      </c>
      <c r="L70" s="66">
        <f t="shared" si="7"/>
        <v>35.206714285714284</v>
      </c>
    </row>
    <row r="71" spans="2:12" x14ac:dyDescent="0.3">
      <c r="B71" s="65"/>
      <c r="C71" s="65"/>
      <c r="D71" s="65" t="s">
        <v>158</v>
      </c>
      <c r="E71" s="65"/>
      <c r="F71" s="65" t="s">
        <v>159</v>
      </c>
      <c r="G71" s="65">
        <f>G72</f>
        <v>2070.4</v>
      </c>
      <c r="H71" s="65">
        <f>H72</f>
        <v>0</v>
      </c>
      <c r="I71" s="65">
        <f>I72</f>
        <v>0</v>
      </c>
      <c r="J71" s="65">
        <f>J72</f>
        <v>0</v>
      </c>
      <c r="K71" s="65">
        <f t="shared" si="6"/>
        <v>0</v>
      </c>
      <c r="L71" s="65" t="e">
        <f t="shared" si="7"/>
        <v>#DIV/0!</v>
      </c>
    </row>
    <row r="72" spans="2:12" x14ac:dyDescent="0.3">
      <c r="B72" s="66"/>
      <c r="C72" s="66"/>
      <c r="D72" s="66"/>
      <c r="E72" s="66" t="s">
        <v>160</v>
      </c>
      <c r="F72" s="66" t="s">
        <v>161</v>
      </c>
      <c r="G72" s="66">
        <v>2070.4</v>
      </c>
      <c r="H72" s="66">
        <v>0</v>
      </c>
      <c r="I72" s="66">
        <v>0</v>
      </c>
      <c r="J72" s="66">
        <v>0</v>
      </c>
      <c r="K72" s="66">
        <f t="shared" si="6"/>
        <v>0</v>
      </c>
      <c r="L72" s="66" t="e">
        <f t="shared" si="7"/>
        <v>#DIV/0!</v>
      </c>
    </row>
    <row r="73" spans="2:12" x14ac:dyDescent="0.3">
      <c r="B73" s="65"/>
      <c r="C73" s="65" t="s">
        <v>162</v>
      </c>
      <c r="D73" s="65"/>
      <c r="E73" s="65"/>
      <c r="F73" s="65" t="s">
        <v>163</v>
      </c>
      <c r="G73" s="65">
        <f t="shared" ref="G73:J74" si="8">G74</f>
        <v>3625</v>
      </c>
      <c r="H73" s="65">
        <f t="shared" si="8"/>
        <v>1400000</v>
      </c>
      <c r="I73" s="65">
        <f t="shared" si="8"/>
        <v>1400000</v>
      </c>
      <c r="J73" s="65">
        <f t="shared" si="8"/>
        <v>340023.57</v>
      </c>
      <c r="K73" s="65">
        <f t="shared" si="6"/>
        <v>9379.960551724138</v>
      </c>
      <c r="L73" s="65">
        <f t="shared" si="7"/>
        <v>24.287397857142857</v>
      </c>
    </row>
    <row r="74" spans="2:12" x14ac:dyDescent="0.3">
      <c r="B74" s="65"/>
      <c r="C74" s="65"/>
      <c r="D74" s="65" t="s">
        <v>164</v>
      </c>
      <c r="E74" s="65"/>
      <c r="F74" s="65" t="s">
        <v>165</v>
      </c>
      <c r="G74" s="65">
        <f t="shared" si="8"/>
        <v>3625</v>
      </c>
      <c r="H74" s="65">
        <f t="shared" si="8"/>
        <v>1400000</v>
      </c>
      <c r="I74" s="65">
        <f t="shared" si="8"/>
        <v>1400000</v>
      </c>
      <c r="J74" s="65">
        <f t="shared" si="8"/>
        <v>340023.57</v>
      </c>
      <c r="K74" s="65">
        <f t="shared" si="6"/>
        <v>9379.960551724138</v>
      </c>
      <c r="L74" s="65">
        <f t="shared" si="7"/>
        <v>24.287397857142857</v>
      </c>
    </row>
    <row r="75" spans="2:12" x14ac:dyDescent="0.3">
      <c r="B75" s="66"/>
      <c r="C75" s="66"/>
      <c r="D75" s="66"/>
      <c r="E75" s="66" t="s">
        <v>166</v>
      </c>
      <c r="F75" s="66" t="s">
        <v>165</v>
      </c>
      <c r="G75" s="66">
        <v>3625</v>
      </c>
      <c r="H75" s="66">
        <v>1400000</v>
      </c>
      <c r="I75" s="66">
        <v>1400000</v>
      </c>
      <c r="J75" s="66">
        <v>340023.57</v>
      </c>
      <c r="K75" s="66">
        <f t="shared" si="6"/>
        <v>9379.960551724138</v>
      </c>
      <c r="L75" s="66">
        <f t="shared" si="7"/>
        <v>24.287397857142857</v>
      </c>
    </row>
    <row r="76" spans="2:12" x14ac:dyDescent="0.3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9" sqref="F9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910766.25</v>
      </c>
      <c r="D6" s="71">
        <f>D7+D9+D11</f>
        <v>3497827</v>
      </c>
      <c r="E6" s="71">
        <f>E7+E9+E11</f>
        <v>3497827</v>
      </c>
      <c r="F6" s="71">
        <f>F7+F9+F11</f>
        <v>1539980.78</v>
      </c>
      <c r="G6" s="72">
        <f t="shared" ref="G6:G19" si="0">(F6*100)/C6</f>
        <v>169.08628092004946</v>
      </c>
      <c r="H6" s="72">
        <f t="shared" ref="H6:H19" si="1">(F6*100)/E6</f>
        <v>44.026785201212064</v>
      </c>
    </row>
    <row r="7" spans="1:8" x14ac:dyDescent="0.3">
      <c r="A7"/>
      <c r="B7" s="8" t="s">
        <v>167</v>
      </c>
      <c r="C7" s="71">
        <f>C8</f>
        <v>910766.25</v>
      </c>
      <c r="D7" s="71">
        <f>D8</f>
        <v>3495323</v>
      </c>
      <c r="E7" s="71">
        <f>E8</f>
        <v>3495323</v>
      </c>
      <c r="F7" s="71">
        <f>F8</f>
        <v>1539980.78</v>
      </c>
      <c r="G7" s="72">
        <f t="shared" si="0"/>
        <v>169.08628092004946</v>
      </c>
      <c r="H7" s="72">
        <f t="shared" si="1"/>
        <v>44.058325367927374</v>
      </c>
    </row>
    <row r="8" spans="1:8" x14ac:dyDescent="0.3">
      <c r="A8"/>
      <c r="B8" s="16" t="s">
        <v>168</v>
      </c>
      <c r="C8" s="73">
        <v>910766.25</v>
      </c>
      <c r="D8" s="73">
        <v>3495323</v>
      </c>
      <c r="E8" s="73">
        <v>3495323</v>
      </c>
      <c r="F8" s="74">
        <v>1539980.78</v>
      </c>
      <c r="G8" s="70">
        <f t="shared" si="0"/>
        <v>169.08628092004946</v>
      </c>
      <c r="H8" s="70">
        <f t="shared" si="1"/>
        <v>44.058325367927374</v>
      </c>
    </row>
    <row r="9" spans="1:8" x14ac:dyDescent="0.3">
      <c r="A9"/>
      <c r="B9" s="8" t="s">
        <v>169</v>
      </c>
      <c r="C9" s="71">
        <f>C10</f>
        <v>0</v>
      </c>
      <c r="D9" s="71">
        <f>D10</f>
        <v>2500</v>
      </c>
      <c r="E9" s="71">
        <f>E10</f>
        <v>2500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3">
      <c r="A10"/>
      <c r="B10" s="16" t="s">
        <v>170</v>
      </c>
      <c r="C10" s="73">
        <v>0</v>
      </c>
      <c r="D10" s="73">
        <v>2500</v>
      </c>
      <c r="E10" s="73">
        <v>2500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3">
      <c r="A11"/>
      <c r="B11" s="8" t="s">
        <v>171</v>
      </c>
      <c r="C11" s="71">
        <f>C12</f>
        <v>0</v>
      </c>
      <c r="D11" s="71">
        <f>D12</f>
        <v>4</v>
      </c>
      <c r="E11" s="71">
        <f>E12</f>
        <v>4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3">
      <c r="A12"/>
      <c r="B12" s="16" t="s">
        <v>172</v>
      </c>
      <c r="C12" s="73">
        <v>0</v>
      </c>
      <c r="D12" s="73">
        <v>4</v>
      </c>
      <c r="E12" s="73">
        <v>4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3">
      <c r="B13" s="8" t="s">
        <v>32</v>
      </c>
      <c r="C13" s="75">
        <f>C14+C16+C18</f>
        <v>910766.25</v>
      </c>
      <c r="D13" s="75">
        <f>D14+D16+D18</f>
        <v>3497827</v>
      </c>
      <c r="E13" s="75">
        <f>E14+E16+E18</f>
        <v>3497827</v>
      </c>
      <c r="F13" s="75">
        <f>F14+F16+F18</f>
        <v>1539980.78</v>
      </c>
      <c r="G13" s="72">
        <f t="shared" si="0"/>
        <v>169.08628092004946</v>
      </c>
      <c r="H13" s="72">
        <f t="shared" si="1"/>
        <v>44.026785201212064</v>
      </c>
    </row>
    <row r="14" spans="1:8" x14ac:dyDescent="0.3">
      <c r="A14"/>
      <c r="B14" s="8" t="s">
        <v>167</v>
      </c>
      <c r="C14" s="75">
        <f>C15</f>
        <v>910766.25</v>
      </c>
      <c r="D14" s="75">
        <f>D15</f>
        <v>3495323</v>
      </c>
      <c r="E14" s="75">
        <f>E15</f>
        <v>3495323</v>
      </c>
      <c r="F14" s="75">
        <f>F15</f>
        <v>1539980.78</v>
      </c>
      <c r="G14" s="72">
        <f t="shared" si="0"/>
        <v>169.08628092004946</v>
      </c>
      <c r="H14" s="72">
        <f t="shared" si="1"/>
        <v>44.058325367927374</v>
      </c>
    </row>
    <row r="15" spans="1:8" x14ac:dyDescent="0.3">
      <c r="A15"/>
      <c r="B15" s="16" t="s">
        <v>168</v>
      </c>
      <c r="C15" s="73">
        <v>910766.25</v>
      </c>
      <c r="D15" s="73">
        <v>3495323</v>
      </c>
      <c r="E15" s="76">
        <v>3495323</v>
      </c>
      <c r="F15" s="74">
        <v>1539980.78</v>
      </c>
      <c r="G15" s="70">
        <f t="shared" si="0"/>
        <v>169.08628092004946</v>
      </c>
      <c r="H15" s="70">
        <f t="shared" si="1"/>
        <v>44.058325367927374</v>
      </c>
    </row>
    <row r="16" spans="1:8" x14ac:dyDescent="0.3">
      <c r="A16"/>
      <c r="B16" s="8" t="s">
        <v>169</v>
      </c>
      <c r="C16" s="75">
        <f>C17</f>
        <v>0</v>
      </c>
      <c r="D16" s="75">
        <f>D17</f>
        <v>2500</v>
      </c>
      <c r="E16" s="75">
        <f>E17</f>
        <v>2500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3">
      <c r="A17"/>
      <c r="B17" s="16" t="s">
        <v>170</v>
      </c>
      <c r="C17" s="73">
        <v>0</v>
      </c>
      <c r="D17" s="73">
        <v>2500</v>
      </c>
      <c r="E17" s="76">
        <v>2500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3">
      <c r="A18"/>
      <c r="B18" s="8" t="s">
        <v>171</v>
      </c>
      <c r="C18" s="75">
        <f>C19</f>
        <v>0</v>
      </c>
      <c r="D18" s="75">
        <f>D19</f>
        <v>4</v>
      </c>
      <c r="E18" s="75">
        <f>E19</f>
        <v>4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3">
      <c r="A19"/>
      <c r="B19" s="16" t="s">
        <v>172</v>
      </c>
      <c r="C19" s="73">
        <v>0</v>
      </c>
      <c r="D19" s="73">
        <v>4</v>
      </c>
      <c r="E19" s="76">
        <v>4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910766.25</v>
      </c>
      <c r="D6" s="75">
        <f t="shared" si="0"/>
        <v>3497827</v>
      </c>
      <c r="E6" s="75">
        <f t="shared" si="0"/>
        <v>3497827</v>
      </c>
      <c r="F6" s="75">
        <f t="shared" si="0"/>
        <v>1539980.78</v>
      </c>
      <c r="G6" s="70">
        <f>(F6*100)/C6</f>
        <v>169.08628092004946</v>
      </c>
      <c r="H6" s="70">
        <f>(F6*100)/E6</f>
        <v>44.026785201212064</v>
      </c>
    </row>
    <row r="7" spans="2:8" x14ac:dyDescent="0.3">
      <c r="B7" s="8" t="s">
        <v>173</v>
      </c>
      <c r="C7" s="75">
        <f t="shared" si="0"/>
        <v>910766.25</v>
      </c>
      <c r="D7" s="75">
        <f t="shared" si="0"/>
        <v>3497827</v>
      </c>
      <c r="E7" s="75">
        <f t="shared" si="0"/>
        <v>3497827</v>
      </c>
      <c r="F7" s="75">
        <f t="shared" si="0"/>
        <v>1539980.78</v>
      </c>
      <c r="G7" s="70">
        <f>(F7*100)/C7</f>
        <v>169.08628092004946</v>
      </c>
      <c r="H7" s="70">
        <f>(F7*100)/E7</f>
        <v>44.026785201212064</v>
      </c>
    </row>
    <row r="8" spans="2:8" x14ac:dyDescent="0.3">
      <c r="B8" s="11" t="s">
        <v>174</v>
      </c>
      <c r="C8" s="73">
        <v>910766.25</v>
      </c>
      <c r="D8" s="73">
        <v>3497827</v>
      </c>
      <c r="E8" s="73">
        <v>3497827</v>
      </c>
      <c r="F8" s="74">
        <v>1539980.78</v>
      </c>
      <c r="G8" s="70">
        <f>(F8*100)/C8</f>
        <v>169.08628092004946</v>
      </c>
      <c r="H8" s="70">
        <f>(F8*100)/E8</f>
        <v>44.026785201212064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7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175</v>
      </c>
      <c r="C1" s="39"/>
    </row>
    <row r="2" spans="1:6" ht="15" customHeight="1" x14ac:dyDescent="0.25">
      <c r="A2" s="41" t="s">
        <v>34</v>
      </c>
      <c r="B2" s="42" t="s">
        <v>176</v>
      </c>
      <c r="C2" s="39"/>
    </row>
    <row r="3" spans="1:6" s="39" customFormat="1" ht="43.5" customHeight="1" x14ac:dyDescent="0.25">
      <c r="A3" s="43" t="s">
        <v>35</v>
      </c>
      <c r="B3" s="37" t="s">
        <v>177</v>
      </c>
    </row>
    <row r="4" spans="1:6" s="39" customFormat="1" x14ac:dyDescent="0.25">
      <c r="A4" s="43" t="s">
        <v>36</v>
      </c>
      <c r="B4" s="44" t="s">
        <v>178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179</v>
      </c>
      <c r="B7" s="46"/>
      <c r="C7" s="77">
        <f>C12+C52</f>
        <v>3495323</v>
      </c>
      <c r="D7" s="77">
        <f>D12+D52</f>
        <v>3495323</v>
      </c>
      <c r="E7" s="77">
        <f>E12+E52</f>
        <v>1539980.78</v>
      </c>
      <c r="F7" s="77">
        <f>(E7*100)/D7</f>
        <v>44.058325367927374</v>
      </c>
    </row>
    <row r="8" spans="1:6" x14ac:dyDescent="0.25">
      <c r="A8" s="47" t="s">
        <v>74</v>
      </c>
      <c r="B8" s="46"/>
      <c r="C8" s="77">
        <f>C67+C74</f>
        <v>2500</v>
      </c>
      <c r="D8" s="77">
        <f>D67+D74</f>
        <v>2500</v>
      </c>
      <c r="E8" s="77">
        <f>E67+E74</f>
        <v>0</v>
      </c>
      <c r="F8" s="77">
        <f>(E8*100)/D8</f>
        <v>0</v>
      </c>
    </row>
    <row r="9" spans="1:6" x14ac:dyDescent="0.25">
      <c r="A9" s="47" t="s">
        <v>180</v>
      </c>
      <c r="B9" s="46"/>
      <c r="C9" s="77">
        <f>C83</f>
        <v>4</v>
      </c>
      <c r="D9" s="77">
        <f>D83</f>
        <v>4</v>
      </c>
      <c r="E9" s="77">
        <f>E83</f>
        <v>0</v>
      </c>
      <c r="F9" s="77">
        <f>(E9*100)/D9</f>
        <v>0</v>
      </c>
    </row>
    <row r="10" spans="1:6" s="57" customFormat="1" x14ac:dyDescent="0.25"/>
    <row r="11" spans="1:6" ht="39.6" x14ac:dyDescent="0.25">
      <c r="A11" s="47" t="s">
        <v>181</v>
      </c>
      <c r="B11" s="47" t="s">
        <v>182</v>
      </c>
      <c r="C11" s="47" t="s">
        <v>43</v>
      </c>
      <c r="D11" s="47" t="s">
        <v>183</v>
      </c>
      <c r="E11" s="47" t="s">
        <v>184</v>
      </c>
      <c r="F11" s="47" t="s">
        <v>185</v>
      </c>
    </row>
    <row r="12" spans="1:6" x14ac:dyDescent="0.25">
      <c r="A12" s="49" t="s">
        <v>72</v>
      </c>
      <c r="B12" s="50" t="s">
        <v>73</v>
      </c>
      <c r="C12" s="80">
        <f>C13+C21+C47</f>
        <v>2088323</v>
      </c>
      <c r="D12" s="80">
        <f>D13+D21+D47</f>
        <v>2088323</v>
      </c>
      <c r="E12" s="80">
        <f>E13+E21+E47</f>
        <v>1197492.74</v>
      </c>
      <c r="F12" s="81">
        <f>(E13*100)/D13</f>
        <v>57.084942586784024</v>
      </c>
    </row>
    <row r="13" spans="1:6" x14ac:dyDescent="0.25">
      <c r="A13" s="51" t="s">
        <v>74</v>
      </c>
      <c r="B13" s="52" t="s">
        <v>75</v>
      </c>
      <c r="C13" s="82">
        <f>C14+C17+C19</f>
        <v>1746462</v>
      </c>
      <c r="D13" s="82">
        <f>D14+D17+D19</f>
        <v>1746462</v>
      </c>
      <c r="E13" s="82">
        <f>E14+E17+E19</f>
        <v>996966.83</v>
      </c>
      <c r="F13" s="81">
        <f>(E14*100)/D14</f>
        <v>57.561166682363037</v>
      </c>
    </row>
    <row r="14" spans="1:6" x14ac:dyDescent="0.25">
      <c r="A14" s="53" t="s">
        <v>76</v>
      </c>
      <c r="B14" s="54" t="s">
        <v>77</v>
      </c>
      <c r="C14" s="83">
        <f>C15+C16</f>
        <v>1454689</v>
      </c>
      <c r="D14" s="83">
        <f>D15+D16</f>
        <v>1454689</v>
      </c>
      <c r="E14" s="83">
        <f>E15+E16</f>
        <v>837335.96</v>
      </c>
      <c r="F14" s="83">
        <f>(E15*100)/D15</f>
        <v>57.902881549475467</v>
      </c>
    </row>
    <row r="15" spans="1:6" x14ac:dyDescent="0.25">
      <c r="A15" s="55" t="s">
        <v>78</v>
      </c>
      <c r="B15" s="56" t="s">
        <v>79</v>
      </c>
      <c r="C15" s="84">
        <v>1433569</v>
      </c>
      <c r="D15" s="84">
        <v>1433569</v>
      </c>
      <c r="E15" s="84">
        <v>830077.76</v>
      </c>
      <c r="F15" s="84"/>
    </row>
    <row r="16" spans="1:6" x14ac:dyDescent="0.25">
      <c r="A16" s="55" t="s">
        <v>80</v>
      </c>
      <c r="B16" s="56" t="s">
        <v>81</v>
      </c>
      <c r="C16" s="84">
        <v>21120</v>
      </c>
      <c r="D16" s="84">
        <v>21120</v>
      </c>
      <c r="E16" s="84">
        <v>7258.2</v>
      </c>
      <c r="F16" s="84"/>
    </row>
    <row r="17" spans="1:6" x14ac:dyDescent="0.25">
      <c r="A17" s="53" t="s">
        <v>82</v>
      </c>
      <c r="B17" s="54" t="s">
        <v>83</v>
      </c>
      <c r="C17" s="83">
        <f>C18</f>
        <v>52811</v>
      </c>
      <c r="D17" s="83">
        <f>D18</f>
        <v>52811</v>
      </c>
      <c r="E17" s="83">
        <f>E18</f>
        <v>21470.51</v>
      </c>
      <c r="F17" s="83">
        <f>(E18*100)/D18</f>
        <v>40.655374827214025</v>
      </c>
    </row>
    <row r="18" spans="1:6" x14ac:dyDescent="0.25">
      <c r="A18" s="55" t="s">
        <v>84</v>
      </c>
      <c r="B18" s="56" t="s">
        <v>83</v>
      </c>
      <c r="C18" s="84">
        <v>52811</v>
      </c>
      <c r="D18" s="84">
        <v>52811</v>
      </c>
      <c r="E18" s="84">
        <v>21470.51</v>
      </c>
      <c r="F18" s="84"/>
    </row>
    <row r="19" spans="1:6" x14ac:dyDescent="0.25">
      <c r="A19" s="53" t="s">
        <v>85</v>
      </c>
      <c r="B19" s="54" t="s">
        <v>86</v>
      </c>
      <c r="C19" s="83">
        <f>C20</f>
        <v>238962</v>
      </c>
      <c r="D19" s="83">
        <f>D20</f>
        <v>238962</v>
      </c>
      <c r="E19" s="83">
        <f>E20</f>
        <v>138160.35999999999</v>
      </c>
      <c r="F19" s="83">
        <f>(E20*100)/D20</f>
        <v>57.816874649525865</v>
      </c>
    </row>
    <row r="20" spans="1:6" x14ac:dyDescent="0.25">
      <c r="A20" s="55" t="s">
        <v>87</v>
      </c>
      <c r="B20" s="56" t="s">
        <v>88</v>
      </c>
      <c r="C20" s="84">
        <v>238962</v>
      </c>
      <c r="D20" s="84">
        <v>238962</v>
      </c>
      <c r="E20" s="84">
        <v>138160.35999999999</v>
      </c>
      <c r="F20" s="84"/>
    </row>
    <row r="21" spans="1:6" x14ac:dyDescent="0.25">
      <c r="A21" s="51" t="s">
        <v>89</v>
      </c>
      <c r="B21" s="52" t="s">
        <v>90</v>
      </c>
      <c r="C21" s="82">
        <f>C22+C26+C30+C40+C42</f>
        <v>341261</v>
      </c>
      <c r="D21" s="82">
        <f>D22+D26+D30+D40+D42</f>
        <v>341261</v>
      </c>
      <c r="E21" s="82">
        <f>E22+E26+E30+E40+E42</f>
        <v>200025.91</v>
      </c>
      <c r="F21" s="81">
        <f>(E22*100)/D22</f>
        <v>60.498320372673113</v>
      </c>
    </row>
    <row r="22" spans="1:6" x14ac:dyDescent="0.25">
      <c r="A22" s="53" t="s">
        <v>91</v>
      </c>
      <c r="B22" s="54" t="s">
        <v>92</v>
      </c>
      <c r="C22" s="83">
        <f>C23+C24+C25</f>
        <v>53881</v>
      </c>
      <c r="D22" s="83">
        <f>D23+D24+D25</f>
        <v>53881</v>
      </c>
      <c r="E22" s="83">
        <f>E23+E24+E25</f>
        <v>32597.100000000002</v>
      </c>
      <c r="F22" s="83">
        <f>(E23*100)/D23</f>
        <v>46.25</v>
      </c>
    </row>
    <row r="23" spans="1:6" x14ac:dyDescent="0.25">
      <c r="A23" s="55" t="s">
        <v>93</v>
      </c>
      <c r="B23" s="56" t="s">
        <v>94</v>
      </c>
      <c r="C23" s="84">
        <v>8000</v>
      </c>
      <c r="D23" s="84">
        <v>8000</v>
      </c>
      <c r="E23" s="84">
        <v>3700</v>
      </c>
      <c r="F23" s="84"/>
    </row>
    <row r="24" spans="1:6" ht="26.4" x14ac:dyDescent="0.25">
      <c r="A24" s="55" t="s">
        <v>95</v>
      </c>
      <c r="B24" s="56" t="s">
        <v>96</v>
      </c>
      <c r="C24" s="84">
        <v>44681</v>
      </c>
      <c r="D24" s="84">
        <v>44681</v>
      </c>
      <c r="E24" s="84">
        <v>27049.22</v>
      </c>
      <c r="F24" s="84"/>
    </row>
    <row r="25" spans="1:6" x14ac:dyDescent="0.25">
      <c r="A25" s="55" t="s">
        <v>97</v>
      </c>
      <c r="B25" s="56" t="s">
        <v>98</v>
      </c>
      <c r="C25" s="84">
        <v>1200</v>
      </c>
      <c r="D25" s="84">
        <v>1200</v>
      </c>
      <c r="E25" s="84">
        <v>1847.88</v>
      </c>
      <c r="F25" s="84"/>
    </row>
    <row r="26" spans="1:6" x14ac:dyDescent="0.25">
      <c r="A26" s="53" t="s">
        <v>99</v>
      </c>
      <c r="B26" s="54" t="s">
        <v>100</v>
      </c>
      <c r="C26" s="83">
        <f>C27+C28+C29</f>
        <v>91230</v>
      </c>
      <c r="D26" s="83">
        <f>D27+D28+D29</f>
        <v>91230</v>
      </c>
      <c r="E26" s="83">
        <f>E27+E28+E29</f>
        <v>32194.940000000002</v>
      </c>
      <c r="F26" s="83">
        <f>(E27*100)/D27</f>
        <v>48.563375796178342</v>
      </c>
    </row>
    <row r="27" spans="1:6" x14ac:dyDescent="0.25">
      <c r="A27" s="55" t="s">
        <v>101</v>
      </c>
      <c r="B27" s="56" t="s">
        <v>102</v>
      </c>
      <c r="C27" s="84">
        <v>15700</v>
      </c>
      <c r="D27" s="84">
        <v>15700</v>
      </c>
      <c r="E27" s="84">
        <v>7624.45</v>
      </c>
      <c r="F27" s="84"/>
    </row>
    <row r="28" spans="1:6" x14ac:dyDescent="0.25">
      <c r="A28" s="55" t="s">
        <v>103</v>
      </c>
      <c r="B28" s="56" t="s">
        <v>104</v>
      </c>
      <c r="C28" s="84">
        <v>75000</v>
      </c>
      <c r="D28" s="84">
        <v>75000</v>
      </c>
      <c r="E28" s="84">
        <v>24374.720000000001</v>
      </c>
      <c r="F28" s="84"/>
    </row>
    <row r="29" spans="1:6" x14ac:dyDescent="0.25">
      <c r="A29" s="55" t="s">
        <v>105</v>
      </c>
      <c r="B29" s="56" t="s">
        <v>106</v>
      </c>
      <c r="C29" s="84">
        <v>530</v>
      </c>
      <c r="D29" s="84">
        <v>530</v>
      </c>
      <c r="E29" s="84">
        <v>195.77</v>
      </c>
      <c r="F29" s="84"/>
    </row>
    <row r="30" spans="1:6" x14ac:dyDescent="0.25">
      <c r="A30" s="53" t="s">
        <v>107</v>
      </c>
      <c r="B30" s="54" t="s">
        <v>108</v>
      </c>
      <c r="C30" s="83">
        <f>C31+C32+C33+C34+C35+C36+C37+C38+C39</f>
        <v>188500</v>
      </c>
      <c r="D30" s="83">
        <f>D31+D32+D33+D34+D35+D36+D37+D38+D39</f>
        <v>188500</v>
      </c>
      <c r="E30" s="83">
        <f>E31+E32+E33+E34+E35+E36+E37+E38+E39</f>
        <v>132445.68</v>
      </c>
      <c r="F30" s="83">
        <f>(E31*100)/D31</f>
        <v>45.574846153846153</v>
      </c>
    </row>
    <row r="31" spans="1:6" x14ac:dyDescent="0.25">
      <c r="A31" s="55" t="s">
        <v>109</v>
      </c>
      <c r="B31" s="56" t="s">
        <v>110</v>
      </c>
      <c r="C31" s="84">
        <v>26000</v>
      </c>
      <c r="D31" s="84">
        <v>26000</v>
      </c>
      <c r="E31" s="84">
        <v>11849.46</v>
      </c>
      <c r="F31" s="84"/>
    </row>
    <row r="32" spans="1:6" x14ac:dyDescent="0.25">
      <c r="A32" s="55" t="s">
        <v>111</v>
      </c>
      <c r="B32" s="56" t="s">
        <v>112</v>
      </c>
      <c r="C32" s="84">
        <v>18000</v>
      </c>
      <c r="D32" s="84">
        <v>18000</v>
      </c>
      <c r="E32" s="84">
        <v>6558.88</v>
      </c>
      <c r="F32" s="84"/>
    </row>
    <row r="33" spans="1:6" x14ac:dyDescent="0.25">
      <c r="A33" s="55" t="s">
        <v>113</v>
      </c>
      <c r="B33" s="56" t="s">
        <v>114</v>
      </c>
      <c r="C33" s="84">
        <v>1400</v>
      </c>
      <c r="D33" s="84">
        <v>1400</v>
      </c>
      <c r="E33" s="84">
        <v>548.85</v>
      </c>
      <c r="F33" s="84"/>
    </row>
    <row r="34" spans="1:6" x14ac:dyDescent="0.25">
      <c r="A34" s="55" t="s">
        <v>115</v>
      </c>
      <c r="B34" s="56" t="s">
        <v>116</v>
      </c>
      <c r="C34" s="84">
        <v>4300</v>
      </c>
      <c r="D34" s="84">
        <v>4300</v>
      </c>
      <c r="E34" s="84">
        <v>1653.63</v>
      </c>
      <c r="F34" s="84"/>
    </row>
    <row r="35" spans="1:6" x14ac:dyDescent="0.25">
      <c r="A35" s="55" t="s">
        <v>117</v>
      </c>
      <c r="B35" s="56" t="s">
        <v>118</v>
      </c>
      <c r="C35" s="84">
        <v>8000</v>
      </c>
      <c r="D35" s="84">
        <v>8000</v>
      </c>
      <c r="E35" s="84">
        <v>3299.22</v>
      </c>
      <c r="F35" s="84"/>
    </row>
    <row r="36" spans="1:6" x14ac:dyDescent="0.25">
      <c r="A36" s="55" t="s">
        <v>119</v>
      </c>
      <c r="B36" s="56" t="s">
        <v>120</v>
      </c>
      <c r="C36" s="84">
        <v>5000</v>
      </c>
      <c r="D36" s="84">
        <v>5000</v>
      </c>
      <c r="E36" s="84">
        <v>2560</v>
      </c>
      <c r="F36" s="84"/>
    </row>
    <row r="37" spans="1:6" x14ac:dyDescent="0.25">
      <c r="A37" s="55" t="s">
        <v>121</v>
      </c>
      <c r="B37" s="56" t="s">
        <v>122</v>
      </c>
      <c r="C37" s="84">
        <v>123500</v>
      </c>
      <c r="D37" s="84">
        <v>123500</v>
      </c>
      <c r="E37" s="84">
        <v>104982.05</v>
      </c>
      <c r="F37" s="84"/>
    </row>
    <row r="38" spans="1:6" x14ac:dyDescent="0.25">
      <c r="A38" s="55" t="s">
        <v>123</v>
      </c>
      <c r="B38" s="56" t="s">
        <v>124</v>
      </c>
      <c r="C38" s="84">
        <v>100</v>
      </c>
      <c r="D38" s="84">
        <v>100</v>
      </c>
      <c r="E38" s="84">
        <v>9.9600000000000009</v>
      </c>
      <c r="F38" s="84"/>
    </row>
    <row r="39" spans="1:6" x14ac:dyDescent="0.25">
      <c r="A39" s="55" t="s">
        <v>125</v>
      </c>
      <c r="B39" s="56" t="s">
        <v>126</v>
      </c>
      <c r="C39" s="84">
        <v>2200</v>
      </c>
      <c r="D39" s="84">
        <v>2200</v>
      </c>
      <c r="E39" s="84">
        <v>983.63</v>
      </c>
      <c r="F39" s="84"/>
    </row>
    <row r="40" spans="1:6" x14ac:dyDescent="0.25">
      <c r="A40" s="53" t="s">
        <v>127</v>
      </c>
      <c r="B40" s="54" t="s">
        <v>128</v>
      </c>
      <c r="C40" s="83">
        <f>C41</f>
        <v>3500</v>
      </c>
      <c r="D40" s="83">
        <f>D41</f>
        <v>3500</v>
      </c>
      <c r="E40" s="83">
        <f>E41</f>
        <v>1000</v>
      </c>
      <c r="F40" s="83">
        <f>(E41*100)/D41</f>
        <v>28.571428571428573</v>
      </c>
    </row>
    <row r="41" spans="1:6" ht="26.4" x14ac:dyDescent="0.25">
      <c r="A41" s="55" t="s">
        <v>129</v>
      </c>
      <c r="B41" s="56" t="s">
        <v>130</v>
      </c>
      <c r="C41" s="84">
        <v>3500</v>
      </c>
      <c r="D41" s="84">
        <v>3500</v>
      </c>
      <c r="E41" s="84">
        <v>1000</v>
      </c>
      <c r="F41" s="84"/>
    </row>
    <row r="42" spans="1:6" x14ac:dyDescent="0.25">
      <c r="A42" s="53" t="s">
        <v>131</v>
      </c>
      <c r="B42" s="54" t="s">
        <v>132</v>
      </c>
      <c r="C42" s="83">
        <f>C43+C44+C45+C46</f>
        <v>4150</v>
      </c>
      <c r="D42" s="83">
        <f>D43+D44+D45+D46</f>
        <v>4150</v>
      </c>
      <c r="E42" s="83">
        <f>E43+E44+E45+E46</f>
        <v>1788.19</v>
      </c>
      <c r="F42" s="83">
        <f>(E43*100)/D43</f>
        <v>85.812727272727273</v>
      </c>
    </row>
    <row r="43" spans="1:6" x14ac:dyDescent="0.25">
      <c r="A43" s="55" t="s">
        <v>133</v>
      </c>
      <c r="B43" s="56" t="s">
        <v>134</v>
      </c>
      <c r="C43" s="84">
        <v>550</v>
      </c>
      <c r="D43" s="84">
        <v>550</v>
      </c>
      <c r="E43" s="84">
        <v>471.97</v>
      </c>
      <c r="F43" s="84"/>
    </row>
    <row r="44" spans="1:6" x14ac:dyDescent="0.25">
      <c r="A44" s="55" t="s">
        <v>135</v>
      </c>
      <c r="B44" s="56" t="s">
        <v>136</v>
      </c>
      <c r="C44" s="84">
        <v>600</v>
      </c>
      <c r="D44" s="84">
        <v>600</v>
      </c>
      <c r="E44" s="84">
        <v>0</v>
      </c>
      <c r="F44" s="84"/>
    </row>
    <row r="45" spans="1:6" x14ac:dyDescent="0.25">
      <c r="A45" s="55" t="s">
        <v>137</v>
      </c>
      <c r="B45" s="56" t="s">
        <v>138</v>
      </c>
      <c r="C45" s="84">
        <v>2300</v>
      </c>
      <c r="D45" s="84">
        <v>2300</v>
      </c>
      <c r="E45" s="84">
        <v>1201.72</v>
      </c>
      <c r="F45" s="84"/>
    </row>
    <row r="46" spans="1:6" x14ac:dyDescent="0.25">
      <c r="A46" s="55" t="s">
        <v>139</v>
      </c>
      <c r="B46" s="56" t="s">
        <v>132</v>
      </c>
      <c r="C46" s="84">
        <v>700</v>
      </c>
      <c r="D46" s="84">
        <v>700</v>
      </c>
      <c r="E46" s="84">
        <v>114.5</v>
      </c>
      <c r="F46" s="84"/>
    </row>
    <row r="47" spans="1:6" x14ac:dyDescent="0.25">
      <c r="A47" s="51" t="s">
        <v>140</v>
      </c>
      <c r="B47" s="52" t="s">
        <v>141</v>
      </c>
      <c r="C47" s="82">
        <f>C48+C50</f>
        <v>600</v>
      </c>
      <c r="D47" s="82">
        <f>D48+D50</f>
        <v>600</v>
      </c>
      <c r="E47" s="82">
        <f>E48+E50</f>
        <v>500</v>
      </c>
      <c r="F47" s="81" t="e">
        <f>(E48*100)/D48</f>
        <v>#DIV/0!</v>
      </c>
    </row>
    <row r="48" spans="1:6" x14ac:dyDescent="0.25">
      <c r="A48" s="53" t="s">
        <v>142</v>
      </c>
      <c r="B48" s="54" t="s">
        <v>143</v>
      </c>
      <c r="C48" s="83">
        <f>C49</f>
        <v>0</v>
      </c>
      <c r="D48" s="83">
        <f>D49</f>
        <v>0</v>
      </c>
      <c r="E48" s="83">
        <f>E49</f>
        <v>0</v>
      </c>
      <c r="F48" s="83" t="e">
        <f>(E49*100)/D49</f>
        <v>#DIV/0!</v>
      </c>
    </row>
    <row r="49" spans="1:6" ht="26.4" x14ac:dyDescent="0.25">
      <c r="A49" s="55" t="s">
        <v>144</v>
      </c>
      <c r="B49" s="56" t="s">
        <v>145</v>
      </c>
      <c r="C49" s="84">
        <v>0</v>
      </c>
      <c r="D49" s="84">
        <v>0</v>
      </c>
      <c r="E49" s="84">
        <v>0</v>
      </c>
      <c r="F49" s="84"/>
    </row>
    <row r="50" spans="1:6" x14ac:dyDescent="0.25">
      <c r="A50" s="53" t="s">
        <v>146</v>
      </c>
      <c r="B50" s="54" t="s">
        <v>147</v>
      </c>
      <c r="C50" s="83">
        <f>C51</f>
        <v>600</v>
      </c>
      <c r="D50" s="83">
        <f>D51</f>
        <v>600</v>
      </c>
      <c r="E50" s="83">
        <f>E51</f>
        <v>500</v>
      </c>
      <c r="F50" s="83">
        <f>(E51*100)/D51</f>
        <v>83.333333333333329</v>
      </c>
    </row>
    <row r="51" spans="1:6" x14ac:dyDescent="0.25">
      <c r="A51" s="55" t="s">
        <v>148</v>
      </c>
      <c r="B51" s="56" t="s">
        <v>149</v>
      </c>
      <c r="C51" s="84">
        <v>600</v>
      </c>
      <c r="D51" s="84">
        <v>600</v>
      </c>
      <c r="E51" s="84">
        <v>500</v>
      </c>
      <c r="F51" s="84"/>
    </row>
    <row r="52" spans="1:6" x14ac:dyDescent="0.25">
      <c r="A52" s="49" t="s">
        <v>150</v>
      </c>
      <c r="B52" s="50" t="s">
        <v>151</v>
      </c>
      <c r="C52" s="80">
        <f>C53+C58</f>
        <v>1407000</v>
      </c>
      <c r="D52" s="80">
        <f>D53+D58</f>
        <v>1407000</v>
      </c>
      <c r="E52" s="80">
        <f>E53+E58</f>
        <v>342488.04</v>
      </c>
      <c r="F52" s="81">
        <f>(E53*100)/D53</f>
        <v>35.206714285714284</v>
      </c>
    </row>
    <row r="53" spans="1:6" x14ac:dyDescent="0.25">
      <c r="A53" s="51" t="s">
        <v>152</v>
      </c>
      <c r="B53" s="52" t="s">
        <v>153</v>
      </c>
      <c r="C53" s="82">
        <f>C54+C56</f>
        <v>7000</v>
      </c>
      <c r="D53" s="82">
        <f>D54+D56</f>
        <v>7000</v>
      </c>
      <c r="E53" s="82">
        <f>E54+E56</f>
        <v>2464.4699999999998</v>
      </c>
      <c r="F53" s="81">
        <f>(E54*100)/D54</f>
        <v>35.206714285714284</v>
      </c>
    </row>
    <row r="54" spans="1:6" x14ac:dyDescent="0.25">
      <c r="A54" s="53" t="s">
        <v>154</v>
      </c>
      <c r="B54" s="54" t="s">
        <v>155</v>
      </c>
      <c r="C54" s="83">
        <f>C55</f>
        <v>7000</v>
      </c>
      <c r="D54" s="83">
        <f>D55</f>
        <v>7000</v>
      </c>
      <c r="E54" s="83">
        <f>E55</f>
        <v>2464.4699999999998</v>
      </c>
      <c r="F54" s="83">
        <f>(E55*100)/D55</f>
        <v>35.206714285714284</v>
      </c>
    </row>
    <row r="55" spans="1:6" x14ac:dyDescent="0.25">
      <c r="A55" s="55" t="s">
        <v>156</v>
      </c>
      <c r="B55" s="56" t="s">
        <v>157</v>
      </c>
      <c r="C55" s="84">
        <v>7000</v>
      </c>
      <c r="D55" s="84">
        <v>7000</v>
      </c>
      <c r="E55" s="84">
        <v>2464.4699999999998</v>
      </c>
      <c r="F55" s="84"/>
    </row>
    <row r="56" spans="1:6" x14ac:dyDescent="0.25">
      <c r="A56" s="53" t="s">
        <v>158</v>
      </c>
      <c r="B56" s="54" t="s">
        <v>159</v>
      </c>
      <c r="C56" s="83">
        <f>C57</f>
        <v>0</v>
      </c>
      <c r="D56" s="83">
        <f>D57</f>
        <v>0</v>
      </c>
      <c r="E56" s="83">
        <f>E57</f>
        <v>0</v>
      </c>
      <c r="F56" s="83" t="e">
        <f>(E57*100)/D57</f>
        <v>#DIV/0!</v>
      </c>
    </row>
    <row r="57" spans="1:6" x14ac:dyDescent="0.25">
      <c r="A57" s="55" t="s">
        <v>160</v>
      </c>
      <c r="B57" s="56" t="s">
        <v>161</v>
      </c>
      <c r="C57" s="84">
        <v>0</v>
      </c>
      <c r="D57" s="84">
        <v>0</v>
      </c>
      <c r="E57" s="84">
        <v>0</v>
      </c>
      <c r="F57" s="84"/>
    </row>
    <row r="58" spans="1:6" x14ac:dyDescent="0.25">
      <c r="A58" s="51" t="s">
        <v>162</v>
      </c>
      <c r="B58" s="52" t="s">
        <v>163</v>
      </c>
      <c r="C58" s="82">
        <f t="shared" ref="C58:E59" si="0">C59</f>
        <v>1400000</v>
      </c>
      <c r="D58" s="82">
        <f t="shared" si="0"/>
        <v>1400000</v>
      </c>
      <c r="E58" s="82">
        <f t="shared" si="0"/>
        <v>340023.57</v>
      </c>
      <c r="F58" s="81">
        <f>(E59*100)/D59</f>
        <v>24.287397857142857</v>
      </c>
    </row>
    <row r="59" spans="1:6" x14ac:dyDescent="0.25">
      <c r="A59" s="53" t="s">
        <v>164</v>
      </c>
      <c r="B59" s="54" t="s">
        <v>165</v>
      </c>
      <c r="C59" s="83">
        <f t="shared" si="0"/>
        <v>1400000</v>
      </c>
      <c r="D59" s="83">
        <f t="shared" si="0"/>
        <v>1400000</v>
      </c>
      <c r="E59" s="83">
        <f t="shared" si="0"/>
        <v>340023.57</v>
      </c>
      <c r="F59" s="83">
        <f>(E60*100)/D60</f>
        <v>24.287397857142857</v>
      </c>
    </row>
    <row r="60" spans="1:6" x14ac:dyDescent="0.25">
      <c r="A60" s="55" t="s">
        <v>166</v>
      </c>
      <c r="B60" s="56" t="s">
        <v>165</v>
      </c>
      <c r="C60" s="84">
        <v>1400000</v>
      </c>
      <c r="D60" s="84">
        <v>1400000</v>
      </c>
      <c r="E60" s="84">
        <v>340023.57</v>
      </c>
      <c r="F60" s="84"/>
    </row>
    <row r="61" spans="1:6" x14ac:dyDescent="0.25">
      <c r="A61" s="49" t="s">
        <v>50</v>
      </c>
      <c r="B61" s="50" t="s">
        <v>51</v>
      </c>
      <c r="C61" s="80">
        <f t="shared" ref="C61:E62" si="1">C62</f>
        <v>3495323</v>
      </c>
      <c r="D61" s="80">
        <f t="shared" si="1"/>
        <v>3495323</v>
      </c>
      <c r="E61" s="80">
        <f t="shared" si="1"/>
        <v>0</v>
      </c>
      <c r="F61" s="81">
        <f>(E62*100)/D62</f>
        <v>0</v>
      </c>
    </row>
    <row r="62" spans="1:6" x14ac:dyDescent="0.25">
      <c r="A62" s="51" t="s">
        <v>64</v>
      </c>
      <c r="B62" s="52" t="s">
        <v>65</v>
      </c>
      <c r="C62" s="82">
        <f t="shared" si="1"/>
        <v>3495323</v>
      </c>
      <c r="D62" s="82">
        <f t="shared" si="1"/>
        <v>3495323</v>
      </c>
      <c r="E62" s="82">
        <f t="shared" si="1"/>
        <v>0</v>
      </c>
      <c r="F62" s="81">
        <f>(E63*100)/D63</f>
        <v>0</v>
      </c>
    </row>
    <row r="63" spans="1:6" ht="26.4" x14ac:dyDescent="0.25">
      <c r="A63" s="53" t="s">
        <v>66</v>
      </c>
      <c r="B63" s="54" t="s">
        <v>67</v>
      </c>
      <c r="C63" s="83">
        <f>C64+C65</f>
        <v>3495323</v>
      </c>
      <c r="D63" s="83">
        <f>D64+D65</f>
        <v>3495323</v>
      </c>
      <c r="E63" s="83">
        <f>E64+E65</f>
        <v>0</v>
      </c>
      <c r="F63" s="83">
        <f>(E64*100)/D64</f>
        <v>0</v>
      </c>
    </row>
    <row r="64" spans="1:6" x14ac:dyDescent="0.25">
      <c r="A64" s="55" t="s">
        <v>68</v>
      </c>
      <c r="B64" s="56" t="s">
        <v>69</v>
      </c>
      <c r="C64" s="84">
        <v>2088323</v>
      </c>
      <c r="D64" s="84">
        <v>2088323</v>
      </c>
      <c r="E64" s="84">
        <v>0</v>
      </c>
      <c r="F64" s="84"/>
    </row>
    <row r="65" spans="1:6" ht="26.4" x14ac:dyDescent="0.25">
      <c r="A65" s="55" t="s">
        <v>70</v>
      </c>
      <c r="B65" s="56" t="s">
        <v>71</v>
      </c>
      <c r="C65" s="84">
        <v>1407000</v>
      </c>
      <c r="D65" s="84">
        <v>1407000</v>
      </c>
      <c r="E65" s="84">
        <v>0</v>
      </c>
      <c r="F65" s="84"/>
    </row>
    <row r="66" spans="1:6" x14ac:dyDescent="0.25">
      <c r="A66" s="48" t="s">
        <v>179</v>
      </c>
      <c r="B66" s="48" t="s">
        <v>186</v>
      </c>
      <c r="C66" s="78"/>
      <c r="D66" s="78"/>
      <c r="E66" s="78"/>
      <c r="F66" s="79" t="e">
        <f>(E66*100)/D66</f>
        <v>#DIV/0!</v>
      </c>
    </row>
    <row r="67" spans="1:6" x14ac:dyDescent="0.25">
      <c r="A67" s="49" t="s">
        <v>72</v>
      </c>
      <c r="B67" s="50" t="s">
        <v>73</v>
      </c>
      <c r="C67" s="80">
        <f>C68</f>
        <v>2500</v>
      </c>
      <c r="D67" s="80">
        <f>D68</f>
        <v>2500</v>
      </c>
      <c r="E67" s="80">
        <f>E68</f>
        <v>0</v>
      </c>
      <c r="F67" s="81">
        <f>(E68*100)/D68</f>
        <v>0</v>
      </c>
    </row>
    <row r="68" spans="1:6" x14ac:dyDescent="0.25">
      <c r="A68" s="51" t="s">
        <v>89</v>
      </c>
      <c r="B68" s="52" t="s">
        <v>90</v>
      </c>
      <c r="C68" s="82">
        <f>C69+C71</f>
        <v>2500</v>
      </c>
      <c r="D68" s="82">
        <f>D69+D71</f>
        <v>2500</v>
      </c>
      <c r="E68" s="82">
        <f>E69+E71</f>
        <v>0</v>
      </c>
      <c r="F68" s="81">
        <f>(E69*100)/D69</f>
        <v>0</v>
      </c>
    </row>
    <row r="69" spans="1:6" x14ac:dyDescent="0.25">
      <c r="A69" s="53" t="s">
        <v>99</v>
      </c>
      <c r="B69" s="54" t="s">
        <v>100</v>
      </c>
      <c r="C69" s="83">
        <f>C70</f>
        <v>500</v>
      </c>
      <c r="D69" s="83">
        <f>D70</f>
        <v>500</v>
      </c>
      <c r="E69" s="83">
        <f>E70</f>
        <v>0</v>
      </c>
      <c r="F69" s="83">
        <f>(E70*100)/D70</f>
        <v>0</v>
      </c>
    </row>
    <row r="70" spans="1:6" x14ac:dyDescent="0.25">
      <c r="A70" s="55" t="s">
        <v>101</v>
      </c>
      <c r="B70" s="56" t="s">
        <v>102</v>
      </c>
      <c r="C70" s="84">
        <v>500</v>
      </c>
      <c r="D70" s="84">
        <v>500</v>
      </c>
      <c r="E70" s="84">
        <v>0</v>
      </c>
      <c r="F70" s="84"/>
    </row>
    <row r="71" spans="1:6" x14ac:dyDescent="0.25">
      <c r="A71" s="53" t="s">
        <v>107</v>
      </c>
      <c r="B71" s="54" t="s">
        <v>108</v>
      </c>
      <c r="C71" s="83">
        <f>C72+C73</f>
        <v>2000</v>
      </c>
      <c r="D71" s="83">
        <f>D72+D73</f>
        <v>2000</v>
      </c>
      <c r="E71" s="83">
        <f>E72+E73</f>
        <v>0</v>
      </c>
      <c r="F71" s="83">
        <f>(E72*100)/D72</f>
        <v>0</v>
      </c>
    </row>
    <row r="72" spans="1:6" x14ac:dyDescent="0.25">
      <c r="A72" s="55" t="s">
        <v>111</v>
      </c>
      <c r="B72" s="56" t="s">
        <v>112</v>
      </c>
      <c r="C72" s="84">
        <v>1000</v>
      </c>
      <c r="D72" s="84">
        <v>1000</v>
      </c>
      <c r="E72" s="84">
        <v>0</v>
      </c>
      <c r="F72" s="84"/>
    </row>
    <row r="73" spans="1:6" x14ac:dyDescent="0.25">
      <c r="A73" s="55" t="s">
        <v>117</v>
      </c>
      <c r="B73" s="56" t="s">
        <v>118</v>
      </c>
      <c r="C73" s="84">
        <v>1000</v>
      </c>
      <c r="D73" s="84">
        <v>1000</v>
      </c>
      <c r="E73" s="84">
        <v>0</v>
      </c>
      <c r="F73" s="84"/>
    </row>
    <row r="74" spans="1:6" x14ac:dyDescent="0.25">
      <c r="A74" s="49" t="s">
        <v>150</v>
      </c>
      <c r="B74" s="50" t="s">
        <v>151</v>
      </c>
      <c r="C74" s="80">
        <f t="shared" ref="C74:E76" si="2">C75</f>
        <v>0</v>
      </c>
      <c r="D74" s="80">
        <f t="shared" si="2"/>
        <v>0</v>
      </c>
      <c r="E74" s="80">
        <f t="shared" si="2"/>
        <v>0</v>
      </c>
      <c r="F74" s="81" t="e">
        <f>(E75*100)/D75</f>
        <v>#DIV/0!</v>
      </c>
    </row>
    <row r="75" spans="1:6" x14ac:dyDescent="0.25">
      <c r="A75" s="51" t="s">
        <v>152</v>
      </c>
      <c r="B75" s="52" t="s">
        <v>153</v>
      </c>
      <c r="C75" s="82">
        <f t="shared" si="2"/>
        <v>0</v>
      </c>
      <c r="D75" s="82">
        <f t="shared" si="2"/>
        <v>0</v>
      </c>
      <c r="E75" s="82">
        <f t="shared" si="2"/>
        <v>0</v>
      </c>
      <c r="F75" s="81" t="e">
        <f>(E76*100)/D76</f>
        <v>#DIV/0!</v>
      </c>
    </row>
    <row r="76" spans="1:6" x14ac:dyDescent="0.25">
      <c r="A76" s="53" t="s">
        <v>154</v>
      </c>
      <c r="B76" s="54" t="s">
        <v>155</v>
      </c>
      <c r="C76" s="83">
        <f t="shared" si="2"/>
        <v>0</v>
      </c>
      <c r="D76" s="83">
        <f t="shared" si="2"/>
        <v>0</v>
      </c>
      <c r="E76" s="83">
        <f t="shared" si="2"/>
        <v>0</v>
      </c>
      <c r="F76" s="83" t="e">
        <f>(E77*100)/D77</f>
        <v>#DIV/0!</v>
      </c>
    </row>
    <row r="77" spans="1:6" x14ac:dyDescent="0.25">
      <c r="A77" s="55" t="s">
        <v>156</v>
      </c>
      <c r="B77" s="56" t="s">
        <v>157</v>
      </c>
      <c r="C77" s="84">
        <v>0</v>
      </c>
      <c r="D77" s="84">
        <v>0</v>
      </c>
      <c r="E77" s="84">
        <v>0</v>
      </c>
      <c r="F77" s="84"/>
    </row>
    <row r="78" spans="1:6" x14ac:dyDescent="0.25">
      <c r="A78" s="49" t="s">
        <v>50</v>
      </c>
      <c r="B78" s="50" t="s">
        <v>51</v>
      </c>
      <c r="C78" s="80">
        <f t="shared" ref="C78:E80" si="3">C79</f>
        <v>2500</v>
      </c>
      <c r="D78" s="80">
        <f t="shared" si="3"/>
        <v>2500</v>
      </c>
      <c r="E78" s="80">
        <f t="shared" si="3"/>
        <v>0</v>
      </c>
      <c r="F78" s="81">
        <f>(E79*100)/D79</f>
        <v>0</v>
      </c>
    </row>
    <row r="79" spans="1:6" x14ac:dyDescent="0.25">
      <c r="A79" s="51" t="s">
        <v>58</v>
      </c>
      <c r="B79" s="52" t="s">
        <v>59</v>
      </c>
      <c r="C79" s="82">
        <f t="shared" si="3"/>
        <v>2500</v>
      </c>
      <c r="D79" s="82">
        <f t="shared" si="3"/>
        <v>2500</v>
      </c>
      <c r="E79" s="82">
        <f t="shared" si="3"/>
        <v>0</v>
      </c>
      <c r="F79" s="81">
        <f>(E80*100)/D80</f>
        <v>0</v>
      </c>
    </row>
    <row r="80" spans="1:6" x14ac:dyDescent="0.25">
      <c r="A80" s="53" t="s">
        <v>60</v>
      </c>
      <c r="B80" s="54" t="s">
        <v>61</v>
      </c>
      <c r="C80" s="83">
        <f t="shared" si="3"/>
        <v>2500</v>
      </c>
      <c r="D80" s="83">
        <f t="shared" si="3"/>
        <v>2500</v>
      </c>
      <c r="E80" s="83">
        <f t="shared" si="3"/>
        <v>0</v>
      </c>
      <c r="F80" s="83">
        <f>(E81*100)/D81</f>
        <v>0</v>
      </c>
    </row>
    <row r="81" spans="1:6" x14ac:dyDescent="0.25">
      <c r="A81" s="55" t="s">
        <v>62</v>
      </c>
      <c r="B81" s="56" t="s">
        <v>63</v>
      </c>
      <c r="C81" s="84">
        <v>2500</v>
      </c>
      <c r="D81" s="84">
        <v>2500</v>
      </c>
      <c r="E81" s="84">
        <v>0</v>
      </c>
      <c r="F81" s="84"/>
    </row>
    <row r="82" spans="1:6" x14ac:dyDescent="0.25">
      <c r="A82" s="48" t="s">
        <v>74</v>
      </c>
      <c r="B82" s="48" t="s">
        <v>187</v>
      </c>
      <c r="C82" s="78"/>
      <c r="D82" s="78"/>
      <c r="E82" s="78"/>
      <c r="F82" s="79" t="e">
        <f>(E82*100)/D82</f>
        <v>#DIV/0!</v>
      </c>
    </row>
    <row r="83" spans="1:6" x14ac:dyDescent="0.25">
      <c r="A83" s="49" t="s">
        <v>72</v>
      </c>
      <c r="B83" s="50" t="s">
        <v>73</v>
      </c>
      <c r="C83" s="80">
        <f t="shared" ref="C83:E85" si="4">C84</f>
        <v>4</v>
      </c>
      <c r="D83" s="80">
        <f t="shared" si="4"/>
        <v>4</v>
      </c>
      <c r="E83" s="80">
        <f t="shared" si="4"/>
        <v>0</v>
      </c>
      <c r="F83" s="81">
        <f>(E84*100)/D84</f>
        <v>0</v>
      </c>
    </row>
    <row r="84" spans="1:6" x14ac:dyDescent="0.25">
      <c r="A84" s="51" t="s">
        <v>89</v>
      </c>
      <c r="B84" s="52" t="s">
        <v>90</v>
      </c>
      <c r="C84" s="82">
        <f t="shared" si="4"/>
        <v>4</v>
      </c>
      <c r="D84" s="82">
        <f t="shared" si="4"/>
        <v>4</v>
      </c>
      <c r="E84" s="82">
        <f t="shared" si="4"/>
        <v>0</v>
      </c>
      <c r="F84" s="81">
        <f>(E85*100)/D85</f>
        <v>0</v>
      </c>
    </row>
    <row r="85" spans="1:6" x14ac:dyDescent="0.25">
      <c r="A85" s="53" t="s">
        <v>107</v>
      </c>
      <c r="B85" s="54" t="s">
        <v>108</v>
      </c>
      <c r="C85" s="83">
        <f t="shared" si="4"/>
        <v>4</v>
      </c>
      <c r="D85" s="83">
        <f t="shared" si="4"/>
        <v>4</v>
      </c>
      <c r="E85" s="83">
        <f t="shared" si="4"/>
        <v>0</v>
      </c>
      <c r="F85" s="83">
        <f>(E86*100)/D86</f>
        <v>0</v>
      </c>
    </row>
    <row r="86" spans="1:6" x14ac:dyDescent="0.25">
      <c r="A86" s="55" t="s">
        <v>121</v>
      </c>
      <c r="B86" s="56" t="s">
        <v>122</v>
      </c>
      <c r="C86" s="84">
        <v>4</v>
      </c>
      <c r="D86" s="84">
        <v>4</v>
      </c>
      <c r="E86" s="84">
        <v>0</v>
      </c>
      <c r="F86" s="84"/>
    </row>
    <row r="87" spans="1:6" x14ac:dyDescent="0.25">
      <c r="A87" s="49" t="s">
        <v>50</v>
      </c>
      <c r="B87" s="50" t="s">
        <v>51</v>
      </c>
      <c r="C87" s="80">
        <f t="shared" ref="C87:E89" si="5">C88</f>
        <v>4</v>
      </c>
      <c r="D87" s="80">
        <f t="shared" si="5"/>
        <v>4</v>
      </c>
      <c r="E87" s="80">
        <f t="shared" si="5"/>
        <v>0</v>
      </c>
      <c r="F87" s="81">
        <f>(E88*100)/D88</f>
        <v>0</v>
      </c>
    </row>
    <row r="88" spans="1:6" x14ac:dyDescent="0.25">
      <c r="A88" s="51" t="s">
        <v>52</v>
      </c>
      <c r="B88" s="52" t="s">
        <v>53</v>
      </c>
      <c r="C88" s="82">
        <f t="shared" si="5"/>
        <v>4</v>
      </c>
      <c r="D88" s="82">
        <f t="shared" si="5"/>
        <v>4</v>
      </c>
      <c r="E88" s="82">
        <f t="shared" si="5"/>
        <v>0</v>
      </c>
      <c r="F88" s="81">
        <f>(E89*100)/D89</f>
        <v>0</v>
      </c>
    </row>
    <row r="89" spans="1:6" x14ac:dyDescent="0.25">
      <c r="A89" s="53" t="s">
        <v>54</v>
      </c>
      <c r="B89" s="54" t="s">
        <v>55</v>
      </c>
      <c r="C89" s="83">
        <f t="shared" si="5"/>
        <v>4</v>
      </c>
      <c r="D89" s="83">
        <f t="shared" si="5"/>
        <v>4</v>
      </c>
      <c r="E89" s="83">
        <f t="shared" si="5"/>
        <v>0</v>
      </c>
      <c r="F89" s="83">
        <f>(E90*100)/D90</f>
        <v>0</v>
      </c>
    </row>
    <row r="90" spans="1:6" x14ac:dyDescent="0.25">
      <c r="A90" s="55" t="s">
        <v>56</v>
      </c>
      <c r="B90" s="56" t="s">
        <v>57</v>
      </c>
      <c r="C90" s="84">
        <v>4</v>
      </c>
      <c r="D90" s="84">
        <v>4</v>
      </c>
      <c r="E90" s="84">
        <v>0</v>
      </c>
      <c r="F90" s="84"/>
    </row>
    <row r="91" spans="1:6" x14ac:dyDescent="0.25">
      <c r="A91" s="48" t="s">
        <v>180</v>
      </c>
      <c r="B91" s="48" t="s">
        <v>188</v>
      </c>
      <c r="C91" s="78"/>
      <c r="D91" s="78"/>
      <c r="E91" s="78"/>
      <c r="F91" s="79" t="e">
        <f>(E91*100)/D91</f>
        <v>#DIV/0!</v>
      </c>
    </row>
    <row r="92" spans="1:6" s="57" customFormat="1" x14ac:dyDescent="0.25"/>
    <row r="93" spans="1:6" s="57" customFormat="1" x14ac:dyDescent="0.25"/>
    <row r="94" spans="1:6" s="57" customFormat="1" x14ac:dyDescent="0.25"/>
    <row r="95" spans="1:6" s="57" customFormat="1" x14ac:dyDescent="0.25"/>
    <row r="96" spans="1: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pans="1:3" s="57" customFormat="1" x14ac:dyDescent="0.25"/>
    <row r="1218" spans="1:3" s="57" customFormat="1" x14ac:dyDescent="0.25"/>
    <row r="1219" spans="1:3" s="57" customFormat="1" x14ac:dyDescent="0.25"/>
    <row r="1220" spans="1:3" s="57" customFormat="1" x14ac:dyDescent="0.25"/>
    <row r="1221" spans="1:3" s="57" customFormat="1" x14ac:dyDescent="0.25"/>
    <row r="1222" spans="1:3" s="57" customFormat="1" x14ac:dyDescent="0.25"/>
    <row r="1223" spans="1:3" s="57" customFormat="1" x14ac:dyDescent="0.25"/>
    <row r="1224" spans="1:3" s="57" customFormat="1" x14ac:dyDescent="0.25"/>
    <row r="1225" spans="1:3" s="57" customFormat="1" x14ac:dyDescent="0.25"/>
    <row r="1226" spans="1:3" s="57" customFormat="1" x14ac:dyDescent="0.25"/>
    <row r="1227" spans="1:3" s="57" customFormat="1" x14ac:dyDescent="0.25"/>
    <row r="1228" spans="1:3" s="57" customFormat="1" x14ac:dyDescent="0.25"/>
    <row r="1229" spans="1:3" s="57" customFormat="1" x14ac:dyDescent="0.25"/>
    <row r="1230" spans="1:3" s="57" customFormat="1" x14ac:dyDescent="0.25"/>
    <row r="1231" spans="1:3" s="57" customFormat="1" x14ac:dyDescent="0.25"/>
    <row r="1232" spans="1:3" x14ac:dyDescent="0.25">
      <c r="A1232" s="57"/>
      <c r="B1232" s="57"/>
      <c r="C1232" s="57"/>
    </row>
    <row r="1233" spans="1:3" x14ac:dyDescent="0.25">
      <c r="A1233" s="57"/>
      <c r="B1233" s="57"/>
      <c r="C1233" s="57"/>
    </row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40"/>
      <c r="B1269" s="40"/>
      <c r="C1269" s="40"/>
    </row>
    <row r="1270" spans="1:3" x14ac:dyDescent="0.25">
      <c r="A1270" s="40"/>
      <c r="B1270" s="40"/>
      <c r="C1270" s="40"/>
    </row>
    <row r="1271" spans="1:3" x14ac:dyDescent="0.25">
      <c r="A1271" s="40"/>
      <c r="B1271" s="40"/>
      <c r="C1271" s="40"/>
    </row>
    <row r="1272" spans="1:3" x14ac:dyDescent="0.25">
      <c r="A1272" s="40"/>
      <c r="B1272" s="40"/>
      <c r="C1272" s="40"/>
    </row>
    <row r="1273" spans="1:3" x14ac:dyDescent="0.25">
      <c r="A1273" s="40"/>
      <c r="B1273" s="40"/>
      <c r="C1273" s="40"/>
    </row>
    <row r="1274" spans="1:3" x14ac:dyDescent="0.25">
      <c r="A1274" s="40"/>
      <c r="B1274" s="40"/>
      <c r="C1274" s="40"/>
    </row>
    <row r="1275" spans="1:3" x14ac:dyDescent="0.25">
      <c r="A1275" s="40"/>
      <c r="B1275" s="40"/>
      <c r="C1275" s="40"/>
    </row>
    <row r="1276" spans="1:3" x14ac:dyDescent="0.25">
      <c r="A1276" s="40"/>
      <c r="B1276" s="40"/>
      <c r="C1276" s="40"/>
    </row>
    <row r="1277" spans="1:3" x14ac:dyDescent="0.25">
      <c r="A1277" s="40"/>
      <c r="B1277" s="40"/>
      <c r="C1277" s="40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2025-07-09T07:23:03Z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