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deletic\Desktop\SISAK\"/>
    </mc:Choice>
  </mc:AlternateContent>
  <bookViews>
    <workbookView xWindow="-120" yWindow="-120" windowWidth="29040" windowHeight="15840" tabRatio="825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rashoda'!$B$1:$I$25</definedName>
    <definedName name="_xlnm.Print_Area" localSheetId="6">'Posebni dio'!$A$1:$C$10</definedName>
    <definedName name="_xlnm.Print_Area" localSheetId="0">SAŽETAK!$B$1:$K$27</definedName>
  </definedNames>
  <calcPr calcId="162913"/>
  <extLst>
    <ext xmlns:x15="http://schemas.microsoft.com/office/spreadsheetml/2010/11/main" uri="{140A7094-0E35-4892-8432-C4D2E57EDEB5}">
      <x15:workbookPr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5" l="1"/>
  <c r="J13" i="3" l="1"/>
  <c r="G12" i="1" l="1"/>
  <c r="H12" i="1"/>
  <c r="I12" i="1"/>
  <c r="J12" i="1"/>
  <c r="L12" i="1" s="1"/>
  <c r="G15" i="1"/>
  <c r="H15" i="1"/>
  <c r="I15" i="1"/>
  <c r="J15" i="1"/>
  <c r="I16" i="1"/>
  <c r="J16" i="1" l="1"/>
  <c r="L16" i="1" s="1"/>
  <c r="K12" i="1"/>
  <c r="H16" i="1"/>
  <c r="G16" i="1"/>
  <c r="L15" i="1"/>
  <c r="K15" i="1"/>
  <c r="H26" i="1"/>
  <c r="I26" i="1"/>
  <c r="I27" i="1" s="1"/>
  <c r="J26" i="1"/>
  <c r="G26" i="1"/>
  <c r="H23" i="1"/>
  <c r="I23" i="1"/>
  <c r="J23" i="1"/>
  <c r="K23" i="1" s="1"/>
  <c r="G23" i="1"/>
  <c r="L26" i="1" l="1"/>
  <c r="K16" i="1"/>
  <c r="K26" i="1"/>
  <c r="H27" i="1"/>
  <c r="L23" i="1"/>
  <c r="J27" i="1"/>
  <c r="L27" i="1" s="1"/>
  <c r="G27" i="1"/>
  <c r="F113" i="15"/>
  <c r="F111" i="15"/>
  <c r="E111" i="15"/>
  <c r="D111" i="15"/>
  <c r="C111" i="15"/>
  <c r="F110" i="15"/>
  <c r="E110" i="15"/>
  <c r="D110" i="15"/>
  <c r="C110" i="15"/>
  <c r="F109" i="15"/>
  <c r="E109" i="15"/>
  <c r="D109" i="15"/>
  <c r="C109" i="15"/>
  <c r="F107" i="15"/>
  <c r="E107" i="15"/>
  <c r="D107" i="15"/>
  <c r="C107" i="15"/>
  <c r="F105" i="15"/>
  <c r="E105" i="15"/>
  <c r="D105" i="15"/>
  <c r="C105" i="15"/>
  <c r="F104" i="15"/>
  <c r="E104" i="15"/>
  <c r="D104" i="15"/>
  <c r="C104" i="15"/>
  <c r="F103" i="15"/>
  <c r="E103" i="15"/>
  <c r="D103" i="15"/>
  <c r="C103" i="15"/>
  <c r="F101" i="15"/>
  <c r="F99" i="15"/>
  <c r="E99" i="15"/>
  <c r="D99" i="15"/>
  <c r="C99" i="15"/>
  <c r="F98" i="15"/>
  <c r="E98" i="15"/>
  <c r="D98" i="15"/>
  <c r="C98" i="15"/>
  <c r="F97" i="15"/>
  <c r="E97" i="15"/>
  <c r="D97" i="15"/>
  <c r="C97" i="15"/>
  <c r="F95" i="15"/>
  <c r="E95" i="15"/>
  <c r="D95" i="15"/>
  <c r="C95" i="15"/>
  <c r="F94" i="15"/>
  <c r="E94" i="15"/>
  <c r="D94" i="15"/>
  <c r="C94" i="15"/>
  <c r="F93" i="15"/>
  <c r="E93" i="15"/>
  <c r="E10" i="15" s="1"/>
  <c r="F10" i="15" s="1"/>
  <c r="D93" i="15"/>
  <c r="C93" i="15"/>
  <c r="F92" i="15"/>
  <c r="F90" i="15"/>
  <c r="E90" i="15"/>
  <c r="F89" i="15" s="1"/>
  <c r="D90" i="15"/>
  <c r="C90" i="15"/>
  <c r="D89" i="15"/>
  <c r="C89" i="15"/>
  <c r="D88" i="15"/>
  <c r="C88" i="15"/>
  <c r="F87" i="15"/>
  <c r="F85" i="15"/>
  <c r="E85" i="15"/>
  <c r="D85" i="15"/>
  <c r="C85" i="15"/>
  <c r="F84" i="15"/>
  <c r="E84" i="15"/>
  <c r="E83" i="15" s="1"/>
  <c r="D84" i="15"/>
  <c r="C84" i="15"/>
  <c r="D83" i="15"/>
  <c r="C83" i="15"/>
  <c r="F81" i="15"/>
  <c r="E81" i="15"/>
  <c r="D81" i="15"/>
  <c r="C81" i="15"/>
  <c r="F80" i="15"/>
  <c r="E80" i="15"/>
  <c r="D80" i="15"/>
  <c r="C80" i="15"/>
  <c r="F79" i="15"/>
  <c r="E79" i="15"/>
  <c r="D79" i="15"/>
  <c r="C79" i="15"/>
  <c r="F77" i="15"/>
  <c r="E77" i="15"/>
  <c r="D77" i="15"/>
  <c r="C77" i="15"/>
  <c r="F75" i="15"/>
  <c r="E75" i="15"/>
  <c r="D75" i="15"/>
  <c r="C75" i="15"/>
  <c r="F74" i="15"/>
  <c r="E74" i="15"/>
  <c r="D74" i="15"/>
  <c r="C74" i="15"/>
  <c r="F73" i="15"/>
  <c r="E73" i="15"/>
  <c r="D73" i="15"/>
  <c r="C73" i="15"/>
  <c r="F72" i="15"/>
  <c r="F69" i="15"/>
  <c r="E69" i="15"/>
  <c r="E68" i="15" s="1"/>
  <c r="D69" i="15"/>
  <c r="C69" i="15"/>
  <c r="D68" i="15"/>
  <c r="C68" i="15"/>
  <c r="D67" i="15"/>
  <c r="C67" i="15"/>
  <c r="F65" i="15"/>
  <c r="E65" i="15"/>
  <c r="D65" i="15"/>
  <c r="C65" i="15"/>
  <c r="F64" i="15"/>
  <c r="E64" i="15"/>
  <c r="D64" i="15"/>
  <c r="C64" i="15"/>
  <c r="F62" i="15"/>
  <c r="E62" i="15"/>
  <c r="D62" i="15"/>
  <c r="C62" i="15"/>
  <c r="F60" i="15"/>
  <c r="E60" i="15"/>
  <c r="D60" i="15"/>
  <c r="C60" i="15"/>
  <c r="F59" i="15"/>
  <c r="E59" i="15"/>
  <c r="D59" i="15"/>
  <c r="C59" i="15"/>
  <c r="F58" i="15"/>
  <c r="E58" i="15"/>
  <c r="D58" i="15"/>
  <c r="C58" i="15"/>
  <c r="F55" i="15"/>
  <c r="E55" i="15"/>
  <c r="D55" i="15"/>
  <c r="C55" i="15"/>
  <c r="F53" i="15"/>
  <c r="E53" i="15"/>
  <c r="D53" i="15"/>
  <c r="C53" i="15"/>
  <c r="F52" i="15"/>
  <c r="E52" i="15"/>
  <c r="D52" i="15"/>
  <c r="C52" i="15"/>
  <c r="F46" i="15"/>
  <c r="E46" i="15"/>
  <c r="D46" i="15"/>
  <c r="C46" i="15"/>
  <c r="F44" i="15"/>
  <c r="E44" i="15"/>
  <c r="D44" i="15"/>
  <c r="C44" i="15"/>
  <c r="F34" i="15"/>
  <c r="E34" i="15"/>
  <c r="D34" i="15"/>
  <c r="C34" i="15"/>
  <c r="F28" i="15"/>
  <c r="E28" i="15"/>
  <c r="D28" i="15"/>
  <c r="C28" i="15"/>
  <c r="F23" i="15"/>
  <c r="E23" i="15"/>
  <c r="D23" i="15"/>
  <c r="C23" i="15"/>
  <c r="F22" i="15"/>
  <c r="E22" i="15"/>
  <c r="D22" i="15"/>
  <c r="C22" i="15"/>
  <c r="F20" i="15"/>
  <c r="E20" i="15"/>
  <c r="D20" i="15"/>
  <c r="C20" i="15"/>
  <c r="F18" i="15"/>
  <c r="E18" i="15"/>
  <c r="D18" i="15"/>
  <c r="C18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D10" i="15"/>
  <c r="C10" i="15"/>
  <c r="F9" i="15"/>
  <c r="F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21" i="5"/>
  <c r="G21" i="5"/>
  <c r="F20" i="5"/>
  <c r="G20" i="5" s="1"/>
  <c r="E20" i="5"/>
  <c r="D20" i="5"/>
  <c r="C20" i="5"/>
  <c r="H19" i="5"/>
  <c r="G19" i="5"/>
  <c r="F18" i="5"/>
  <c r="E18" i="5"/>
  <c r="D18" i="5"/>
  <c r="C18" i="5"/>
  <c r="H17" i="5"/>
  <c r="G17" i="5"/>
  <c r="H16" i="5"/>
  <c r="G16" i="5"/>
  <c r="F16" i="5"/>
  <c r="E16" i="5"/>
  <c r="D16" i="5"/>
  <c r="C16" i="5"/>
  <c r="E15" i="5"/>
  <c r="D15" i="5"/>
  <c r="C15" i="5"/>
  <c r="H14" i="5"/>
  <c r="G14" i="5"/>
  <c r="F13" i="5"/>
  <c r="G13" i="5" s="1"/>
  <c r="E13" i="5"/>
  <c r="D13" i="5"/>
  <c r="C13" i="5"/>
  <c r="H12" i="5"/>
  <c r="G12" i="5"/>
  <c r="F11" i="5"/>
  <c r="H11" i="5" s="1"/>
  <c r="E11" i="5"/>
  <c r="D11" i="5"/>
  <c r="C11" i="5"/>
  <c r="H10" i="5"/>
  <c r="G10" i="5"/>
  <c r="F9" i="5"/>
  <c r="G9" i="5" s="1"/>
  <c r="E9" i="5"/>
  <c r="D9" i="5"/>
  <c r="C9" i="5"/>
  <c r="H8" i="5"/>
  <c r="G8" i="5"/>
  <c r="F7" i="5"/>
  <c r="H7" i="5" s="1"/>
  <c r="E7" i="5"/>
  <c r="D7" i="5"/>
  <c r="C7" i="5"/>
  <c r="C6" i="5" s="1"/>
  <c r="E6" i="5"/>
  <c r="D6" i="5"/>
  <c r="L84" i="3"/>
  <c r="K84" i="3"/>
  <c r="L83" i="3"/>
  <c r="K83" i="3"/>
  <c r="J83" i="3"/>
  <c r="I83" i="3"/>
  <c r="H83" i="3"/>
  <c r="G83" i="3"/>
  <c r="L82" i="3"/>
  <c r="K82" i="3"/>
  <c r="J82" i="3"/>
  <c r="I82" i="3"/>
  <c r="H82" i="3"/>
  <c r="G82" i="3"/>
  <c r="L81" i="3"/>
  <c r="K81" i="3"/>
  <c r="L80" i="3"/>
  <c r="K80" i="3"/>
  <c r="J80" i="3"/>
  <c r="I80" i="3"/>
  <c r="H80" i="3"/>
  <c r="G80" i="3"/>
  <c r="L79" i="3"/>
  <c r="K79" i="3"/>
  <c r="L78" i="3"/>
  <c r="K78" i="3"/>
  <c r="L77" i="3"/>
  <c r="K77" i="3"/>
  <c r="J77" i="3"/>
  <c r="I77" i="3"/>
  <c r="H77" i="3"/>
  <c r="G77" i="3"/>
  <c r="L76" i="3"/>
  <c r="K76" i="3"/>
  <c r="J76" i="3"/>
  <c r="I76" i="3"/>
  <c r="H76" i="3"/>
  <c r="G76" i="3"/>
  <c r="L75" i="3"/>
  <c r="K75" i="3"/>
  <c r="J75" i="3"/>
  <c r="I75" i="3"/>
  <c r="H75" i="3"/>
  <c r="G75" i="3"/>
  <c r="L74" i="3"/>
  <c r="K74" i="3"/>
  <c r="L73" i="3"/>
  <c r="K73" i="3"/>
  <c r="L72" i="3"/>
  <c r="K72" i="3"/>
  <c r="J72" i="3"/>
  <c r="I72" i="3"/>
  <c r="H72" i="3"/>
  <c r="G72" i="3"/>
  <c r="L71" i="3"/>
  <c r="K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L67" i="3"/>
  <c r="K67" i="3"/>
  <c r="L66" i="3"/>
  <c r="K66" i="3"/>
  <c r="L65" i="3"/>
  <c r="K65" i="3"/>
  <c r="L64" i="3"/>
  <c r="K64" i="3"/>
  <c r="L63" i="3"/>
  <c r="K63" i="3"/>
  <c r="J63" i="3"/>
  <c r="I63" i="3"/>
  <c r="H63" i="3"/>
  <c r="G63" i="3"/>
  <c r="L62" i="3"/>
  <c r="K62" i="3"/>
  <c r="L61" i="3"/>
  <c r="K61" i="3"/>
  <c r="J61" i="3"/>
  <c r="I61" i="3"/>
  <c r="H61" i="3"/>
  <c r="G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J51" i="3"/>
  <c r="I51" i="3"/>
  <c r="H51" i="3"/>
  <c r="G51" i="3"/>
  <c r="L50" i="3"/>
  <c r="K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G45" i="3"/>
  <c r="L44" i="3"/>
  <c r="K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J39" i="3"/>
  <c r="I39" i="3"/>
  <c r="H39" i="3"/>
  <c r="G39" i="3"/>
  <c r="L38" i="3"/>
  <c r="K38" i="3"/>
  <c r="L37" i="3"/>
  <c r="K37" i="3"/>
  <c r="J37" i="3"/>
  <c r="I37" i="3"/>
  <c r="H37" i="3"/>
  <c r="G37" i="3"/>
  <c r="L36" i="3"/>
  <c r="K36" i="3"/>
  <c r="L35" i="3"/>
  <c r="K35" i="3"/>
  <c r="J35" i="3"/>
  <c r="I35" i="3"/>
  <c r="H35" i="3"/>
  <c r="G35" i="3"/>
  <c r="L34" i="3"/>
  <c r="K34" i="3"/>
  <c r="L33" i="3"/>
  <c r="K33" i="3"/>
  <c r="L32" i="3"/>
  <c r="K32" i="3"/>
  <c r="J32" i="3"/>
  <c r="I32" i="3"/>
  <c r="H32" i="3"/>
  <c r="G32" i="3"/>
  <c r="L31" i="3"/>
  <c r="K31" i="3"/>
  <c r="J31" i="3"/>
  <c r="I31" i="3"/>
  <c r="H31" i="3"/>
  <c r="G31" i="3"/>
  <c r="L30" i="3"/>
  <c r="K30" i="3"/>
  <c r="J30" i="3"/>
  <c r="I30" i="3"/>
  <c r="H30" i="3"/>
  <c r="G30" i="3"/>
  <c r="L29" i="3"/>
  <c r="K29" i="3"/>
  <c r="J29" i="3"/>
  <c r="I29" i="3"/>
  <c r="H29" i="3"/>
  <c r="G29" i="3"/>
  <c r="L24" i="3"/>
  <c r="K24" i="3"/>
  <c r="L23" i="3"/>
  <c r="K23" i="3"/>
  <c r="J22" i="3"/>
  <c r="I22" i="3"/>
  <c r="H22" i="3"/>
  <c r="G22" i="3"/>
  <c r="I21" i="3"/>
  <c r="H21" i="3"/>
  <c r="G21" i="3"/>
  <c r="L20" i="3"/>
  <c r="K20" i="3"/>
  <c r="J19" i="3"/>
  <c r="K19" i="3" s="1"/>
  <c r="I19" i="3"/>
  <c r="H19" i="3"/>
  <c r="G19" i="3"/>
  <c r="J18" i="3"/>
  <c r="K18" i="3" s="1"/>
  <c r="I18" i="3"/>
  <c r="H18" i="3"/>
  <c r="G18" i="3"/>
  <c r="L17" i="3"/>
  <c r="K17" i="3"/>
  <c r="J16" i="3"/>
  <c r="J15" i="3" s="1"/>
  <c r="I16" i="3"/>
  <c r="H16" i="3"/>
  <c r="G16" i="3"/>
  <c r="I15" i="3"/>
  <c r="H15" i="3"/>
  <c r="G15" i="3"/>
  <c r="L14" i="3"/>
  <c r="K14" i="3"/>
  <c r="L13" i="3"/>
  <c r="K13" i="3"/>
  <c r="I13" i="3"/>
  <c r="H13" i="3"/>
  <c r="G13" i="3"/>
  <c r="J12" i="3"/>
  <c r="L12" i="3" s="1"/>
  <c r="I12" i="3"/>
  <c r="H12" i="3"/>
  <c r="I11" i="3"/>
  <c r="H11" i="3"/>
  <c r="I10" i="3"/>
  <c r="H10" i="3"/>
  <c r="H9" i="5" l="1"/>
  <c r="H13" i="5"/>
  <c r="E89" i="15"/>
  <c r="F83" i="15"/>
  <c r="F68" i="15"/>
  <c r="F67" i="15"/>
  <c r="E67" i="15"/>
  <c r="G11" i="5"/>
  <c r="F15" i="5"/>
  <c r="H15" i="5" s="1"/>
  <c r="H20" i="5"/>
  <c r="G18" i="5"/>
  <c r="H18" i="5"/>
  <c r="F6" i="5"/>
  <c r="H6" i="5" s="1"/>
  <c r="L15" i="3"/>
  <c r="K15" i="3"/>
  <c r="L16" i="3"/>
  <c r="K16" i="3"/>
  <c r="L19" i="3"/>
  <c r="L18" i="3"/>
  <c r="K27" i="1"/>
  <c r="G7" i="5"/>
  <c r="L22" i="3"/>
  <c r="J21" i="3"/>
  <c r="K22" i="3"/>
  <c r="K12" i="3"/>
  <c r="F88" i="15" l="1"/>
  <c r="E88" i="15"/>
  <c r="G15" i="5"/>
  <c r="G6" i="5"/>
  <c r="J11" i="3"/>
  <c r="K21" i="3"/>
  <c r="L21" i="3"/>
  <c r="J10" i="3" l="1"/>
  <c r="L11" i="3"/>
  <c r="K11" i="3"/>
  <c r="L10" i="3" l="1"/>
  <c r="K10" i="3"/>
</calcChain>
</file>

<file path=xl/sharedStrings.xml><?xml version="1.0" encoding="utf-8"?>
<sst xmlns="http://schemas.openxmlformats.org/spreadsheetml/2006/main" count="486" uniqueCount="213">
  <si>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</si>
  <si>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</si>
  <si>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</si>
  <si>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</si>
  <si>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</si>
  <si>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</si>
  <si>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</si>
  <si>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</si>
  <si>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</si>
  <si>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</si>
  <si>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</si>
  <si>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</si>
  <si>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</si>
  <si>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</si>
  <si>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</si>
  <si>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</si>
  <si>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</si>
  <si>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</si>
  <si>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</si>
  <si>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</si>
  <si>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</si>
  <si>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</si>
  <si>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</si>
  <si>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</si>
  <si>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</si>
  <si>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</si>
  <si>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</si>
  <si>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</si>
  <si>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</si>
  <si>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</si>
  <si>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</si>
  <si>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</si>
  <si>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</si>
  <si>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</si>
  <si>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</si>
  <si>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</si>
  <si>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</si>
  <si>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</si>
  <si>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</si>
  <si>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</si>
  <si>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</si>
  <si>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</si>
  <si>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</si>
  <si>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</si>
  <si>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</si>
  <si>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</si>
  <si>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</si>
  <si>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</si>
  <si>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</si>
  <si>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</si>
  <si>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</si>
  <si>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</si>
  <si>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</si>
  <si>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</si>
  <si>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</si>
  <si>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</si>
  <si>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</si>
  <si>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</si>
  <si>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</si>
  <si>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</si>
  <si>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</si>
  <si>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</si>
  <si>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</si>
  <si>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</si>
  <si>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</si>
  <si>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</si>
  <si>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</si>
  <si>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</si>
  <si>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</si>
  <si>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</si>
  <si>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</si>
  <si>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</si>
  <si>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</si>
  <si>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</si>
  <si>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</si>
  <si>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</si>
  <si>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</si>
  <si>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</si>
  <si>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</si>
  <si>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</si>
  <si>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</si>
  <si>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</si>
  <si>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</si>
  <si>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</si>
  <si>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</si>
  <si>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</si>
  <si>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</si>
  <si>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</si>
  <si>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</si>
  <si>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</si>
  <si>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</si>
  <si>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</si>
  <si>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</si>
  <si>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</si>
  <si>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</si>
  <si>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</si>
  <si>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</si>
  <si>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</si>
  <si>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</si>
  <si>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</si>
  <si>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</si>
  <si>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</si>
  <si>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</si>
  <si>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</si>
  <si>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</si>
  <si>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</si>
  <si>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</si>
  <si>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</si>
  <si>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</si>
  <si>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</si>
  <si>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</si>
  <si>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</si>
  <si>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</si>
  <si>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</si>
  <si>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</si>
  <si>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</si>
  <si>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</si>
  <si>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</si>
  <si>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</si>
  <si>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</si>
  <si>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</si>
  <si>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</si>
  <si>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</si>
  <si>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</si>
  <si>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</si>
  <si>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</si>
  <si>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</si>
  <si>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</si>
  <si>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</si>
  <si>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</si>
  <si>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</si>
  <si>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</si>
  <si>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</si>
  <si>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</si>
  <si>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</si>
  <si>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</si>
  <si>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</si>
  <si>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</si>
  <si>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</si>
  <si>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</si>
  <si>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</si>
  <si>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</si>
  <si>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</si>
  <si>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</si>
  <si>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</si>
  <si>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</si>
  <si>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</si>
  <si>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</si>
  <si>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</si>
  <si>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</si>
  <si>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</si>
  <si>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</si>
  <si>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</si>
  <si>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</si>
  <si>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</si>
  <si>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</si>
  <si>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</si>
  <si>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</si>
  <si>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</si>
  <si>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</si>
  <si>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</si>
  <si>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</si>
  <si>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</si>
  <si>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</si>
  <si>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</si>
  <si>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</si>
  <si>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</si>
  <si>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</si>
  <si>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</si>
  <si>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</si>
  <si>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</si>
  <si>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</si>
  <si>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</si>
  <si>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</si>
  <si>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</si>
  <si>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</si>
  <si>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</si>
  <si>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</si>
  <si>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</si>
  <si>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</si>
  <si>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</si>
  <si>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</si>
  <si>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</si>
  <si>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</si>
  <si>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</si>
  <si>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</si>
  <si>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</si>
  <si>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</si>
  <si>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</si>
  <si>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</si>
  <si>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</si>
  <si>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</si>
  <si>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</si>
  <si>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</si>
  <si>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</si>
  <si>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pravosuđa, uprave i digitalne transofrmacije</t>
  </si>
  <si>
    <t>80 Općinski sudovi</t>
  </si>
  <si>
    <t>4307 SISAK OPĆINSKI SUD</t>
  </si>
  <si>
    <t>2803 Vođenje sudskih postupaka</t>
  </si>
  <si>
    <t>11</t>
  </si>
  <si>
    <t>43</t>
  </si>
  <si>
    <t>52</t>
  </si>
  <si>
    <t>A641000</t>
  </si>
  <si>
    <t>Vođenje sudskih postupaka iz nadležnosti općinskih sudova</t>
  </si>
  <si>
    <t>TEKUĆI PLAN  2025.*</t>
  </si>
  <si>
    <t>IZVRŠENJE 1.-6.2025.*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</si>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</sst>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 applyAlignment="1" applyProtection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workbookViewId="0">
      <selection activeCell="B1" sqref="B1:L27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7" t="s">
        <v>41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6" t="s">
        <v>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6" t="s">
        <v>24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5" t="s">
        <v>8</v>
      </c>
      <c r="C10" s="101"/>
      <c r="D10" s="101"/>
      <c r="E10" s="101"/>
      <c r="F10" s="97"/>
      <c r="G10" s="85">
        <v>2520657.19</v>
      </c>
      <c r="H10" s="86">
        <v>5145198</v>
      </c>
      <c r="I10" s="86">
        <v>5145198</v>
      </c>
      <c r="J10" s="86">
        <v>3475638.23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8" t="s">
        <v>0</v>
      </c>
      <c r="C12" s="99"/>
      <c r="D12" s="99"/>
      <c r="E12" s="99"/>
      <c r="F12" s="109"/>
      <c r="G12" s="87">
        <f>G10+G11</f>
        <v>2520657.19</v>
      </c>
      <c r="H12" s="87">
        <f t="shared" ref="H12:J12" si="0">H10+H11</f>
        <v>5145198</v>
      </c>
      <c r="I12" s="87">
        <f t="shared" si="0"/>
        <v>5145198</v>
      </c>
      <c r="J12" s="87">
        <f t="shared" si="0"/>
        <v>3475638.23</v>
      </c>
      <c r="K12" s="88">
        <f>J12/G12*100</f>
        <v>137.88619268770935</v>
      </c>
      <c r="L12" s="88">
        <f>J12/I12*100</f>
        <v>67.551107459810098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2518672.6800000002</v>
      </c>
      <c r="H13" s="86">
        <v>5123017</v>
      </c>
      <c r="I13" s="86">
        <v>5123017</v>
      </c>
      <c r="J13" s="86">
        <v>3466190.26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2454.66</v>
      </c>
      <c r="H14" s="86">
        <v>22181</v>
      </c>
      <c r="I14" s="86">
        <v>22181</v>
      </c>
      <c r="J14" s="86">
        <v>5369.19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2521127.3400000003</v>
      </c>
      <c r="H15" s="87">
        <f t="shared" ref="H15:J15" si="1">H13+H14</f>
        <v>5145198</v>
      </c>
      <c r="I15" s="87">
        <f t="shared" si="1"/>
        <v>5145198</v>
      </c>
      <c r="J15" s="87">
        <f t="shared" si="1"/>
        <v>3471559.4499999997</v>
      </c>
      <c r="K15" s="88">
        <f>J15/G15*100</f>
        <v>137.69869514008758</v>
      </c>
      <c r="L15" s="88">
        <f>J15/I15*100</f>
        <v>67.471833931366675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-470.15000000037253</v>
      </c>
      <c r="H16" s="90">
        <f t="shared" ref="H16:J16" si="2">H12-H15</f>
        <v>0</v>
      </c>
      <c r="I16" s="90">
        <f t="shared" si="2"/>
        <v>0</v>
      </c>
      <c r="J16" s="90">
        <f t="shared" si="2"/>
        <v>4078.7800000002608</v>
      </c>
      <c r="K16" s="88">
        <f>J16/G16*100</f>
        <v>-867.54865468404319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5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5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5" t="s">
        <v>5</v>
      </c>
      <c r="C24" s="101"/>
      <c r="D24" s="101"/>
      <c r="E24" s="101"/>
      <c r="F24" s="101"/>
      <c r="G24" s="89">
        <v>0</v>
      </c>
      <c r="H24" s="86">
        <v>4078.78</v>
      </c>
      <c r="I24" s="86">
        <v>4078.78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5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0</v>
      </c>
      <c r="H26" s="94">
        <f t="shared" ref="H26:J26" si="4">H24+H25</f>
        <v>4078.78</v>
      </c>
      <c r="I26" s="94">
        <f t="shared" si="4"/>
        <v>4078.78</v>
      </c>
      <c r="J26" s="94">
        <f t="shared" si="4"/>
        <v>0</v>
      </c>
      <c r="K26" s="93" t="e">
        <f>J26/G26*100</f>
        <v>#DIV/0!</v>
      </c>
      <c r="L26" s="93">
        <f>J26/I26*100</f>
        <v>0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-470.15000000037253</v>
      </c>
      <c r="H27" s="94">
        <f t="shared" ref="H27:J27" si="5">H16+H26</f>
        <v>4078.78</v>
      </c>
      <c r="I27" s="94">
        <f t="shared" si="5"/>
        <v>4078.78</v>
      </c>
      <c r="J27" s="94">
        <f t="shared" si="5"/>
        <v>4078.7800000002608</v>
      </c>
      <c r="K27" s="93">
        <f>J27/G27*100</f>
        <v>-867.54865468404319</v>
      </c>
      <c r="L27" s="93">
        <f>J27/I27*100</f>
        <v>100.00000000000639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85"/>
  <sheetViews>
    <sheetView topLeftCell="A44" zoomScale="90" zoomScaleNormal="90" workbookViewId="0">
      <selection activeCell="B4" sqref="B4:L8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6" t="s">
        <v>26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6" t="s">
        <v>15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v>2520657.19</v>
      </c>
      <c r="H10" s="65">
        <f>H11</f>
        <v>5145198</v>
      </c>
      <c r="I10" s="65">
        <f>I11</f>
        <v>5145198</v>
      </c>
      <c r="J10" s="65">
        <f>J11</f>
        <v>3475638.23</v>
      </c>
      <c r="K10" s="69">
        <f t="shared" ref="K10:K24" si="0">(J10*100)/G10</f>
        <v>137.88619268770935</v>
      </c>
      <c r="L10" s="69">
        <f t="shared" ref="L10:L24" si="1">(J10*100)/I10</f>
        <v>67.551107459810098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v>2520657.19</v>
      </c>
      <c r="H11" s="65">
        <f>H12+H15+H18+H21</f>
        <v>5145198</v>
      </c>
      <c r="I11" s="65">
        <f>I12+I15+I18+I21</f>
        <v>5145198</v>
      </c>
      <c r="J11" s="65">
        <f>J12+J15+J18+J21</f>
        <v>3475638.23</v>
      </c>
      <c r="K11" s="65">
        <f t="shared" si="0"/>
        <v>137.88619268770935</v>
      </c>
      <c r="L11" s="65">
        <f t="shared" si="1"/>
        <v>67.551107459810098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v>0</v>
      </c>
      <c r="H12" s="65">
        <f t="shared" ref="G12:J13" si="2">H13</f>
        <v>6000</v>
      </c>
      <c r="I12" s="65">
        <f t="shared" si="2"/>
        <v>6000</v>
      </c>
      <c r="J12" s="65">
        <f t="shared" si="2"/>
        <v>10147</v>
      </c>
      <c r="K12" s="65" t="e">
        <f t="shared" si="0"/>
        <v>#DIV/0!</v>
      </c>
      <c r="L12" s="65">
        <f t="shared" si="1"/>
        <v>169.11666666666667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6000</v>
      </c>
      <c r="I13" s="65">
        <f t="shared" si="2"/>
        <v>6000</v>
      </c>
      <c r="J13" s="65">
        <f t="shared" si="2"/>
        <v>10147</v>
      </c>
      <c r="K13" s="65" t="e">
        <f t="shared" si="0"/>
        <v>#DIV/0!</v>
      </c>
      <c r="L13" s="65">
        <f t="shared" si="1"/>
        <v>169.11666666666667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6000</v>
      </c>
      <c r="I14" s="66">
        <v>6000</v>
      </c>
      <c r="J14" s="66">
        <v>10147</v>
      </c>
      <c r="K14" s="66" t="e">
        <f t="shared" si="0"/>
        <v>#DIV/0!</v>
      </c>
      <c r="L14" s="66">
        <f t="shared" si="1"/>
        <v>169.11666666666667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0</v>
      </c>
      <c r="I15" s="65">
        <f t="shared" si="3"/>
        <v>0</v>
      </c>
      <c r="J15" s="65">
        <f t="shared" si="3"/>
        <v>0.94</v>
      </c>
      <c r="K15" s="65" t="e">
        <f t="shared" si="0"/>
        <v>#DIV/0!</v>
      </c>
      <c r="L15" s="65" t="e">
        <f t="shared" si="1"/>
        <v>#DIV/0!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0</v>
      </c>
      <c r="I16" s="65">
        <f t="shared" si="3"/>
        <v>0</v>
      </c>
      <c r="J16" s="65">
        <f t="shared" si="3"/>
        <v>0.94</v>
      </c>
      <c r="K16" s="65" t="e">
        <f t="shared" si="0"/>
        <v>#DIV/0!</v>
      </c>
      <c r="L16" s="65" t="e">
        <f t="shared" si="1"/>
        <v>#DIV/0!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0</v>
      </c>
      <c r="I17" s="66">
        <v>0</v>
      </c>
      <c r="J17" s="66">
        <v>0.94</v>
      </c>
      <c r="K17" s="66" t="e">
        <f t="shared" si="0"/>
        <v>#DIV/0!</v>
      </c>
      <c r="L17" s="66" t="e">
        <f t="shared" si="1"/>
        <v>#DIV/0!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0</v>
      </c>
      <c r="H18" s="65">
        <f t="shared" si="4"/>
        <v>1593</v>
      </c>
      <c r="I18" s="65">
        <f t="shared" si="4"/>
        <v>1593</v>
      </c>
      <c r="J18" s="65">
        <f t="shared" si="4"/>
        <v>42.75</v>
      </c>
      <c r="K18" s="65" t="e">
        <f t="shared" si="0"/>
        <v>#DIV/0!</v>
      </c>
      <c r="L18" s="65">
        <f t="shared" si="1"/>
        <v>2.6836158192090394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 t="shared" si="4"/>
        <v>0</v>
      </c>
      <c r="H19" s="65">
        <f t="shared" si="4"/>
        <v>1593</v>
      </c>
      <c r="I19" s="65">
        <f t="shared" si="4"/>
        <v>1593</v>
      </c>
      <c r="J19" s="65">
        <f t="shared" si="4"/>
        <v>42.75</v>
      </c>
      <c r="K19" s="65" t="e">
        <f t="shared" si="0"/>
        <v>#DIV/0!</v>
      </c>
      <c r="L19" s="65">
        <f t="shared" si="1"/>
        <v>2.6836158192090394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0</v>
      </c>
      <c r="H20" s="66">
        <v>1593</v>
      </c>
      <c r="I20" s="66">
        <v>1593</v>
      </c>
      <c r="J20" s="66">
        <v>42.75</v>
      </c>
      <c r="K20" s="66" t="e">
        <f t="shared" si="0"/>
        <v>#DIV/0!</v>
      </c>
      <c r="L20" s="66">
        <f t="shared" si="1"/>
        <v>2.6836158192090394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f>G22</f>
        <v>0</v>
      </c>
      <c r="H21" s="65">
        <f>H22</f>
        <v>5137605</v>
      </c>
      <c r="I21" s="65">
        <f>I22</f>
        <v>5137605</v>
      </c>
      <c r="J21" s="65">
        <f>J22</f>
        <v>3465447.54</v>
      </c>
      <c r="K21" s="65" t="e">
        <f t="shared" si="0"/>
        <v>#DIV/0!</v>
      </c>
      <c r="L21" s="65">
        <f t="shared" si="1"/>
        <v>67.452588122286556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f>G23+G24</f>
        <v>0</v>
      </c>
      <c r="H22" s="65">
        <f>H23+H24</f>
        <v>5137605</v>
      </c>
      <c r="I22" s="65">
        <f>I23+I24</f>
        <v>5137605</v>
      </c>
      <c r="J22" s="65">
        <f>J23+J24</f>
        <v>3465447.54</v>
      </c>
      <c r="K22" s="65" t="e">
        <f t="shared" si="0"/>
        <v>#DIV/0!</v>
      </c>
      <c r="L22" s="65">
        <f t="shared" si="1"/>
        <v>67.452588122286556</v>
      </c>
    </row>
    <row r="23" spans="2:12" x14ac:dyDescent="0.25">
      <c r="B23" s="66"/>
      <c r="C23" s="66"/>
      <c r="D23" s="66"/>
      <c r="E23" s="66" t="s">
        <v>74</v>
      </c>
      <c r="F23" s="66" t="s">
        <v>75</v>
      </c>
      <c r="G23" s="66">
        <v>0</v>
      </c>
      <c r="H23" s="66">
        <v>5115955</v>
      </c>
      <c r="I23" s="66">
        <v>5115955</v>
      </c>
      <c r="J23" s="66">
        <v>3460078.35</v>
      </c>
      <c r="K23" s="66" t="e">
        <f t="shared" si="0"/>
        <v>#DIV/0!</v>
      </c>
      <c r="L23" s="66">
        <f t="shared" si="1"/>
        <v>67.633088054918389</v>
      </c>
    </row>
    <row r="24" spans="2:12" x14ac:dyDescent="0.25">
      <c r="B24" s="66"/>
      <c r="C24" s="66"/>
      <c r="D24" s="66"/>
      <c r="E24" s="66" t="s">
        <v>76</v>
      </c>
      <c r="F24" s="66" t="s">
        <v>77</v>
      </c>
      <c r="G24" s="66">
        <v>0</v>
      </c>
      <c r="H24" s="66">
        <v>21650</v>
      </c>
      <c r="I24" s="66">
        <v>21650</v>
      </c>
      <c r="J24" s="66">
        <v>5369.19</v>
      </c>
      <c r="K24" s="66" t="e">
        <f t="shared" si="0"/>
        <v>#DIV/0!</v>
      </c>
      <c r="L24" s="66">
        <f t="shared" si="1"/>
        <v>24.799953810623556</v>
      </c>
    </row>
    <row r="25" spans="2:12" x14ac:dyDescent="0.25">
      <c r="F25" s="35"/>
    </row>
    <row r="26" spans="2:12" x14ac:dyDescent="0.25">
      <c r="F26" s="35"/>
    </row>
    <row r="27" spans="2:12" ht="36.75" customHeight="1" x14ac:dyDescent="0.25">
      <c r="B27" s="117" t="s">
        <v>3</v>
      </c>
      <c r="C27" s="118"/>
      <c r="D27" s="118"/>
      <c r="E27" s="118"/>
      <c r="F27" s="119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x14ac:dyDescent="0.25">
      <c r="B28" s="120">
        <v>1</v>
      </c>
      <c r="C28" s="121"/>
      <c r="D28" s="121"/>
      <c r="E28" s="121"/>
      <c r="F28" s="122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25">
      <c r="B29" s="65"/>
      <c r="C29" s="66"/>
      <c r="D29" s="67"/>
      <c r="E29" s="68"/>
      <c r="F29" s="8" t="s">
        <v>21</v>
      </c>
      <c r="G29" s="65">
        <f>G30+G75</f>
        <v>2521127.34</v>
      </c>
      <c r="H29" s="65">
        <f>H30+H75</f>
        <v>5145198</v>
      </c>
      <c r="I29" s="65">
        <f>I30+I75</f>
        <v>5145198</v>
      </c>
      <c r="J29" s="65">
        <f>J30+J75</f>
        <v>3471559.45</v>
      </c>
      <c r="K29" s="70">
        <f t="shared" ref="K29:K60" si="5">(J29*100)/G29</f>
        <v>137.69869514008761</v>
      </c>
      <c r="L29" s="70">
        <f t="shared" ref="L29:L60" si="6">(J29*100)/I29</f>
        <v>67.471833931366689</v>
      </c>
    </row>
    <row r="30" spans="2:12" x14ac:dyDescent="0.25">
      <c r="B30" s="65" t="s">
        <v>78</v>
      </c>
      <c r="C30" s="65"/>
      <c r="D30" s="65"/>
      <c r="E30" s="65"/>
      <c r="F30" s="65" t="s">
        <v>79</v>
      </c>
      <c r="G30" s="65">
        <f>G31+G39+G69</f>
        <v>2518672.6799999997</v>
      </c>
      <c r="H30" s="65">
        <f>H31+H39+H69</f>
        <v>5123017</v>
      </c>
      <c r="I30" s="65">
        <f>I31+I39+I69</f>
        <v>5123017</v>
      </c>
      <c r="J30" s="65">
        <f>J31+J39+J69</f>
        <v>3466190.2600000002</v>
      </c>
      <c r="K30" s="65">
        <f t="shared" si="5"/>
        <v>137.6197188115766</v>
      </c>
      <c r="L30" s="65">
        <f t="shared" si="6"/>
        <v>67.65915982710969</v>
      </c>
    </row>
    <row r="31" spans="2:12" x14ac:dyDescent="0.25">
      <c r="B31" s="65"/>
      <c r="C31" s="65" t="s">
        <v>80</v>
      </c>
      <c r="D31" s="65"/>
      <c r="E31" s="65"/>
      <c r="F31" s="65" t="s">
        <v>81</v>
      </c>
      <c r="G31" s="65">
        <f>G32+G35+G37</f>
        <v>1758912.9399999997</v>
      </c>
      <c r="H31" s="65">
        <f>H32+H35+H37</f>
        <v>3591490</v>
      </c>
      <c r="I31" s="65">
        <f>I32+I35+I37</f>
        <v>3591490</v>
      </c>
      <c r="J31" s="65">
        <f>J32+J35+J37</f>
        <v>2078516.3800000004</v>
      </c>
      <c r="K31" s="65">
        <f t="shared" si="5"/>
        <v>118.17050933743204</v>
      </c>
      <c r="L31" s="65">
        <f t="shared" si="6"/>
        <v>57.87337233293146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G33+G34</f>
        <v>1455193.5799999998</v>
      </c>
      <c r="H32" s="65">
        <f>H33+H34</f>
        <v>2964704</v>
      </c>
      <c r="I32" s="65">
        <f>I33+I34</f>
        <v>2964704</v>
      </c>
      <c r="J32" s="65">
        <f>J33+J34</f>
        <v>1721712.6900000002</v>
      </c>
      <c r="K32" s="65">
        <f t="shared" si="5"/>
        <v>118.31502788790479</v>
      </c>
      <c r="L32" s="65">
        <f t="shared" si="6"/>
        <v>58.073679193605834</v>
      </c>
    </row>
    <row r="33" spans="2:12" x14ac:dyDescent="0.25">
      <c r="B33" s="66"/>
      <c r="C33" s="66"/>
      <c r="D33" s="66"/>
      <c r="E33" s="66" t="s">
        <v>84</v>
      </c>
      <c r="F33" s="66" t="s">
        <v>85</v>
      </c>
      <c r="G33" s="66">
        <v>1450043.92</v>
      </c>
      <c r="H33" s="66">
        <v>2952704</v>
      </c>
      <c r="I33" s="66">
        <v>2952704</v>
      </c>
      <c r="J33" s="66">
        <v>1711412.36</v>
      </c>
      <c r="K33" s="66">
        <f t="shared" si="5"/>
        <v>118.02486368826678</v>
      </c>
      <c r="L33" s="66">
        <f t="shared" si="6"/>
        <v>57.960850799809258</v>
      </c>
    </row>
    <row r="34" spans="2:12" x14ac:dyDescent="0.25">
      <c r="B34" s="66"/>
      <c r="C34" s="66"/>
      <c r="D34" s="66"/>
      <c r="E34" s="66" t="s">
        <v>86</v>
      </c>
      <c r="F34" s="66" t="s">
        <v>87</v>
      </c>
      <c r="G34" s="66">
        <v>5149.66</v>
      </c>
      <c r="H34" s="66">
        <v>12000</v>
      </c>
      <c r="I34" s="66">
        <v>12000</v>
      </c>
      <c r="J34" s="66">
        <v>10300.33</v>
      </c>
      <c r="K34" s="66">
        <f t="shared" si="5"/>
        <v>200.01961294532066</v>
      </c>
      <c r="L34" s="66">
        <f t="shared" si="6"/>
        <v>85.836083333333335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</f>
        <v>63612.46</v>
      </c>
      <c r="H35" s="65">
        <f>H36</f>
        <v>139590</v>
      </c>
      <c r="I35" s="65">
        <f>I36</f>
        <v>139590</v>
      </c>
      <c r="J35" s="65">
        <f>J36</f>
        <v>74472.59</v>
      </c>
      <c r="K35" s="65">
        <f t="shared" si="5"/>
        <v>117.07233142689341</v>
      </c>
      <c r="L35" s="65">
        <f t="shared" si="6"/>
        <v>53.350949208396017</v>
      </c>
    </row>
    <row r="36" spans="2:12" x14ac:dyDescent="0.25">
      <c r="B36" s="66"/>
      <c r="C36" s="66"/>
      <c r="D36" s="66"/>
      <c r="E36" s="66" t="s">
        <v>90</v>
      </c>
      <c r="F36" s="66" t="s">
        <v>89</v>
      </c>
      <c r="G36" s="66">
        <v>63612.46</v>
      </c>
      <c r="H36" s="66">
        <v>139590</v>
      </c>
      <c r="I36" s="66">
        <v>139590</v>
      </c>
      <c r="J36" s="66">
        <v>74472.59</v>
      </c>
      <c r="K36" s="66">
        <f t="shared" si="5"/>
        <v>117.07233142689341</v>
      </c>
      <c r="L36" s="66">
        <f t="shared" si="6"/>
        <v>53.350949208396017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</f>
        <v>240106.9</v>
      </c>
      <c r="H37" s="65">
        <f>H38</f>
        <v>487196</v>
      </c>
      <c r="I37" s="65">
        <f>I38</f>
        <v>487196</v>
      </c>
      <c r="J37" s="65">
        <f>J38</f>
        <v>282331.09999999998</v>
      </c>
      <c r="K37" s="65">
        <f t="shared" si="5"/>
        <v>117.58558375456933</v>
      </c>
      <c r="L37" s="65">
        <f t="shared" si="6"/>
        <v>57.950208950812403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240106.9</v>
      </c>
      <c r="H38" s="66">
        <v>487196</v>
      </c>
      <c r="I38" s="66">
        <v>487196</v>
      </c>
      <c r="J38" s="66">
        <v>282331.09999999998</v>
      </c>
      <c r="K38" s="66">
        <f t="shared" si="5"/>
        <v>117.58558375456933</v>
      </c>
      <c r="L38" s="66">
        <f t="shared" si="6"/>
        <v>57.950208950812403</v>
      </c>
    </row>
    <row r="39" spans="2:12" x14ac:dyDescent="0.25">
      <c r="B39" s="65"/>
      <c r="C39" s="65" t="s">
        <v>95</v>
      </c>
      <c r="D39" s="65"/>
      <c r="E39" s="65"/>
      <c r="F39" s="65" t="s">
        <v>96</v>
      </c>
      <c r="G39" s="65">
        <f>G40+G45+G51+G61+G63</f>
        <v>757950.59000000008</v>
      </c>
      <c r="H39" s="65">
        <f>H40+H45+H51+H61+H63</f>
        <v>1527677</v>
      </c>
      <c r="I39" s="65">
        <f>I40+I45+I51+I61+I63</f>
        <v>1527677</v>
      </c>
      <c r="J39" s="65">
        <f>J40+J45+J51+J61+J63</f>
        <v>1384530.61</v>
      </c>
      <c r="K39" s="65">
        <f t="shared" si="5"/>
        <v>182.66766043417155</v>
      </c>
      <c r="L39" s="65">
        <f t="shared" si="6"/>
        <v>90.629800016626547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G41+G42+G43+G44</f>
        <v>68683.05</v>
      </c>
      <c r="H40" s="65">
        <f>H41+H42+H43+H44</f>
        <v>170500</v>
      </c>
      <c r="I40" s="65">
        <f>I41+I42+I43+I44</f>
        <v>170500</v>
      </c>
      <c r="J40" s="65">
        <f>J41+J42+J43+J44</f>
        <v>71569.56</v>
      </c>
      <c r="K40" s="65">
        <f t="shared" si="5"/>
        <v>104.20265261953276</v>
      </c>
      <c r="L40" s="65">
        <f t="shared" si="6"/>
        <v>41.976281524926684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1004.7</v>
      </c>
      <c r="H41" s="66">
        <v>6000</v>
      </c>
      <c r="I41" s="66">
        <v>6000</v>
      </c>
      <c r="J41" s="66">
        <v>2942.44</v>
      </c>
      <c r="K41" s="66">
        <f t="shared" si="5"/>
        <v>292.86752264357517</v>
      </c>
      <c r="L41" s="66">
        <f t="shared" si="6"/>
        <v>49.040666666666667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67529.600000000006</v>
      </c>
      <c r="H42" s="66">
        <v>162000</v>
      </c>
      <c r="I42" s="66">
        <v>162000</v>
      </c>
      <c r="J42" s="66">
        <v>68386.12</v>
      </c>
      <c r="K42" s="66">
        <f t="shared" si="5"/>
        <v>101.26836231815381</v>
      </c>
      <c r="L42" s="66">
        <f t="shared" si="6"/>
        <v>42.213654320987658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148.75</v>
      </c>
      <c r="H43" s="66">
        <v>2500</v>
      </c>
      <c r="I43" s="66">
        <v>2500</v>
      </c>
      <c r="J43" s="66">
        <v>241</v>
      </c>
      <c r="K43" s="66">
        <f t="shared" si="5"/>
        <v>162.01680672268907</v>
      </c>
      <c r="L43" s="66">
        <f t="shared" si="6"/>
        <v>9.64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0</v>
      </c>
      <c r="H44" s="66">
        <v>0</v>
      </c>
      <c r="I44" s="66">
        <v>0</v>
      </c>
      <c r="J44" s="66">
        <v>0</v>
      </c>
      <c r="K44" s="66" t="e">
        <f t="shared" si="5"/>
        <v>#DIV/0!</v>
      </c>
      <c r="L44" s="66" t="e">
        <f t="shared" si="6"/>
        <v>#DIV/0!</v>
      </c>
    </row>
    <row r="45" spans="2:12" x14ac:dyDescent="0.25">
      <c r="B45" s="65"/>
      <c r="C45" s="65"/>
      <c r="D45" s="65" t="s">
        <v>107</v>
      </c>
      <c r="E45" s="65"/>
      <c r="F45" s="65" t="s">
        <v>108</v>
      </c>
      <c r="G45" s="65">
        <f>G46+G47+G48+G49+G50</f>
        <v>59635.44</v>
      </c>
      <c r="H45" s="65">
        <f>H46+H47+H48+H49+H50</f>
        <v>140941</v>
      </c>
      <c r="I45" s="65">
        <f>I46+I47+I48+I49+I50</f>
        <v>140941</v>
      </c>
      <c r="J45" s="65">
        <f>J46+J47+J48+J49+J50</f>
        <v>56141.149999999994</v>
      </c>
      <c r="K45" s="65">
        <f t="shared" si="5"/>
        <v>94.14058150656723</v>
      </c>
      <c r="L45" s="65">
        <f t="shared" si="6"/>
        <v>39.833086184999395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21113.98</v>
      </c>
      <c r="H46" s="66">
        <v>53531</v>
      </c>
      <c r="I46" s="66">
        <v>53531</v>
      </c>
      <c r="J46" s="66">
        <v>18237.5</v>
      </c>
      <c r="K46" s="66">
        <f t="shared" si="5"/>
        <v>86.376419793899586</v>
      </c>
      <c r="L46" s="66">
        <f t="shared" si="6"/>
        <v>34.069044105284789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36739.120000000003</v>
      </c>
      <c r="H47" s="66">
        <v>83000</v>
      </c>
      <c r="I47" s="66">
        <v>83000</v>
      </c>
      <c r="J47" s="66">
        <v>37373.699999999997</v>
      </c>
      <c r="K47" s="66">
        <f t="shared" si="5"/>
        <v>101.72725966218024</v>
      </c>
      <c r="L47" s="66">
        <f t="shared" si="6"/>
        <v>45.02855421686747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243.85</v>
      </c>
      <c r="H48" s="66">
        <v>500</v>
      </c>
      <c r="I48" s="66">
        <v>500</v>
      </c>
      <c r="J48" s="66">
        <v>152.13</v>
      </c>
      <c r="K48" s="66">
        <f t="shared" si="5"/>
        <v>62.386713143325814</v>
      </c>
      <c r="L48" s="66">
        <f t="shared" si="6"/>
        <v>30.425999999999998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1538.49</v>
      </c>
      <c r="H49" s="66">
        <v>3000</v>
      </c>
      <c r="I49" s="66">
        <v>3000</v>
      </c>
      <c r="J49" s="66">
        <v>377.82</v>
      </c>
      <c r="K49" s="66">
        <f t="shared" si="5"/>
        <v>24.557845679854921</v>
      </c>
      <c r="L49" s="66">
        <f t="shared" si="6"/>
        <v>12.593999999999999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0</v>
      </c>
      <c r="H50" s="66">
        <v>910</v>
      </c>
      <c r="I50" s="66">
        <v>910</v>
      </c>
      <c r="J50" s="66">
        <v>0</v>
      </c>
      <c r="K50" s="66" t="e">
        <f t="shared" si="5"/>
        <v>#DIV/0!</v>
      </c>
      <c r="L50" s="66">
        <f t="shared" si="6"/>
        <v>0</v>
      </c>
    </row>
    <row r="51" spans="2:12" x14ac:dyDescent="0.25">
      <c r="B51" s="65"/>
      <c r="C51" s="65"/>
      <c r="D51" s="65" t="s">
        <v>119</v>
      </c>
      <c r="E51" s="65"/>
      <c r="F51" s="65" t="s">
        <v>120</v>
      </c>
      <c r="G51" s="65">
        <f>G52+G53+G54+G55+G56+G57+G58+G59+G60</f>
        <v>615824.82000000007</v>
      </c>
      <c r="H51" s="65">
        <f>H52+H53+H54+H55+H56+H57+H58+H59+H60</f>
        <v>1175776</v>
      </c>
      <c r="I51" s="65">
        <f>I52+I53+I54+I55+I56+I57+I58+I59+I60</f>
        <v>1175776</v>
      </c>
      <c r="J51" s="65">
        <f>J52+J53+J54+J55+J56+J57+J58+J59+J60</f>
        <v>1241908.29</v>
      </c>
      <c r="K51" s="65">
        <f t="shared" si="5"/>
        <v>201.6658389962262</v>
      </c>
      <c r="L51" s="65">
        <f t="shared" si="6"/>
        <v>105.62456539340828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117152.56</v>
      </c>
      <c r="H52" s="66">
        <v>230000</v>
      </c>
      <c r="I52" s="66">
        <v>230000</v>
      </c>
      <c r="J52" s="66">
        <v>145420.99</v>
      </c>
      <c r="K52" s="66">
        <f t="shared" si="5"/>
        <v>124.12958794925181</v>
      </c>
      <c r="L52" s="66">
        <f t="shared" si="6"/>
        <v>63.226517391304348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11286.26</v>
      </c>
      <c r="H53" s="66">
        <v>25531</v>
      </c>
      <c r="I53" s="66">
        <v>25531</v>
      </c>
      <c r="J53" s="66">
        <v>13285.51</v>
      </c>
      <c r="K53" s="66">
        <f t="shared" si="5"/>
        <v>117.71401686652619</v>
      </c>
      <c r="L53" s="66">
        <f t="shared" si="6"/>
        <v>52.036778817907638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1889.81</v>
      </c>
      <c r="H54" s="66">
        <v>4800</v>
      </c>
      <c r="I54" s="66">
        <v>4800</v>
      </c>
      <c r="J54" s="66">
        <v>477.84</v>
      </c>
      <c r="K54" s="66">
        <f t="shared" si="5"/>
        <v>25.285081569046625</v>
      </c>
      <c r="L54" s="66">
        <f t="shared" si="6"/>
        <v>9.9550000000000001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12774.07</v>
      </c>
      <c r="H55" s="66">
        <v>36000</v>
      </c>
      <c r="I55" s="66">
        <v>36000</v>
      </c>
      <c r="J55" s="66">
        <v>10427.030000000001</v>
      </c>
      <c r="K55" s="66">
        <f t="shared" si="5"/>
        <v>81.626529367695653</v>
      </c>
      <c r="L55" s="66">
        <f t="shared" si="6"/>
        <v>28.963972222222221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4039.92</v>
      </c>
      <c r="H56" s="66">
        <v>12800</v>
      </c>
      <c r="I56" s="66">
        <v>12800</v>
      </c>
      <c r="J56" s="66">
        <v>3908.57</v>
      </c>
      <c r="K56" s="66">
        <f t="shared" si="5"/>
        <v>96.748697994019679</v>
      </c>
      <c r="L56" s="66">
        <f t="shared" si="6"/>
        <v>30.535703125000001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20</v>
      </c>
      <c r="H57" s="66">
        <v>19200</v>
      </c>
      <c r="I57" s="66">
        <v>19200</v>
      </c>
      <c r="J57" s="66">
        <v>21685.23</v>
      </c>
      <c r="K57" s="66">
        <f t="shared" si="5"/>
        <v>108426.15</v>
      </c>
      <c r="L57" s="66">
        <f t="shared" si="6"/>
        <v>112.94390625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466706.65</v>
      </c>
      <c r="H58" s="66">
        <v>837845</v>
      </c>
      <c r="I58" s="66">
        <v>837845</v>
      </c>
      <c r="J58" s="66">
        <v>1043368.37</v>
      </c>
      <c r="K58" s="66">
        <f t="shared" si="5"/>
        <v>223.55978214580827</v>
      </c>
      <c r="L58" s="66">
        <f t="shared" si="6"/>
        <v>124.52999898549254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42.31</v>
      </c>
      <c r="H59" s="66">
        <v>100</v>
      </c>
      <c r="I59" s="66">
        <v>100</v>
      </c>
      <c r="J59" s="66">
        <v>204.06</v>
      </c>
      <c r="K59" s="66">
        <f t="shared" si="5"/>
        <v>482.29732923658707</v>
      </c>
      <c r="L59" s="66">
        <f t="shared" si="6"/>
        <v>204.06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1913.24</v>
      </c>
      <c r="H60" s="66">
        <v>9500</v>
      </c>
      <c r="I60" s="66">
        <v>9500</v>
      </c>
      <c r="J60" s="66">
        <v>3130.69</v>
      </c>
      <c r="K60" s="66">
        <f t="shared" si="5"/>
        <v>163.63289498442433</v>
      </c>
      <c r="L60" s="66">
        <f t="shared" si="6"/>
        <v>32.954631578947371</v>
      </c>
    </row>
    <row r="61" spans="2:12" x14ac:dyDescent="0.25">
      <c r="B61" s="65"/>
      <c r="C61" s="65"/>
      <c r="D61" s="65" t="s">
        <v>139</v>
      </c>
      <c r="E61" s="65"/>
      <c r="F61" s="65" t="s">
        <v>140</v>
      </c>
      <c r="G61" s="65">
        <f>G62</f>
        <v>4808.53</v>
      </c>
      <c r="H61" s="65">
        <f>H62</f>
        <v>12000</v>
      </c>
      <c r="I61" s="65">
        <f>I62</f>
        <v>12000</v>
      </c>
      <c r="J61" s="65">
        <f>J62</f>
        <v>7448.54</v>
      </c>
      <c r="K61" s="65">
        <f t="shared" ref="K61:K84" si="7">(J61*100)/G61</f>
        <v>154.90264176369911</v>
      </c>
      <c r="L61" s="65">
        <f t="shared" ref="L61:L84" si="8">(J61*100)/I61</f>
        <v>62.07116666666667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4808.53</v>
      </c>
      <c r="H62" s="66">
        <v>12000</v>
      </c>
      <c r="I62" s="66">
        <v>12000</v>
      </c>
      <c r="J62" s="66">
        <v>7448.54</v>
      </c>
      <c r="K62" s="66">
        <f t="shared" si="7"/>
        <v>154.90264176369911</v>
      </c>
      <c r="L62" s="66">
        <f t="shared" si="8"/>
        <v>62.07116666666667</v>
      </c>
    </row>
    <row r="63" spans="2:12" x14ac:dyDescent="0.25">
      <c r="B63" s="65"/>
      <c r="C63" s="65"/>
      <c r="D63" s="65" t="s">
        <v>143</v>
      </c>
      <c r="E63" s="65"/>
      <c r="F63" s="65" t="s">
        <v>144</v>
      </c>
      <c r="G63" s="65">
        <f>G64+G65+G66+G67+G68</f>
        <v>8998.75</v>
      </c>
      <c r="H63" s="65">
        <f>H64+H65+H66+H67+H68</f>
        <v>28460</v>
      </c>
      <c r="I63" s="65">
        <f>I64+I65+I66+I67+I68</f>
        <v>28460</v>
      </c>
      <c r="J63" s="65">
        <f>J64+J65+J66+J67+J68</f>
        <v>7463.07</v>
      </c>
      <c r="K63" s="65">
        <f t="shared" si="7"/>
        <v>82.934518683150444</v>
      </c>
      <c r="L63" s="65">
        <f t="shared" si="8"/>
        <v>26.223014757554463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470.15</v>
      </c>
      <c r="H64" s="66">
        <v>14000</v>
      </c>
      <c r="I64" s="66">
        <v>14000</v>
      </c>
      <c r="J64" s="66">
        <v>6111.91</v>
      </c>
      <c r="K64" s="66">
        <f t="shared" si="7"/>
        <v>1299.9914920769968</v>
      </c>
      <c r="L64" s="66">
        <f t="shared" si="8"/>
        <v>43.656500000000001</v>
      </c>
    </row>
    <row r="65" spans="2:12" x14ac:dyDescent="0.25">
      <c r="B65" s="66"/>
      <c r="C65" s="66"/>
      <c r="D65" s="66"/>
      <c r="E65" s="66" t="s">
        <v>147</v>
      </c>
      <c r="F65" s="66" t="s">
        <v>148</v>
      </c>
      <c r="G65" s="66">
        <v>79.95</v>
      </c>
      <c r="H65" s="66">
        <v>1600</v>
      </c>
      <c r="I65" s="66">
        <v>1600</v>
      </c>
      <c r="J65" s="66">
        <v>595.16999999999996</v>
      </c>
      <c r="K65" s="66">
        <f t="shared" si="7"/>
        <v>744.42776735459654</v>
      </c>
      <c r="L65" s="66">
        <f t="shared" si="8"/>
        <v>37.198124999999997</v>
      </c>
    </row>
    <row r="66" spans="2:12" x14ac:dyDescent="0.25">
      <c r="B66" s="66"/>
      <c r="C66" s="66"/>
      <c r="D66" s="66"/>
      <c r="E66" s="66" t="s">
        <v>149</v>
      </c>
      <c r="F66" s="66" t="s">
        <v>150</v>
      </c>
      <c r="G66" s="66">
        <v>97.24</v>
      </c>
      <c r="H66" s="66">
        <v>500</v>
      </c>
      <c r="I66" s="66">
        <v>500</v>
      </c>
      <c r="J66" s="66">
        <v>0</v>
      </c>
      <c r="K66" s="66">
        <f t="shared" si="7"/>
        <v>0</v>
      </c>
      <c r="L66" s="66">
        <f t="shared" si="8"/>
        <v>0</v>
      </c>
    </row>
    <row r="67" spans="2:12" x14ac:dyDescent="0.25">
      <c r="B67" s="66"/>
      <c r="C67" s="66"/>
      <c r="D67" s="66"/>
      <c r="E67" s="66" t="s">
        <v>151</v>
      </c>
      <c r="F67" s="66" t="s">
        <v>152</v>
      </c>
      <c r="G67" s="66">
        <v>0</v>
      </c>
      <c r="H67" s="66">
        <v>3360</v>
      </c>
      <c r="I67" s="66">
        <v>3360</v>
      </c>
      <c r="J67" s="66">
        <v>191.16</v>
      </c>
      <c r="K67" s="66" t="e">
        <f t="shared" si="7"/>
        <v>#DIV/0!</v>
      </c>
      <c r="L67" s="66">
        <f t="shared" si="8"/>
        <v>5.6892857142857141</v>
      </c>
    </row>
    <row r="68" spans="2:12" x14ac:dyDescent="0.25">
      <c r="B68" s="66"/>
      <c r="C68" s="66"/>
      <c r="D68" s="66"/>
      <c r="E68" s="66" t="s">
        <v>153</v>
      </c>
      <c r="F68" s="66" t="s">
        <v>144</v>
      </c>
      <c r="G68" s="66">
        <v>8351.41</v>
      </c>
      <c r="H68" s="66">
        <v>9000</v>
      </c>
      <c r="I68" s="66">
        <v>9000</v>
      </c>
      <c r="J68" s="66">
        <v>564.83000000000004</v>
      </c>
      <c r="K68" s="66">
        <f t="shared" si="7"/>
        <v>6.7632890733421061</v>
      </c>
      <c r="L68" s="66">
        <f t="shared" si="8"/>
        <v>6.2758888888888889</v>
      </c>
    </row>
    <row r="69" spans="2:12" x14ac:dyDescent="0.25">
      <c r="B69" s="65"/>
      <c r="C69" s="65" t="s">
        <v>154</v>
      </c>
      <c r="D69" s="65"/>
      <c r="E69" s="65"/>
      <c r="F69" s="65" t="s">
        <v>155</v>
      </c>
      <c r="G69" s="65">
        <f>G70+G72</f>
        <v>1809.15</v>
      </c>
      <c r="H69" s="65">
        <f>H70+H72</f>
        <v>3850</v>
      </c>
      <c r="I69" s="65">
        <f>I70+I72</f>
        <v>3850</v>
      </c>
      <c r="J69" s="65">
        <f>J70+J72</f>
        <v>3143.27</v>
      </c>
      <c r="K69" s="65">
        <f t="shared" si="7"/>
        <v>173.74291794489125</v>
      </c>
      <c r="L69" s="65">
        <f t="shared" si="8"/>
        <v>81.643376623376625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>G71</f>
        <v>39.14</v>
      </c>
      <c r="H70" s="65">
        <f>H71</f>
        <v>750</v>
      </c>
      <c r="I70" s="65">
        <f>I71</f>
        <v>750</v>
      </c>
      <c r="J70" s="65">
        <f>J71</f>
        <v>623.27</v>
      </c>
      <c r="K70" s="65">
        <f t="shared" si="7"/>
        <v>1592.4118548799181</v>
      </c>
      <c r="L70" s="65">
        <f t="shared" si="8"/>
        <v>83.102666666666664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39.14</v>
      </c>
      <c r="H71" s="66">
        <v>750</v>
      </c>
      <c r="I71" s="66">
        <v>750</v>
      </c>
      <c r="J71" s="66">
        <v>623.27</v>
      </c>
      <c r="K71" s="66">
        <f t="shared" si="7"/>
        <v>1592.4118548799181</v>
      </c>
      <c r="L71" s="66">
        <f t="shared" si="8"/>
        <v>83.102666666666664</v>
      </c>
    </row>
    <row r="72" spans="2:12" x14ac:dyDescent="0.25">
      <c r="B72" s="65"/>
      <c r="C72" s="65"/>
      <c r="D72" s="65" t="s">
        <v>160</v>
      </c>
      <c r="E72" s="65"/>
      <c r="F72" s="65" t="s">
        <v>161</v>
      </c>
      <c r="G72" s="65">
        <f>G73+G74</f>
        <v>1770.01</v>
      </c>
      <c r="H72" s="65">
        <f>H73+H74</f>
        <v>3100</v>
      </c>
      <c r="I72" s="65">
        <f>I73+I74</f>
        <v>3100</v>
      </c>
      <c r="J72" s="65">
        <f>J73+J74</f>
        <v>2520</v>
      </c>
      <c r="K72" s="65">
        <f t="shared" si="7"/>
        <v>142.3720769939153</v>
      </c>
      <c r="L72" s="65">
        <f t="shared" si="8"/>
        <v>81.290322580645167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1770</v>
      </c>
      <c r="H73" s="66">
        <v>3000</v>
      </c>
      <c r="I73" s="66">
        <v>3000</v>
      </c>
      <c r="J73" s="66">
        <v>2520</v>
      </c>
      <c r="K73" s="66">
        <f t="shared" si="7"/>
        <v>142.37288135593221</v>
      </c>
      <c r="L73" s="66">
        <f t="shared" si="8"/>
        <v>84</v>
      </c>
    </row>
    <row r="74" spans="2:12" x14ac:dyDescent="0.25">
      <c r="B74" s="66"/>
      <c r="C74" s="66"/>
      <c r="D74" s="66"/>
      <c r="E74" s="66" t="s">
        <v>164</v>
      </c>
      <c r="F74" s="66" t="s">
        <v>165</v>
      </c>
      <c r="G74" s="66">
        <v>0.01</v>
      </c>
      <c r="H74" s="66">
        <v>100</v>
      </c>
      <c r="I74" s="66">
        <v>100</v>
      </c>
      <c r="J74" s="66">
        <v>0</v>
      </c>
      <c r="K74" s="66">
        <f t="shared" si="7"/>
        <v>0</v>
      </c>
      <c r="L74" s="66">
        <f t="shared" si="8"/>
        <v>0</v>
      </c>
    </row>
    <row r="75" spans="2:12" x14ac:dyDescent="0.25">
      <c r="B75" s="65" t="s">
        <v>166</v>
      </c>
      <c r="C75" s="65"/>
      <c r="D75" s="65"/>
      <c r="E75" s="65"/>
      <c r="F75" s="65" t="s">
        <v>167</v>
      </c>
      <c r="G75" s="65">
        <f>G76+G82</f>
        <v>2454.66</v>
      </c>
      <c r="H75" s="65">
        <f>H76+H82</f>
        <v>22181</v>
      </c>
      <c r="I75" s="65">
        <f>I76+I82</f>
        <v>22181</v>
      </c>
      <c r="J75" s="65">
        <f>J76+J82</f>
        <v>5369.1900000000005</v>
      </c>
      <c r="K75" s="65">
        <f t="shared" si="7"/>
        <v>218.73457016450345</v>
      </c>
      <c r="L75" s="65">
        <f t="shared" si="8"/>
        <v>24.206257607862586</v>
      </c>
    </row>
    <row r="76" spans="2:12" x14ac:dyDescent="0.25">
      <c r="B76" s="65"/>
      <c r="C76" s="65" t="s">
        <v>168</v>
      </c>
      <c r="D76" s="65"/>
      <c r="E76" s="65"/>
      <c r="F76" s="65" t="s">
        <v>169</v>
      </c>
      <c r="G76" s="65">
        <f>G77+G80</f>
        <v>2454.66</v>
      </c>
      <c r="H76" s="65">
        <f>H77+H80</f>
        <v>7181</v>
      </c>
      <c r="I76" s="65">
        <f>I77+I80</f>
        <v>7181</v>
      </c>
      <c r="J76" s="65">
        <f>J77+J80</f>
        <v>2232.31</v>
      </c>
      <c r="K76" s="65">
        <f t="shared" si="7"/>
        <v>90.941719016075552</v>
      </c>
      <c r="L76" s="65">
        <f t="shared" si="8"/>
        <v>31.086338950006962</v>
      </c>
    </row>
    <row r="77" spans="2:12" x14ac:dyDescent="0.25">
      <c r="B77" s="65"/>
      <c r="C77" s="65"/>
      <c r="D77" s="65" t="s">
        <v>170</v>
      </c>
      <c r="E77" s="65"/>
      <c r="F77" s="65" t="s">
        <v>171</v>
      </c>
      <c r="G77" s="65">
        <f>G78+G79</f>
        <v>654.79999999999995</v>
      </c>
      <c r="H77" s="65">
        <f>H78+H79</f>
        <v>2531</v>
      </c>
      <c r="I77" s="65">
        <f>I78+I79</f>
        <v>2531</v>
      </c>
      <c r="J77" s="65">
        <f>J78+J79</f>
        <v>405</v>
      </c>
      <c r="K77" s="65">
        <f t="shared" si="7"/>
        <v>61.850946854001229</v>
      </c>
      <c r="L77" s="65">
        <f t="shared" si="8"/>
        <v>16.001580403002766</v>
      </c>
    </row>
    <row r="78" spans="2:12" x14ac:dyDescent="0.25">
      <c r="B78" s="66"/>
      <c r="C78" s="66"/>
      <c r="D78" s="66"/>
      <c r="E78" s="66" t="s">
        <v>172</v>
      </c>
      <c r="F78" s="66" t="s">
        <v>173</v>
      </c>
      <c r="G78" s="66">
        <v>0</v>
      </c>
      <c r="H78" s="66">
        <v>2531</v>
      </c>
      <c r="I78" s="66">
        <v>2531</v>
      </c>
      <c r="J78" s="66">
        <v>405</v>
      </c>
      <c r="K78" s="66" t="e">
        <f t="shared" si="7"/>
        <v>#DIV/0!</v>
      </c>
      <c r="L78" s="66">
        <f t="shared" si="8"/>
        <v>16.001580403002766</v>
      </c>
    </row>
    <row r="79" spans="2:12" x14ac:dyDescent="0.25">
      <c r="B79" s="66"/>
      <c r="C79" s="66"/>
      <c r="D79" s="66"/>
      <c r="E79" s="66" t="s">
        <v>174</v>
      </c>
      <c r="F79" s="66" t="s">
        <v>175</v>
      </c>
      <c r="G79" s="66">
        <v>654.79999999999995</v>
      </c>
      <c r="H79" s="66">
        <v>0</v>
      </c>
      <c r="I79" s="66">
        <v>0</v>
      </c>
      <c r="J79" s="66">
        <v>0</v>
      </c>
      <c r="K79" s="66">
        <f t="shared" si="7"/>
        <v>0</v>
      </c>
      <c r="L79" s="66" t="e">
        <f t="shared" si="8"/>
        <v>#DIV/0!</v>
      </c>
    </row>
    <row r="80" spans="2:12" x14ac:dyDescent="0.25">
      <c r="B80" s="65"/>
      <c r="C80" s="65"/>
      <c r="D80" s="65" t="s">
        <v>176</v>
      </c>
      <c r="E80" s="65"/>
      <c r="F80" s="65" t="s">
        <v>177</v>
      </c>
      <c r="G80" s="65">
        <f>G81</f>
        <v>1799.86</v>
      </c>
      <c r="H80" s="65">
        <f>H81</f>
        <v>4650</v>
      </c>
      <c r="I80" s="65">
        <f>I81</f>
        <v>4650</v>
      </c>
      <c r="J80" s="65">
        <f>J81</f>
        <v>1827.31</v>
      </c>
      <c r="K80" s="65">
        <f t="shared" si="7"/>
        <v>101.52511862033714</v>
      </c>
      <c r="L80" s="65">
        <f t="shared" si="8"/>
        <v>39.296989247311828</v>
      </c>
    </row>
    <row r="81" spans="2:12" x14ac:dyDescent="0.25">
      <c r="B81" s="66"/>
      <c r="C81" s="66"/>
      <c r="D81" s="66"/>
      <c r="E81" s="66" t="s">
        <v>178</v>
      </c>
      <c r="F81" s="66" t="s">
        <v>179</v>
      </c>
      <c r="G81" s="66">
        <v>1799.86</v>
      </c>
      <c r="H81" s="66">
        <v>4650</v>
      </c>
      <c r="I81" s="66">
        <v>4650</v>
      </c>
      <c r="J81" s="66">
        <v>1827.31</v>
      </c>
      <c r="K81" s="66">
        <f t="shared" si="7"/>
        <v>101.52511862033714</v>
      </c>
      <c r="L81" s="66">
        <f t="shared" si="8"/>
        <v>39.296989247311828</v>
      </c>
    </row>
    <row r="82" spans="2:12" x14ac:dyDescent="0.25">
      <c r="B82" s="65"/>
      <c r="C82" s="65" t="s">
        <v>180</v>
      </c>
      <c r="D82" s="65"/>
      <c r="E82" s="65"/>
      <c r="F82" s="65" t="s">
        <v>181</v>
      </c>
      <c r="G82" s="65">
        <f t="shared" ref="G82:J83" si="9">G83</f>
        <v>0</v>
      </c>
      <c r="H82" s="65">
        <f t="shared" si="9"/>
        <v>15000</v>
      </c>
      <c r="I82" s="65">
        <f t="shared" si="9"/>
        <v>15000</v>
      </c>
      <c r="J82" s="65">
        <f t="shared" si="9"/>
        <v>3136.88</v>
      </c>
      <c r="K82" s="65" t="e">
        <f t="shared" si="7"/>
        <v>#DIV/0!</v>
      </c>
      <c r="L82" s="65">
        <f t="shared" si="8"/>
        <v>20.912533333333332</v>
      </c>
    </row>
    <row r="83" spans="2:12" x14ac:dyDescent="0.25">
      <c r="B83" s="65"/>
      <c r="C83" s="65"/>
      <c r="D83" s="65" t="s">
        <v>182</v>
      </c>
      <c r="E83" s="65"/>
      <c r="F83" s="65" t="s">
        <v>183</v>
      </c>
      <c r="G83" s="65">
        <f t="shared" si="9"/>
        <v>0</v>
      </c>
      <c r="H83" s="65">
        <f t="shared" si="9"/>
        <v>15000</v>
      </c>
      <c r="I83" s="65">
        <f t="shared" si="9"/>
        <v>15000</v>
      </c>
      <c r="J83" s="65">
        <f t="shared" si="9"/>
        <v>3136.88</v>
      </c>
      <c r="K83" s="65" t="e">
        <f t="shared" si="7"/>
        <v>#DIV/0!</v>
      </c>
      <c r="L83" s="65">
        <f t="shared" si="8"/>
        <v>20.912533333333332</v>
      </c>
    </row>
    <row r="84" spans="2:12" x14ac:dyDescent="0.25">
      <c r="B84" s="66"/>
      <c r="C84" s="66"/>
      <c r="D84" s="66"/>
      <c r="E84" s="66" t="s">
        <v>184</v>
      </c>
      <c r="F84" s="66" t="s">
        <v>183</v>
      </c>
      <c r="G84" s="66">
        <v>0</v>
      </c>
      <c r="H84" s="66">
        <v>15000</v>
      </c>
      <c r="I84" s="66">
        <v>15000</v>
      </c>
      <c r="J84" s="66">
        <v>3136.88</v>
      </c>
      <c r="K84" s="66" t="e">
        <f t="shared" si="7"/>
        <v>#DIV/0!</v>
      </c>
      <c r="L84" s="66">
        <f t="shared" si="8"/>
        <v>20.912533333333332</v>
      </c>
    </row>
    <row r="85" spans="2:12" x14ac:dyDescent="0.25">
      <c r="B85" s="65"/>
      <c r="C85" s="66"/>
      <c r="D85" s="67"/>
      <c r="E85" s="68"/>
      <c r="F85" s="8"/>
      <c r="G85" s="65"/>
      <c r="H85" s="65"/>
      <c r="I85" s="65"/>
      <c r="J85" s="65"/>
      <c r="K85" s="70"/>
      <c r="L85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21"/>
  <sheetViews>
    <sheetView workbookViewId="0">
      <selection activeCell="B2" sqref="B2:H22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6" t="s">
        <v>16</v>
      </c>
      <c r="C2" s="106"/>
      <c r="D2" s="106"/>
      <c r="E2" s="106"/>
      <c r="F2" s="106"/>
      <c r="G2" s="106"/>
      <c r="H2" s="106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2520657.19</v>
      </c>
      <c r="D6" s="71">
        <f>D7+D9+D11+D13</f>
        <v>5145198</v>
      </c>
      <c r="E6" s="71">
        <f>E7+E9+E11+E13</f>
        <v>5145198</v>
      </c>
      <c r="F6" s="71">
        <f>F7+F9+F11+F13</f>
        <v>3475638.23</v>
      </c>
      <c r="G6" s="72">
        <f t="shared" ref="G6:G21" si="0">(F6*100)/C6</f>
        <v>137.88619268770935</v>
      </c>
      <c r="H6" s="72">
        <f t="shared" ref="H6:H21" si="1">(F6*100)/E6</f>
        <v>67.551107459810098</v>
      </c>
    </row>
    <row r="7" spans="1:8" x14ac:dyDescent="0.25">
      <c r="A7"/>
      <c r="B7" s="8" t="s">
        <v>185</v>
      </c>
      <c r="C7" s="71">
        <f>C8</f>
        <v>2520657.19</v>
      </c>
      <c r="D7" s="71">
        <f>D8</f>
        <v>5137605</v>
      </c>
      <c r="E7" s="71">
        <f>E8</f>
        <v>5137605</v>
      </c>
      <c r="F7" s="71">
        <f>F8</f>
        <v>3465447.54</v>
      </c>
      <c r="G7" s="72">
        <f t="shared" si="0"/>
        <v>137.48190566127718</v>
      </c>
      <c r="H7" s="72">
        <f t="shared" si="1"/>
        <v>67.452588122286556</v>
      </c>
    </row>
    <row r="8" spans="1:8" x14ac:dyDescent="0.25">
      <c r="A8"/>
      <c r="B8" s="16" t="s">
        <v>186</v>
      </c>
      <c r="C8" s="73">
        <v>2520657.19</v>
      </c>
      <c r="D8" s="73">
        <v>5137605</v>
      </c>
      <c r="E8" s="73">
        <v>5137605</v>
      </c>
      <c r="F8" s="74">
        <v>3465447.54</v>
      </c>
      <c r="G8" s="70">
        <f t="shared" si="0"/>
        <v>137.48190566127718</v>
      </c>
      <c r="H8" s="70">
        <f t="shared" si="1"/>
        <v>67.452588122286556</v>
      </c>
    </row>
    <row r="9" spans="1:8" x14ac:dyDescent="0.25">
      <c r="A9"/>
      <c r="B9" s="8" t="s">
        <v>187</v>
      </c>
      <c r="C9" s="71">
        <f>C10</f>
        <v>0</v>
      </c>
      <c r="D9" s="71">
        <f>D10</f>
        <v>1593</v>
      </c>
      <c r="E9" s="71">
        <f>E10</f>
        <v>1593</v>
      </c>
      <c r="F9" s="71">
        <f>F10</f>
        <v>42.75</v>
      </c>
      <c r="G9" s="72" t="e">
        <f t="shared" si="0"/>
        <v>#DIV/0!</v>
      </c>
      <c r="H9" s="72">
        <f t="shared" si="1"/>
        <v>2.6836158192090394</v>
      </c>
    </row>
    <row r="10" spans="1:8" x14ac:dyDescent="0.25">
      <c r="A10"/>
      <c r="B10" s="16" t="s">
        <v>188</v>
      </c>
      <c r="C10" s="73">
        <v>0</v>
      </c>
      <c r="D10" s="73">
        <v>1593</v>
      </c>
      <c r="E10" s="73">
        <v>1593</v>
      </c>
      <c r="F10" s="74">
        <v>42.75</v>
      </c>
      <c r="G10" s="70" t="e">
        <f t="shared" si="0"/>
        <v>#DIV/0!</v>
      </c>
      <c r="H10" s="70">
        <f t="shared" si="1"/>
        <v>2.6836158192090394</v>
      </c>
    </row>
    <row r="11" spans="1:8" x14ac:dyDescent="0.25">
      <c r="A11"/>
      <c r="B11" s="8" t="s">
        <v>189</v>
      </c>
      <c r="C11" s="71">
        <f>C12</f>
        <v>0</v>
      </c>
      <c r="D11" s="71">
        <f>D12</f>
        <v>0</v>
      </c>
      <c r="E11" s="71">
        <f>E12</f>
        <v>0</v>
      </c>
      <c r="F11" s="71">
        <f>F12</f>
        <v>0.94</v>
      </c>
      <c r="G11" s="72" t="e">
        <f t="shared" si="0"/>
        <v>#DIV/0!</v>
      </c>
      <c r="H11" s="72" t="e">
        <f t="shared" si="1"/>
        <v>#DIV/0!</v>
      </c>
    </row>
    <row r="12" spans="1:8" x14ac:dyDescent="0.25">
      <c r="A12"/>
      <c r="B12" s="16" t="s">
        <v>190</v>
      </c>
      <c r="C12" s="73">
        <v>0</v>
      </c>
      <c r="D12" s="73">
        <v>0</v>
      </c>
      <c r="E12" s="73">
        <v>0</v>
      </c>
      <c r="F12" s="74">
        <v>0.94</v>
      </c>
      <c r="G12" s="70" t="e">
        <f t="shared" si="0"/>
        <v>#DIV/0!</v>
      </c>
      <c r="H12" s="70" t="e">
        <f t="shared" si="1"/>
        <v>#DIV/0!</v>
      </c>
    </row>
    <row r="13" spans="1:8" x14ac:dyDescent="0.25">
      <c r="A13"/>
      <c r="B13" s="8" t="s">
        <v>191</v>
      </c>
      <c r="C13" s="71">
        <f>C14</f>
        <v>0</v>
      </c>
      <c r="D13" s="71">
        <f>D14</f>
        <v>6000</v>
      </c>
      <c r="E13" s="71">
        <f>E14</f>
        <v>6000</v>
      </c>
      <c r="F13" s="71">
        <f>F14</f>
        <v>10147</v>
      </c>
      <c r="G13" s="72" t="e">
        <f t="shared" si="0"/>
        <v>#DIV/0!</v>
      </c>
      <c r="H13" s="72">
        <f t="shared" si="1"/>
        <v>169.11666666666667</v>
      </c>
    </row>
    <row r="14" spans="1:8" x14ac:dyDescent="0.25">
      <c r="A14"/>
      <c r="B14" s="16" t="s">
        <v>192</v>
      </c>
      <c r="C14" s="73">
        <v>0</v>
      </c>
      <c r="D14" s="73">
        <v>6000</v>
      </c>
      <c r="E14" s="73">
        <v>6000</v>
      </c>
      <c r="F14" s="74">
        <v>10147</v>
      </c>
      <c r="G14" s="70" t="e">
        <f t="shared" si="0"/>
        <v>#DIV/0!</v>
      </c>
      <c r="H14" s="70">
        <f t="shared" si="1"/>
        <v>169.11666666666667</v>
      </c>
    </row>
    <row r="15" spans="1:8" x14ac:dyDescent="0.25">
      <c r="B15" s="8" t="s">
        <v>32</v>
      </c>
      <c r="C15" s="75">
        <f>C16+C18+C20</f>
        <v>2521127.34</v>
      </c>
      <c r="D15" s="75">
        <f>D16+D18+D20</f>
        <v>5145198</v>
      </c>
      <c r="E15" s="75">
        <f>E16+E18+E20</f>
        <v>5145198</v>
      </c>
      <c r="F15" s="75">
        <f>F16+F18+F20</f>
        <v>3471559.45</v>
      </c>
      <c r="G15" s="72">
        <f t="shared" si="0"/>
        <v>137.69869514008761</v>
      </c>
      <c r="H15" s="72">
        <f t="shared" si="1"/>
        <v>67.471833931366689</v>
      </c>
    </row>
    <row r="16" spans="1:8" x14ac:dyDescent="0.25">
      <c r="A16"/>
      <c r="B16" s="8" t="s">
        <v>185</v>
      </c>
      <c r="C16" s="75">
        <f>C17</f>
        <v>2520657.19</v>
      </c>
      <c r="D16" s="75">
        <f>D17</f>
        <v>5137605</v>
      </c>
      <c r="E16" s="75">
        <f>E17</f>
        <v>5137605</v>
      </c>
      <c r="F16" s="75">
        <f>F17</f>
        <v>3465447.54</v>
      </c>
      <c r="G16" s="72">
        <f t="shared" si="0"/>
        <v>137.48190566127718</v>
      </c>
      <c r="H16" s="72">
        <f t="shared" si="1"/>
        <v>67.452588122286556</v>
      </c>
    </row>
    <row r="17" spans="1:8" x14ac:dyDescent="0.25">
      <c r="A17"/>
      <c r="B17" s="16" t="s">
        <v>186</v>
      </c>
      <c r="C17" s="73">
        <v>2520657.19</v>
      </c>
      <c r="D17" s="73">
        <v>5137605</v>
      </c>
      <c r="E17" s="76">
        <v>5137605</v>
      </c>
      <c r="F17" s="74">
        <v>3465447.54</v>
      </c>
      <c r="G17" s="70">
        <f t="shared" si="0"/>
        <v>137.48190566127718</v>
      </c>
      <c r="H17" s="70">
        <f t="shared" si="1"/>
        <v>67.452588122286556</v>
      </c>
    </row>
    <row r="18" spans="1:8" x14ac:dyDescent="0.25">
      <c r="A18"/>
      <c r="B18" s="8" t="s">
        <v>187</v>
      </c>
      <c r="C18" s="75">
        <f>C19</f>
        <v>0</v>
      </c>
      <c r="D18" s="75">
        <f>D19</f>
        <v>1593</v>
      </c>
      <c r="E18" s="75">
        <f>E19</f>
        <v>1593</v>
      </c>
      <c r="F18" s="75">
        <f>F19</f>
        <v>0</v>
      </c>
      <c r="G18" s="72" t="e">
        <f t="shared" si="0"/>
        <v>#DIV/0!</v>
      </c>
      <c r="H18" s="72">
        <f t="shared" si="1"/>
        <v>0</v>
      </c>
    </row>
    <row r="19" spans="1:8" x14ac:dyDescent="0.25">
      <c r="A19"/>
      <c r="B19" s="16" t="s">
        <v>188</v>
      </c>
      <c r="C19" s="73">
        <v>0</v>
      </c>
      <c r="D19" s="73">
        <v>1593</v>
      </c>
      <c r="E19" s="76">
        <v>1593</v>
      </c>
      <c r="F19" s="74">
        <v>0</v>
      </c>
      <c r="G19" s="70" t="e">
        <f t="shared" si="0"/>
        <v>#DIV/0!</v>
      </c>
      <c r="H19" s="70">
        <f t="shared" si="1"/>
        <v>0</v>
      </c>
    </row>
    <row r="20" spans="1:8" x14ac:dyDescent="0.25">
      <c r="A20"/>
      <c r="B20" s="8" t="s">
        <v>191</v>
      </c>
      <c r="C20" s="75">
        <f>C21</f>
        <v>470.15</v>
      </c>
      <c r="D20" s="75">
        <f>D21</f>
        <v>6000</v>
      </c>
      <c r="E20" s="75">
        <f>E21</f>
        <v>6000</v>
      </c>
      <c r="F20" s="75">
        <f>F21</f>
        <v>6111.91</v>
      </c>
      <c r="G20" s="72">
        <f t="shared" si="0"/>
        <v>1299.9914920769968</v>
      </c>
      <c r="H20" s="72">
        <f t="shared" si="1"/>
        <v>101.86516666666667</v>
      </c>
    </row>
    <row r="21" spans="1:8" x14ac:dyDescent="0.25">
      <c r="A21"/>
      <c r="B21" s="16" t="s">
        <v>192</v>
      </c>
      <c r="C21" s="73">
        <v>470.15</v>
      </c>
      <c r="D21" s="73">
        <v>6000</v>
      </c>
      <c r="E21" s="76">
        <v>6000</v>
      </c>
      <c r="F21" s="74">
        <v>6111.91</v>
      </c>
      <c r="G21" s="70">
        <f t="shared" si="0"/>
        <v>1299.9914920769968</v>
      </c>
      <c r="H21" s="70">
        <f t="shared" si="1"/>
        <v>101.86516666666667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B2" sqref="B2:H8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17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2521127.34</v>
      </c>
      <c r="D6" s="75">
        <f t="shared" si="0"/>
        <v>5145198</v>
      </c>
      <c r="E6" s="75">
        <f t="shared" si="0"/>
        <v>5145198</v>
      </c>
      <c r="F6" s="75">
        <f t="shared" si="0"/>
        <v>3471559.45</v>
      </c>
      <c r="G6" s="70">
        <f>(F6*100)/C6</f>
        <v>137.69869514008761</v>
      </c>
      <c r="H6" s="70">
        <f>(F6*100)/E6</f>
        <v>67.471833931366689</v>
      </c>
    </row>
    <row r="7" spans="2:8" x14ac:dyDescent="0.25">
      <c r="B7" s="8" t="s">
        <v>193</v>
      </c>
      <c r="C7" s="75">
        <f t="shared" si="0"/>
        <v>2521127.34</v>
      </c>
      <c r="D7" s="75">
        <f t="shared" si="0"/>
        <v>5145198</v>
      </c>
      <c r="E7" s="75">
        <f t="shared" si="0"/>
        <v>5145198</v>
      </c>
      <c r="F7" s="75">
        <f t="shared" si="0"/>
        <v>3471559.45</v>
      </c>
      <c r="G7" s="70">
        <f>(F7*100)/C7</f>
        <v>137.69869514008761</v>
      </c>
      <c r="H7" s="70">
        <f>(F7*100)/E7</f>
        <v>67.471833931366689</v>
      </c>
    </row>
    <row r="8" spans="2:8" x14ac:dyDescent="0.25">
      <c r="B8" s="11" t="s">
        <v>194</v>
      </c>
      <c r="C8" s="73">
        <v>2521127.34</v>
      </c>
      <c r="D8" s="73">
        <v>5145198</v>
      </c>
      <c r="E8" s="73">
        <v>5145198</v>
      </c>
      <c r="F8" s="74">
        <v>3471559.45</v>
      </c>
      <c r="G8" s="70">
        <f>(F8*100)/C8</f>
        <v>137.69869514008761</v>
      </c>
      <c r="H8" s="70">
        <f>(F8*100)/E8</f>
        <v>67.471833931366689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6" t="s">
        <v>25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5.75" customHeight="1" x14ac:dyDescent="0.25">
      <c r="B5" s="106" t="s">
        <v>18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19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69"/>
  <sheetViews>
    <sheetView tabSelected="1" topLeftCell="A77" zoomScaleNormal="100" workbookViewId="0">
      <selection sqref="A1:F113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195</v>
      </c>
      <c r="C1" s="39"/>
    </row>
    <row r="2" spans="1:6" ht="15" customHeight="1" x14ac:dyDescent="0.2">
      <c r="A2" s="41" t="s">
        <v>34</v>
      </c>
      <c r="B2" s="42" t="s">
        <v>196</v>
      </c>
      <c r="C2" s="39"/>
    </row>
    <row r="3" spans="1:6" s="39" customFormat="1" ht="43.5" customHeight="1" x14ac:dyDescent="0.2">
      <c r="A3" s="43" t="s">
        <v>35</v>
      </c>
      <c r="B3" s="37" t="s">
        <v>197</v>
      </c>
    </row>
    <row r="4" spans="1:6" s="39" customFormat="1" x14ac:dyDescent="0.2">
      <c r="A4" s="43" t="s">
        <v>36</v>
      </c>
      <c r="B4" s="44" t="s">
        <v>198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199</v>
      </c>
      <c r="B7" s="46"/>
      <c r="C7" s="77">
        <f>C13+C58+C103</f>
        <v>5137605</v>
      </c>
      <c r="D7" s="77">
        <f>D13+D58+D103</f>
        <v>5137605</v>
      </c>
      <c r="E7" s="77">
        <f>E13+E58+E103</f>
        <v>3465447.54</v>
      </c>
      <c r="F7" s="77">
        <f>(E7*100)/D7</f>
        <v>67.452588122286556</v>
      </c>
    </row>
    <row r="8" spans="1:6" x14ac:dyDescent="0.2">
      <c r="A8" s="47" t="s">
        <v>80</v>
      </c>
      <c r="B8" s="46"/>
      <c r="C8" s="77">
        <f>C73+C79</f>
        <v>1593</v>
      </c>
      <c r="D8" s="77">
        <f>D73+D79</f>
        <v>1593</v>
      </c>
      <c r="E8" s="77">
        <f>E73+E79</f>
        <v>0</v>
      </c>
      <c r="F8" s="77">
        <f>(E8*100)/D8</f>
        <v>0</v>
      </c>
    </row>
    <row r="9" spans="1:6" x14ac:dyDescent="0.2">
      <c r="A9" s="47" t="s">
        <v>200</v>
      </c>
      <c r="B9" s="46"/>
      <c r="C9" s="77"/>
      <c r="D9" s="77"/>
      <c r="E9" s="77"/>
      <c r="F9" s="77" t="e">
        <f>(E9*100)/D9</f>
        <v>#DIV/0!</v>
      </c>
    </row>
    <row r="10" spans="1:6" x14ac:dyDescent="0.2">
      <c r="A10" s="47" t="s">
        <v>201</v>
      </c>
      <c r="B10" s="46"/>
      <c r="C10" s="77">
        <f>C93</f>
        <v>6000</v>
      </c>
      <c r="D10" s="77">
        <f>D93</f>
        <v>6000</v>
      </c>
      <c r="E10" s="77">
        <f>E93</f>
        <v>6111.91</v>
      </c>
      <c r="F10" s="77">
        <f>(E10*100)/D10</f>
        <v>101.86516666666667</v>
      </c>
    </row>
    <row r="11" spans="1:6" s="57" customFormat="1" x14ac:dyDescent="0.2"/>
    <row r="12" spans="1:6" ht="38.25" x14ac:dyDescent="0.2">
      <c r="A12" s="47" t="s">
        <v>202</v>
      </c>
      <c r="B12" s="47" t="s">
        <v>203</v>
      </c>
      <c r="C12" s="47" t="s">
        <v>43</v>
      </c>
      <c r="D12" s="47" t="s">
        <v>204</v>
      </c>
      <c r="E12" s="47" t="s">
        <v>205</v>
      </c>
      <c r="F12" s="47" t="s">
        <v>206</v>
      </c>
    </row>
    <row r="13" spans="1:6" x14ac:dyDescent="0.2">
      <c r="A13" s="49" t="s">
        <v>78</v>
      </c>
      <c r="B13" s="50" t="s">
        <v>79</v>
      </c>
      <c r="C13" s="80">
        <f>C14+C22+C52</f>
        <v>5104455</v>
      </c>
      <c r="D13" s="80">
        <f>D14+D22+D52</f>
        <v>5104455</v>
      </c>
      <c r="E13" s="80">
        <f>E14+E22+E52</f>
        <v>3460078.35</v>
      </c>
      <c r="F13" s="81">
        <f>(E14*100)/D14</f>
        <v>57.87337233293146</v>
      </c>
    </row>
    <row r="14" spans="1:6" x14ac:dyDescent="0.2">
      <c r="A14" s="51" t="s">
        <v>80</v>
      </c>
      <c r="B14" s="52" t="s">
        <v>81</v>
      </c>
      <c r="C14" s="82">
        <f>C15+C18+C20</f>
        <v>3591490</v>
      </c>
      <c r="D14" s="82">
        <f>D15+D18+D20</f>
        <v>3591490</v>
      </c>
      <c r="E14" s="82">
        <f>E15+E18+E20</f>
        <v>2078516.3800000004</v>
      </c>
      <c r="F14" s="81">
        <f>(E15*100)/D15</f>
        <v>58.073679193605834</v>
      </c>
    </row>
    <row r="15" spans="1:6" x14ac:dyDescent="0.2">
      <c r="A15" s="53" t="s">
        <v>82</v>
      </c>
      <c r="B15" s="54" t="s">
        <v>83</v>
      </c>
      <c r="C15" s="83">
        <f>C16+C17</f>
        <v>2964704</v>
      </c>
      <c r="D15" s="83">
        <f>D16+D17</f>
        <v>2964704</v>
      </c>
      <c r="E15" s="83">
        <f>E16+E17</f>
        <v>1721712.6900000002</v>
      </c>
      <c r="F15" s="83">
        <f>(E16*100)/D16</f>
        <v>57.960850799809258</v>
      </c>
    </row>
    <row r="16" spans="1:6" x14ac:dyDescent="0.2">
      <c r="A16" s="55" t="s">
        <v>84</v>
      </c>
      <c r="B16" s="56" t="s">
        <v>85</v>
      </c>
      <c r="C16" s="84">
        <v>2952704</v>
      </c>
      <c r="D16" s="84">
        <v>2952704</v>
      </c>
      <c r="E16" s="84">
        <v>1711412.36</v>
      </c>
      <c r="F16" s="84"/>
    </row>
    <row r="17" spans="1:6" x14ac:dyDescent="0.2">
      <c r="A17" s="55" t="s">
        <v>86</v>
      </c>
      <c r="B17" s="56" t="s">
        <v>87</v>
      </c>
      <c r="C17" s="84">
        <v>12000</v>
      </c>
      <c r="D17" s="84">
        <v>12000</v>
      </c>
      <c r="E17" s="84">
        <v>10300.33</v>
      </c>
      <c r="F17" s="84"/>
    </row>
    <row r="18" spans="1:6" x14ac:dyDescent="0.2">
      <c r="A18" s="53" t="s">
        <v>88</v>
      </c>
      <c r="B18" s="54" t="s">
        <v>89</v>
      </c>
      <c r="C18" s="83">
        <f>C19</f>
        <v>139590</v>
      </c>
      <c r="D18" s="83">
        <f>D19</f>
        <v>139590</v>
      </c>
      <c r="E18" s="83">
        <f>E19</f>
        <v>74472.59</v>
      </c>
      <c r="F18" s="83">
        <f>(E19*100)/D19</f>
        <v>53.350949208396017</v>
      </c>
    </row>
    <row r="19" spans="1:6" x14ac:dyDescent="0.2">
      <c r="A19" s="55" t="s">
        <v>90</v>
      </c>
      <c r="B19" s="56" t="s">
        <v>89</v>
      </c>
      <c r="C19" s="84">
        <v>139590</v>
      </c>
      <c r="D19" s="84">
        <v>139590</v>
      </c>
      <c r="E19" s="84">
        <v>74472.59</v>
      </c>
      <c r="F19" s="84"/>
    </row>
    <row r="20" spans="1:6" x14ac:dyDescent="0.2">
      <c r="A20" s="53" t="s">
        <v>91</v>
      </c>
      <c r="B20" s="54" t="s">
        <v>92</v>
      </c>
      <c r="C20" s="83">
        <f>C21</f>
        <v>487196</v>
      </c>
      <c r="D20" s="83">
        <f>D21</f>
        <v>487196</v>
      </c>
      <c r="E20" s="83">
        <f>E21</f>
        <v>282331.09999999998</v>
      </c>
      <c r="F20" s="83">
        <f>(E21*100)/D21</f>
        <v>57.950208950812403</v>
      </c>
    </row>
    <row r="21" spans="1:6" x14ac:dyDescent="0.2">
      <c r="A21" s="55" t="s">
        <v>93</v>
      </c>
      <c r="B21" s="56" t="s">
        <v>94</v>
      </c>
      <c r="C21" s="84">
        <v>487196</v>
      </c>
      <c r="D21" s="84">
        <v>487196</v>
      </c>
      <c r="E21" s="84">
        <v>282331.09999999998</v>
      </c>
      <c r="F21" s="84"/>
    </row>
    <row r="22" spans="1:6" x14ac:dyDescent="0.2">
      <c r="A22" s="51" t="s">
        <v>95</v>
      </c>
      <c r="B22" s="52" t="s">
        <v>96</v>
      </c>
      <c r="C22" s="82">
        <f>C23+C28+C34+C44+C46</f>
        <v>1509115</v>
      </c>
      <c r="D22" s="82">
        <f>D23+D28+D34+D44+D46</f>
        <v>1509115</v>
      </c>
      <c r="E22" s="82">
        <f>E23+E28+E34+E44+E46</f>
        <v>1378418.7</v>
      </c>
      <c r="F22" s="81">
        <f>(E23*100)/D23</f>
        <v>41.976281524926684</v>
      </c>
    </row>
    <row r="23" spans="1:6" x14ac:dyDescent="0.2">
      <c r="A23" s="53" t="s">
        <v>97</v>
      </c>
      <c r="B23" s="54" t="s">
        <v>98</v>
      </c>
      <c r="C23" s="83">
        <f>C24+C25+C26+C27</f>
        <v>170500</v>
      </c>
      <c r="D23" s="83">
        <f>D24+D25+D26+D27</f>
        <v>170500</v>
      </c>
      <c r="E23" s="83">
        <f>E24+E25+E26+E27</f>
        <v>71569.56</v>
      </c>
      <c r="F23" s="83">
        <f>(E24*100)/D24</f>
        <v>49.040666666666667</v>
      </c>
    </row>
    <row r="24" spans="1:6" x14ac:dyDescent="0.2">
      <c r="A24" s="55" t="s">
        <v>99</v>
      </c>
      <c r="B24" s="56" t="s">
        <v>100</v>
      </c>
      <c r="C24" s="84">
        <v>6000</v>
      </c>
      <c r="D24" s="84">
        <v>6000</v>
      </c>
      <c r="E24" s="84">
        <v>2942.44</v>
      </c>
      <c r="F24" s="84"/>
    </row>
    <row r="25" spans="1:6" ht="25.5" x14ac:dyDescent="0.2">
      <c r="A25" s="55" t="s">
        <v>101</v>
      </c>
      <c r="B25" s="56" t="s">
        <v>102</v>
      </c>
      <c r="C25" s="84">
        <v>162000</v>
      </c>
      <c r="D25" s="84">
        <v>162000</v>
      </c>
      <c r="E25" s="84">
        <v>68386.12</v>
      </c>
      <c r="F25" s="84"/>
    </row>
    <row r="26" spans="1:6" x14ac:dyDescent="0.2">
      <c r="A26" s="55" t="s">
        <v>103</v>
      </c>
      <c r="B26" s="56" t="s">
        <v>104</v>
      </c>
      <c r="C26" s="84">
        <v>2500</v>
      </c>
      <c r="D26" s="84">
        <v>2500</v>
      </c>
      <c r="E26" s="84">
        <v>241</v>
      </c>
      <c r="F26" s="84"/>
    </row>
    <row r="27" spans="1:6" x14ac:dyDescent="0.2">
      <c r="A27" s="55" t="s">
        <v>105</v>
      </c>
      <c r="B27" s="56" t="s">
        <v>106</v>
      </c>
      <c r="C27" s="84">
        <v>0</v>
      </c>
      <c r="D27" s="84">
        <v>0</v>
      </c>
      <c r="E27" s="84">
        <v>0</v>
      </c>
      <c r="F27" s="84"/>
    </row>
    <row r="28" spans="1:6" x14ac:dyDescent="0.2">
      <c r="A28" s="53" t="s">
        <v>107</v>
      </c>
      <c r="B28" s="54" t="s">
        <v>108</v>
      </c>
      <c r="C28" s="83">
        <f>C29+C30+C31+C32+C33</f>
        <v>140410</v>
      </c>
      <c r="D28" s="83">
        <f>D29+D30+D31+D32+D33</f>
        <v>140410</v>
      </c>
      <c r="E28" s="83">
        <f>E29+E30+E31+E32+E33</f>
        <v>56141.149999999994</v>
      </c>
      <c r="F28" s="83">
        <f>(E29*100)/D29</f>
        <v>34.410377358490564</v>
      </c>
    </row>
    <row r="29" spans="1:6" x14ac:dyDescent="0.2">
      <c r="A29" s="55" t="s">
        <v>109</v>
      </c>
      <c r="B29" s="56" t="s">
        <v>110</v>
      </c>
      <c r="C29" s="84">
        <v>53000</v>
      </c>
      <c r="D29" s="84">
        <v>53000</v>
      </c>
      <c r="E29" s="84">
        <v>18237.5</v>
      </c>
      <c r="F29" s="84"/>
    </row>
    <row r="30" spans="1:6" x14ac:dyDescent="0.2">
      <c r="A30" s="55" t="s">
        <v>111</v>
      </c>
      <c r="B30" s="56" t="s">
        <v>112</v>
      </c>
      <c r="C30" s="84">
        <v>83000</v>
      </c>
      <c r="D30" s="84">
        <v>83000</v>
      </c>
      <c r="E30" s="84">
        <v>37373.699999999997</v>
      </c>
      <c r="F30" s="84"/>
    </row>
    <row r="31" spans="1:6" x14ac:dyDescent="0.2">
      <c r="A31" s="55" t="s">
        <v>113</v>
      </c>
      <c r="B31" s="56" t="s">
        <v>114</v>
      </c>
      <c r="C31" s="84">
        <v>500</v>
      </c>
      <c r="D31" s="84">
        <v>500</v>
      </c>
      <c r="E31" s="84">
        <v>152.13</v>
      </c>
      <c r="F31" s="84"/>
    </row>
    <row r="32" spans="1:6" x14ac:dyDescent="0.2">
      <c r="A32" s="55" t="s">
        <v>115</v>
      </c>
      <c r="B32" s="56" t="s">
        <v>116</v>
      </c>
      <c r="C32" s="84">
        <v>3000</v>
      </c>
      <c r="D32" s="84">
        <v>3000</v>
      </c>
      <c r="E32" s="84">
        <v>377.82</v>
      </c>
      <c r="F32" s="84"/>
    </row>
    <row r="33" spans="1:6" x14ac:dyDescent="0.2">
      <c r="A33" s="55" t="s">
        <v>117</v>
      </c>
      <c r="B33" s="56" t="s">
        <v>118</v>
      </c>
      <c r="C33" s="84">
        <v>910</v>
      </c>
      <c r="D33" s="84">
        <v>910</v>
      </c>
      <c r="E33" s="84">
        <v>0</v>
      </c>
      <c r="F33" s="84"/>
    </row>
    <row r="34" spans="1:6" x14ac:dyDescent="0.2">
      <c r="A34" s="53" t="s">
        <v>119</v>
      </c>
      <c r="B34" s="54" t="s">
        <v>120</v>
      </c>
      <c r="C34" s="83">
        <f>C35+C36+C37+C38+C39+C40+C41+C42+C43</f>
        <v>1169745</v>
      </c>
      <c r="D34" s="83">
        <f>D35+D36+D37+D38+D39+D40+D41+D42+D43</f>
        <v>1169745</v>
      </c>
      <c r="E34" s="83">
        <f>E35+E36+E37+E38+E39+E40+E41+E42+E43</f>
        <v>1241908.29</v>
      </c>
      <c r="F34" s="83">
        <f>(E35*100)/D35</f>
        <v>63.226517391304348</v>
      </c>
    </row>
    <row r="35" spans="1:6" x14ac:dyDescent="0.2">
      <c r="A35" s="55" t="s">
        <v>121</v>
      </c>
      <c r="B35" s="56" t="s">
        <v>122</v>
      </c>
      <c r="C35" s="84">
        <v>230000</v>
      </c>
      <c r="D35" s="84">
        <v>230000</v>
      </c>
      <c r="E35" s="84">
        <v>145420.99</v>
      </c>
      <c r="F35" s="84"/>
    </row>
    <row r="36" spans="1:6" x14ac:dyDescent="0.2">
      <c r="A36" s="55" t="s">
        <v>123</v>
      </c>
      <c r="B36" s="56" t="s">
        <v>124</v>
      </c>
      <c r="C36" s="84">
        <v>25000</v>
      </c>
      <c r="D36" s="84">
        <v>25000</v>
      </c>
      <c r="E36" s="84">
        <v>13285.51</v>
      </c>
      <c r="F36" s="84"/>
    </row>
    <row r="37" spans="1:6" x14ac:dyDescent="0.2">
      <c r="A37" s="55" t="s">
        <v>125</v>
      </c>
      <c r="B37" s="56" t="s">
        <v>126</v>
      </c>
      <c r="C37" s="84">
        <v>4800</v>
      </c>
      <c r="D37" s="84">
        <v>4800</v>
      </c>
      <c r="E37" s="84">
        <v>477.84</v>
      </c>
      <c r="F37" s="84"/>
    </row>
    <row r="38" spans="1:6" x14ac:dyDescent="0.2">
      <c r="A38" s="55" t="s">
        <v>127</v>
      </c>
      <c r="B38" s="56" t="s">
        <v>128</v>
      </c>
      <c r="C38" s="84">
        <v>36000</v>
      </c>
      <c r="D38" s="84">
        <v>36000</v>
      </c>
      <c r="E38" s="84">
        <v>10427.030000000001</v>
      </c>
      <c r="F38" s="84"/>
    </row>
    <row r="39" spans="1:6" x14ac:dyDescent="0.2">
      <c r="A39" s="55" t="s">
        <v>129</v>
      </c>
      <c r="B39" s="56" t="s">
        <v>130</v>
      </c>
      <c r="C39" s="84">
        <v>12800</v>
      </c>
      <c r="D39" s="84">
        <v>12800</v>
      </c>
      <c r="E39" s="84">
        <v>3908.57</v>
      </c>
      <c r="F39" s="84"/>
    </row>
    <row r="40" spans="1:6" x14ac:dyDescent="0.2">
      <c r="A40" s="55" t="s">
        <v>131</v>
      </c>
      <c r="B40" s="56" t="s">
        <v>132</v>
      </c>
      <c r="C40" s="84">
        <v>19200</v>
      </c>
      <c r="D40" s="84">
        <v>19200</v>
      </c>
      <c r="E40" s="84">
        <v>21685.23</v>
      </c>
      <c r="F40" s="84"/>
    </row>
    <row r="41" spans="1:6" x14ac:dyDescent="0.2">
      <c r="A41" s="55" t="s">
        <v>133</v>
      </c>
      <c r="B41" s="56" t="s">
        <v>134</v>
      </c>
      <c r="C41" s="84">
        <v>832345</v>
      </c>
      <c r="D41" s="84">
        <v>832345</v>
      </c>
      <c r="E41" s="84">
        <v>1043368.37</v>
      </c>
      <c r="F41" s="84"/>
    </row>
    <row r="42" spans="1:6" x14ac:dyDescent="0.2">
      <c r="A42" s="55" t="s">
        <v>135</v>
      </c>
      <c r="B42" s="56" t="s">
        <v>136</v>
      </c>
      <c r="C42" s="84">
        <v>100</v>
      </c>
      <c r="D42" s="84">
        <v>100</v>
      </c>
      <c r="E42" s="84">
        <v>204.06</v>
      </c>
      <c r="F42" s="84"/>
    </row>
    <row r="43" spans="1:6" x14ac:dyDescent="0.2">
      <c r="A43" s="55" t="s">
        <v>137</v>
      </c>
      <c r="B43" s="56" t="s">
        <v>138</v>
      </c>
      <c r="C43" s="84">
        <v>9500</v>
      </c>
      <c r="D43" s="84">
        <v>9500</v>
      </c>
      <c r="E43" s="84">
        <v>3130.69</v>
      </c>
      <c r="F43" s="84"/>
    </row>
    <row r="44" spans="1:6" x14ac:dyDescent="0.2">
      <c r="A44" s="53" t="s">
        <v>139</v>
      </c>
      <c r="B44" s="54" t="s">
        <v>140</v>
      </c>
      <c r="C44" s="83">
        <f>C45</f>
        <v>12000</v>
      </c>
      <c r="D44" s="83">
        <f>D45</f>
        <v>12000</v>
      </c>
      <c r="E44" s="83">
        <f>E45</f>
        <v>7448.54</v>
      </c>
      <c r="F44" s="83">
        <f>(E45*100)/D45</f>
        <v>62.07116666666667</v>
      </c>
    </row>
    <row r="45" spans="1:6" ht="25.5" x14ac:dyDescent="0.2">
      <c r="A45" s="55" t="s">
        <v>141</v>
      </c>
      <c r="B45" s="56" t="s">
        <v>142</v>
      </c>
      <c r="C45" s="84">
        <v>12000</v>
      </c>
      <c r="D45" s="84">
        <v>12000</v>
      </c>
      <c r="E45" s="84">
        <v>7448.54</v>
      </c>
      <c r="F45" s="84"/>
    </row>
    <row r="46" spans="1:6" x14ac:dyDescent="0.2">
      <c r="A46" s="53" t="s">
        <v>143</v>
      </c>
      <c r="B46" s="54" t="s">
        <v>144</v>
      </c>
      <c r="C46" s="83">
        <f>C47+C48+C49+C50+C51</f>
        <v>16460</v>
      </c>
      <c r="D46" s="83">
        <f>D47+D48+D49+D50+D51</f>
        <v>16460</v>
      </c>
      <c r="E46" s="83">
        <f>E47+E48+E49+E50+E51</f>
        <v>1351.1599999999999</v>
      </c>
      <c r="F46" s="83">
        <f>(E47*100)/D47</f>
        <v>0</v>
      </c>
    </row>
    <row r="47" spans="1:6" x14ac:dyDescent="0.2">
      <c r="A47" s="55" t="s">
        <v>145</v>
      </c>
      <c r="B47" s="56" t="s">
        <v>146</v>
      </c>
      <c r="C47" s="84">
        <v>2000</v>
      </c>
      <c r="D47" s="84">
        <v>2000</v>
      </c>
      <c r="E47" s="84">
        <v>0</v>
      </c>
      <c r="F47" s="84"/>
    </row>
    <row r="48" spans="1:6" x14ac:dyDescent="0.2">
      <c r="A48" s="55" t="s">
        <v>147</v>
      </c>
      <c r="B48" s="56" t="s">
        <v>148</v>
      </c>
      <c r="C48" s="84">
        <v>1600</v>
      </c>
      <c r="D48" s="84">
        <v>1600</v>
      </c>
      <c r="E48" s="84">
        <v>595.16999999999996</v>
      </c>
      <c r="F48" s="84"/>
    </row>
    <row r="49" spans="1:6" x14ac:dyDescent="0.2">
      <c r="A49" s="55" t="s">
        <v>149</v>
      </c>
      <c r="B49" s="56" t="s">
        <v>150</v>
      </c>
      <c r="C49" s="84">
        <v>500</v>
      </c>
      <c r="D49" s="84">
        <v>500</v>
      </c>
      <c r="E49" s="84">
        <v>0</v>
      </c>
      <c r="F49" s="84"/>
    </row>
    <row r="50" spans="1:6" x14ac:dyDescent="0.2">
      <c r="A50" s="55" t="s">
        <v>151</v>
      </c>
      <c r="B50" s="56" t="s">
        <v>152</v>
      </c>
      <c r="C50" s="84">
        <v>3360</v>
      </c>
      <c r="D50" s="84">
        <v>3360</v>
      </c>
      <c r="E50" s="84">
        <v>191.16</v>
      </c>
      <c r="F50" s="84"/>
    </row>
    <row r="51" spans="1:6" x14ac:dyDescent="0.2">
      <c r="A51" s="55" t="s">
        <v>153</v>
      </c>
      <c r="B51" s="56" t="s">
        <v>144</v>
      </c>
      <c r="C51" s="84">
        <v>9000</v>
      </c>
      <c r="D51" s="84">
        <v>9000</v>
      </c>
      <c r="E51" s="84">
        <v>564.83000000000004</v>
      </c>
      <c r="F51" s="84"/>
    </row>
    <row r="52" spans="1:6" x14ac:dyDescent="0.2">
      <c r="A52" s="51" t="s">
        <v>154</v>
      </c>
      <c r="B52" s="52" t="s">
        <v>155</v>
      </c>
      <c r="C52" s="82">
        <f>C53+C55</f>
        <v>3850</v>
      </c>
      <c r="D52" s="82">
        <f>D53+D55</f>
        <v>3850</v>
      </c>
      <c r="E52" s="82">
        <f>E53+E55</f>
        <v>3143.27</v>
      </c>
      <c r="F52" s="81">
        <f>(E53*100)/D53</f>
        <v>83.102666666666664</v>
      </c>
    </row>
    <row r="53" spans="1:6" x14ac:dyDescent="0.2">
      <c r="A53" s="53" t="s">
        <v>156</v>
      </c>
      <c r="B53" s="54" t="s">
        <v>157</v>
      </c>
      <c r="C53" s="83">
        <f>C54</f>
        <v>750</v>
      </c>
      <c r="D53" s="83">
        <f>D54</f>
        <v>750</v>
      </c>
      <c r="E53" s="83">
        <f>E54</f>
        <v>623.27</v>
      </c>
      <c r="F53" s="83">
        <f>(E54*100)/D54</f>
        <v>83.102666666666664</v>
      </c>
    </row>
    <row r="54" spans="1:6" ht="25.5" x14ac:dyDescent="0.2">
      <c r="A54" s="55" t="s">
        <v>158</v>
      </c>
      <c r="B54" s="56" t="s">
        <v>159</v>
      </c>
      <c r="C54" s="84">
        <v>750</v>
      </c>
      <c r="D54" s="84">
        <v>750</v>
      </c>
      <c r="E54" s="84">
        <v>623.27</v>
      </c>
      <c r="F54" s="84"/>
    </row>
    <row r="55" spans="1:6" x14ac:dyDescent="0.2">
      <c r="A55" s="53" t="s">
        <v>160</v>
      </c>
      <c r="B55" s="54" t="s">
        <v>161</v>
      </c>
      <c r="C55" s="83">
        <f>C56+C57</f>
        <v>3100</v>
      </c>
      <c r="D55" s="83">
        <f>D56+D57</f>
        <v>3100</v>
      </c>
      <c r="E55" s="83">
        <f>E56+E57</f>
        <v>2520</v>
      </c>
      <c r="F55" s="83">
        <f>(E56*100)/D56</f>
        <v>84</v>
      </c>
    </row>
    <row r="56" spans="1:6" x14ac:dyDescent="0.2">
      <c r="A56" s="55" t="s">
        <v>162</v>
      </c>
      <c r="B56" s="56" t="s">
        <v>163</v>
      </c>
      <c r="C56" s="84">
        <v>3000</v>
      </c>
      <c r="D56" s="84">
        <v>3000</v>
      </c>
      <c r="E56" s="84">
        <v>2520</v>
      </c>
      <c r="F56" s="84"/>
    </row>
    <row r="57" spans="1:6" x14ac:dyDescent="0.2">
      <c r="A57" s="55" t="s">
        <v>164</v>
      </c>
      <c r="B57" s="56" t="s">
        <v>165</v>
      </c>
      <c r="C57" s="84">
        <v>100</v>
      </c>
      <c r="D57" s="84">
        <v>100</v>
      </c>
      <c r="E57" s="84">
        <v>0</v>
      </c>
      <c r="F57" s="84"/>
    </row>
    <row r="58" spans="1:6" x14ac:dyDescent="0.2">
      <c r="A58" s="49" t="s">
        <v>166</v>
      </c>
      <c r="B58" s="50" t="s">
        <v>167</v>
      </c>
      <c r="C58" s="80">
        <f>C59+C64</f>
        <v>21650</v>
      </c>
      <c r="D58" s="80">
        <f>D59+D64</f>
        <v>21650</v>
      </c>
      <c r="E58" s="80">
        <f>E59+E64</f>
        <v>5369.1900000000005</v>
      </c>
      <c r="F58" s="81">
        <f>(E59*100)/D59</f>
        <v>33.568571428571431</v>
      </c>
    </row>
    <row r="59" spans="1:6" x14ac:dyDescent="0.2">
      <c r="A59" s="51" t="s">
        <v>168</v>
      </c>
      <c r="B59" s="52" t="s">
        <v>169</v>
      </c>
      <c r="C59" s="82">
        <f>C60+C62</f>
        <v>6650</v>
      </c>
      <c r="D59" s="82">
        <f>D60+D62</f>
        <v>6650</v>
      </c>
      <c r="E59" s="82">
        <f>E60+E62</f>
        <v>2232.31</v>
      </c>
      <c r="F59" s="81">
        <f>(E60*100)/D60</f>
        <v>20.25</v>
      </c>
    </row>
    <row r="60" spans="1:6" x14ac:dyDescent="0.2">
      <c r="A60" s="53" t="s">
        <v>170</v>
      </c>
      <c r="B60" s="54" t="s">
        <v>171</v>
      </c>
      <c r="C60" s="83">
        <f>C61</f>
        <v>2000</v>
      </c>
      <c r="D60" s="83">
        <f>D61</f>
        <v>2000</v>
      </c>
      <c r="E60" s="83">
        <f>E61</f>
        <v>405</v>
      </c>
      <c r="F60" s="83">
        <f>(E61*100)/D61</f>
        <v>20.25</v>
      </c>
    </row>
    <row r="61" spans="1:6" x14ac:dyDescent="0.2">
      <c r="A61" s="55" t="s">
        <v>172</v>
      </c>
      <c r="B61" s="56" t="s">
        <v>173</v>
      </c>
      <c r="C61" s="84">
        <v>2000</v>
      </c>
      <c r="D61" s="84">
        <v>2000</v>
      </c>
      <c r="E61" s="84">
        <v>405</v>
      </c>
      <c r="F61" s="84"/>
    </row>
    <row r="62" spans="1:6" x14ac:dyDescent="0.2">
      <c r="A62" s="53" t="s">
        <v>176</v>
      </c>
      <c r="B62" s="54" t="s">
        <v>177</v>
      </c>
      <c r="C62" s="83">
        <f>C63</f>
        <v>4650</v>
      </c>
      <c r="D62" s="83">
        <f>D63</f>
        <v>4650</v>
      </c>
      <c r="E62" s="83">
        <f>E63</f>
        <v>1827.31</v>
      </c>
      <c r="F62" s="83">
        <f>(E63*100)/D63</f>
        <v>39.296989247311828</v>
      </c>
    </row>
    <row r="63" spans="1:6" x14ac:dyDescent="0.2">
      <c r="A63" s="55" t="s">
        <v>178</v>
      </c>
      <c r="B63" s="56" t="s">
        <v>179</v>
      </c>
      <c r="C63" s="84">
        <v>4650</v>
      </c>
      <c r="D63" s="84">
        <v>4650</v>
      </c>
      <c r="E63" s="84">
        <v>1827.31</v>
      </c>
      <c r="F63" s="84"/>
    </row>
    <row r="64" spans="1:6" x14ac:dyDescent="0.2">
      <c r="A64" s="51" t="s">
        <v>180</v>
      </c>
      <c r="B64" s="52" t="s">
        <v>181</v>
      </c>
      <c r="C64" s="82">
        <f t="shared" ref="C64:E65" si="0">C65</f>
        <v>15000</v>
      </c>
      <c r="D64" s="82">
        <f t="shared" si="0"/>
        <v>15000</v>
      </c>
      <c r="E64" s="82">
        <f t="shared" si="0"/>
        <v>3136.88</v>
      </c>
      <c r="F64" s="81">
        <f>(E65*100)/D65</f>
        <v>20.912533333333332</v>
      </c>
    </row>
    <row r="65" spans="1:6" ht="25.5" x14ac:dyDescent="0.2">
      <c r="A65" s="53" t="s">
        <v>182</v>
      </c>
      <c r="B65" s="54" t="s">
        <v>183</v>
      </c>
      <c r="C65" s="83">
        <f t="shared" si="0"/>
        <v>15000</v>
      </c>
      <c r="D65" s="83">
        <f t="shared" si="0"/>
        <v>15000</v>
      </c>
      <c r="E65" s="83">
        <f t="shared" si="0"/>
        <v>3136.88</v>
      </c>
      <c r="F65" s="83">
        <f>(E66*100)/D66</f>
        <v>20.912533333333332</v>
      </c>
    </row>
    <row r="66" spans="1:6" x14ac:dyDescent="0.2">
      <c r="A66" s="55" t="s">
        <v>184</v>
      </c>
      <c r="B66" s="56" t="s">
        <v>183</v>
      </c>
      <c r="C66" s="84">
        <v>15000</v>
      </c>
      <c r="D66" s="84">
        <v>15000</v>
      </c>
      <c r="E66" s="84">
        <v>3136.88</v>
      </c>
      <c r="F66" s="84"/>
    </row>
    <row r="67" spans="1:6" x14ac:dyDescent="0.2">
      <c r="A67" s="49" t="s">
        <v>50</v>
      </c>
      <c r="B67" s="50" t="s">
        <v>51</v>
      </c>
      <c r="C67" s="80">
        <f t="shared" ref="C67:E68" si="1">C68</f>
        <v>5126105</v>
      </c>
      <c r="D67" s="80">
        <f t="shared" si="1"/>
        <v>5126105</v>
      </c>
      <c r="E67" s="80">
        <f t="shared" si="1"/>
        <v>3465447.54</v>
      </c>
      <c r="F67" s="81">
        <f>(E68*100)/D68</f>
        <v>67.603912522275678</v>
      </c>
    </row>
    <row r="68" spans="1:6" x14ac:dyDescent="0.2">
      <c r="A68" s="51" t="s">
        <v>70</v>
      </c>
      <c r="B68" s="52" t="s">
        <v>71</v>
      </c>
      <c r="C68" s="82">
        <f t="shared" si="1"/>
        <v>5126105</v>
      </c>
      <c r="D68" s="82">
        <f t="shared" si="1"/>
        <v>5126105</v>
      </c>
      <c r="E68" s="82">
        <f t="shared" si="1"/>
        <v>3465447.54</v>
      </c>
      <c r="F68" s="81">
        <f>(E69*100)/D69</f>
        <v>67.603912522275678</v>
      </c>
    </row>
    <row r="69" spans="1:6" ht="25.5" x14ac:dyDescent="0.2">
      <c r="A69" s="53" t="s">
        <v>72</v>
      </c>
      <c r="B69" s="54" t="s">
        <v>73</v>
      </c>
      <c r="C69" s="83">
        <f>C70+C71</f>
        <v>5126105</v>
      </c>
      <c r="D69" s="83">
        <f>D70+D71</f>
        <v>5126105</v>
      </c>
      <c r="E69" s="83">
        <f>E70+E71</f>
        <v>3465447.54</v>
      </c>
      <c r="F69" s="83">
        <f>(E70*100)/D70</f>
        <v>67.7854609355945</v>
      </c>
    </row>
    <row r="70" spans="1:6" x14ac:dyDescent="0.2">
      <c r="A70" s="55" t="s">
        <v>74</v>
      </c>
      <c r="B70" s="56" t="s">
        <v>75</v>
      </c>
      <c r="C70" s="84">
        <v>5104455</v>
      </c>
      <c r="D70" s="84">
        <v>5104455</v>
      </c>
      <c r="E70" s="84">
        <v>3460078.35</v>
      </c>
      <c r="F70" s="84"/>
    </row>
    <row r="71" spans="1:6" ht="25.5" x14ac:dyDescent="0.2">
      <c r="A71" s="55" t="s">
        <v>76</v>
      </c>
      <c r="B71" s="56" t="s">
        <v>77</v>
      </c>
      <c r="C71" s="84">
        <v>21650</v>
      </c>
      <c r="D71" s="84">
        <v>21650</v>
      </c>
      <c r="E71" s="84">
        <v>5369.19</v>
      </c>
      <c r="F71" s="84"/>
    </row>
    <row r="72" spans="1:6" x14ac:dyDescent="0.2">
      <c r="A72" s="48" t="s">
        <v>199</v>
      </c>
      <c r="B72" s="48" t="s">
        <v>207</v>
      </c>
      <c r="C72" s="78"/>
      <c r="D72" s="78"/>
      <c r="E72" s="78"/>
      <c r="F72" s="79" t="e">
        <f>(E72*100)/D72</f>
        <v>#DIV/0!</v>
      </c>
    </row>
    <row r="73" spans="1:6" x14ac:dyDescent="0.2">
      <c r="A73" s="49" t="s">
        <v>78</v>
      </c>
      <c r="B73" s="50" t="s">
        <v>79</v>
      </c>
      <c r="C73" s="80">
        <f>C74</f>
        <v>1062</v>
      </c>
      <c r="D73" s="80">
        <f>D74</f>
        <v>1062</v>
      </c>
      <c r="E73" s="80">
        <f>E74</f>
        <v>0</v>
      </c>
      <c r="F73" s="81">
        <f>(E74*100)/D74</f>
        <v>0</v>
      </c>
    </row>
    <row r="74" spans="1:6" x14ac:dyDescent="0.2">
      <c r="A74" s="51" t="s">
        <v>95</v>
      </c>
      <c r="B74" s="52" t="s">
        <v>96</v>
      </c>
      <c r="C74" s="82">
        <f>C75+C77</f>
        <v>1062</v>
      </c>
      <c r="D74" s="82">
        <f>D75+D77</f>
        <v>1062</v>
      </c>
      <c r="E74" s="82">
        <f>E75+E77</f>
        <v>0</v>
      </c>
      <c r="F74" s="81">
        <f>(E75*100)/D75</f>
        <v>0</v>
      </c>
    </row>
    <row r="75" spans="1:6" x14ac:dyDescent="0.2">
      <c r="A75" s="53" t="s">
        <v>107</v>
      </c>
      <c r="B75" s="54" t="s">
        <v>108</v>
      </c>
      <c r="C75" s="83">
        <f>C76</f>
        <v>531</v>
      </c>
      <c r="D75" s="83">
        <f>D76</f>
        <v>531</v>
      </c>
      <c r="E75" s="83">
        <f>E76</f>
        <v>0</v>
      </c>
      <c r="F75" s="83">
        <f>(E76*100)/D76</f>
        <v>0</v>
      </c>
    </row>
    <row r="76" spans="1:6" x14ac:dyDescent="0.2">
      <c r="A76" s="55" t="s">
        <v>109</v>
      </c>
      <c r="B76" s="56" t="s">
        <v>110</v>
      </c>
      <c r="C76" s="84">
        <v>531</v>
      </c>
      <c r="D76" s="84">
        <v>531</v>
      </c>
      <c r="E76" s="84">
        <v>0</v>
      </c>
      <c r="F76" s="84"/>
    </row>
    <row r="77" spans="1:6" x14ac:dyDescent="0.2">
      <c r="A77" s="53" t="s">
        <v>119</v>
      </c>
      <c r="B77" s="54" t="s">
        <v>120</v>
      </c>
      <c r="C77" s="83">
        <f>C78</f>
        <v>531</v>
      </c>
      <c r="D77" s="83">
        <f>D78</f>
        <v>531</v>
      </c>
      <c r="E77" s="83">
        <f>E78</f>
        <v>0</v>
      </c>
      <c r="F77" s="83">
        <f>(E78*100)/D78</f>
        <v>0</v>
      </c>
    </row>
    <row r="78" spans="1:6" x14ac:dyDescent="0.2">
      <c r="A78" s="55" t="s">
        <v>123</v>
      </c>
      <c r="B78" s="56" t="s">
        <v>124</v>
      </c>
      <c r="C78" s="84">
        <v>531</v>
      </c>
      <c r="D78" s="84">
        <v>531</v>
      </c>
      <c r="E78" s="84">
        <v>0</v>
      </c>
      <c r="F78" s="84"/>
    </row>
    <row r="79" spans="1:6" x14ac:dyDescent="0.2">
      <c r="A79" s="49" t="s">
        <v>166</v>
      </c>
      <c r="B79" s="50" t="s">
        <v>167</v>
      </c>
      <c r="C79" s="80">
        <f t="shared" ref="C79:E81" si="2">C80</f>
        <v>531</v>
      </c>
      <c r="D79" s="80">
        <f t="shared" si="2"/>
        <v>531</v>
      </c>
      <c r="E79" s="80">
        <f t="shared" si="2"/>
        <v>0</v>
      </c>
      <c r="F79" s="81">
        <f>(E80*100)/D80</f>
        <v>0</v>
      </c>
    </row>
    <row r="80" spans="1:6" x14ac:dyDescent="0.2">
      <c r="A80" s="51" t="s">
        <v>168</v>
      </c>
      <c r="B80" s="52" t="s">
        <v>169</v>
      </c>
      <c r="C80" s="82">
        <f t="shared" si="2"/>
        <v>531</v>
      </c>
      <c r="D80" s="82">
        <f t="shared" si="2"/>
        <v>531</v>
      </c>
      <c r="E80" s="82">
        <f t="shared" si="2"/>
        <v>0</v>
      </c>
      <c r="F80" s="81">
        <f>(E81*100)/D81</f>
        <v>0</v>
      </c>
    </row>
    <row r="81" spans="1:6" x14ac:dyDescent="0.2">
      <c r="A81" s="53" t="s">
        <v>170</v>
      </c>
      <c r="B81" s="54" t="s">
        <v>171</v>
      </c>
      <c r="C81" s="83">
        <f t="shared" si="2"/>
        <v>531</v>
      </c>
      <c r="D81" s="83">
        <f t="shared" si="2"/>
        <v>531</v>
      </c>
      <c r="E81" s="83">
        <f t="shared" si="2"/>
        <v>0</v>
      </c>
      <c r="F81" s="83">
        <f>(E82*100)/D82</f>
        <v>0</v>
      </c>
    </row>
    <row r="82" spans="1:6" x14ac:dyDescent="0.2">
      <c r="A82" s="55" t="s">
        <v>172</v>
      </c>
      <c r="B82" s="56" t="s">
        <v>173</v>
      </c>
      <c r="C82" s="84">
        <v>531</v>
      </c>
      <c r="D82" s="84">
        <v>531</v>
      </c>
      <c r="E82" s="84">
        <v>0</v>
      </c>
      <c r="F82" s="84"/>
    </row>
    <row r="83" spans="1:6" x14ac:dyDescent="0.2">
      <c r="A83" s="49" t="s">
        <v>50</v>
      </c>
      <c r="B83" s="50" t="s">
        <v>51</v>
      </c>
      <c r="C83" s="80">
        <f t="shared" ref="C83:E85" si="3">C84</f>
        <v>1593</v>
      </c>
      <c r="D83" s="80">
        <f t="shared" si="3"/>
        <v>1593</v>
      </c>
      <c r="E83" s="80">
        <f t="shared" si="3"/>
        <v>42.75</v>
      </c>
      <c r="F83" s="81">
        <f>(E84*100)/D84</f>
        <v>2.6836158192090394</v>
      </c>
    </row>
    <row r="84" spans="1:6" x14ac:dyDescent="0.2">
      <c r="A84" s="51" t="s">
        <v>64</v>
      </c>
      <c r="B84" s="52" t="s">
        <v>65</v>
      </c>
      <c r="C84" s="82">
        <f t="shared" si="3"/>
        <v>1593</v>
      </c>
      <c r="D84" s="82">
        <f t="shared" si="3"/>
        <v>1593</v>
      </c>
      <c r="E84" s="82">
        <f t="shared" si="3"/>
        <v>42.75</v>
      </c>
      <c r="F84" s="81">
        <f>(E85*100)/D85</f>
        <v>2.6836158192090394</v>
      </c>
    </row>
    <row r="85" spans="1:6" x14ac:dyDescent="0.2">
      <c r="A85" s="53" t="s">
        <v>66</v>
      </c>
      <c r="B85" s="54" t="s">
        <v>67</v>
      </c>
      <c r="C85" s="83">
        <f t="shared" si="3"/>
        <v>1593</v>
      </c>
      <c r="D85" s="83">
        <f t="shared" si="3"/>
        <v>1593</v>
      </c>
      <c r="E85" s="83">
        <f t="shared" si="3"/>
        <v>42.75</v>
      </c>
      <c r="F85" s="83">
        <f>(E86*100)/D86</f>
        <v>2.6836158192090394</v>
      </c>
    </row>
    <row r="86" spans="1:6" x14ac:dyDescent="0.2">
      <c r="A86" s="55" t="s">
        <v>68</v>
      </c>
      <c r="B86" s="56" t="s">
        <v>69</v>
      </c>
      <c r="C86" s="84">
        <v>1593</v>
      </c>
      <c r="D86" s="84">
        <v>1593</v>
      </c>
      <c r="E86" s="84">
        <v>42.75</v>
      </c>
      <c r="F86" s="84"/>
    </row>
    <row r="87" spans="1:6" x14ac:dyDescent="0.2">
      <c r="A87" s="48" t="s">
        <v>80</v>
      </c>
      <c r="B87" s="48" t="s">
        <v>208</v>
      </c>
      <c r="C87" s="78"/>
      <c r="D87" s="78"/>
      <c r="E87" s="78"/>
      <c r="F87" s="79" t="e">
        <f>(E87*100)/D87</f>
        <v>#DIV/0!</v>
      </c>
    </row>
    <row r="88" spans="1:6" x14ac:dyDescent="0.2">
      <c r="A88" s="49" t="s">
        <v>50</v>
      </c>
      <c r="B88" s="50" t="s">
        <v>51</v>
      </c>
      <c r="C88" s="80">
        <f t="shared" ref="C88:E90" si="4">C89</f>
        <v>0</v>
      </c>
      <c r="D88" s="80">
        <f t="shared" si="4"/>
        <v>0</v>
      </c>
      <c r="E88" s="80">
        <f t="shared" si="4"/>
        <v>0.94</v>
      </c>
      <c r="F88" s="81" t="e">
        <f>(E89*100)/D89</f>
        <v>#DIV/0!</v>
      </c>
    </row>
    <row r="89" spans="1:6" x14ac:dyDescent="0.2">
      <c r="A89" s="51" t="s">
        <v>58</v>
      </c>
      <c r="B89" s="52" t="s">
        <v>59</v>
      </c>
      <c r="C89" s="82">
        <f t="shared" si="4"/>
        <v>0</v>
      </c>
      <c r="D89" s="82">
        <f t="shared" si="4"/>
        <v>0</v>
      </c>
      <c r="E89" s="82">
        <f t="shared" si="4"/>
        <v>0.94</v>
      </c>
      <c r="F89" s="81" t="e">
        <f>(E90*100)/D90</f>
        <v>#DIV/0!</v>
      </c>
    </row>
    <row r="90" spans="1:6" x14ac:dyDescent="0.2">
      <c r="A90" s="53" t="s">
        <v>60</v>
      </c>
      <c r="B90" s="54" t="s">
        <v>61</v>
      </c>
      <c r="C90" s="83">
        <f t="shared" si="4"/>
        <v>0</v>
      </c>
      <c r="D90" s="83">
        <f t="shared" si="4"/>
        <v>0</v>
      </c>
      <c r="E90" s="83">
        <f t="shared" si="4"/>
        <v>0.94</v>
      </c>
      <c r="F90" s="83" t="e">
        <f>(E91*100)/D91</f>
        <v>#DIV/0!</v>
      </c>
    </row>
    <row r="91" spans="1:6" x14ac:dyDescent="0.2">
      <c r="A91" s="55" t="s">
        <v>62</v>
      </c>
      <c r="B91" s="56" t="s">
        <v>63</v>
      </c>
      <c r="C91" s="84">
        <v>0</v>
      </c>
      <c r="D91" s="84">
        <v>0</v>
      </c>
      <c r="E91" s="84">
        <v>0.94</v>
      </c>
      <c r="F91" s="84"/>
    </row>
    <row r="92" spans="1:6" x14ac:dyDescent="0.2">
      <c r="A92" s="48" t="s">
        <v>200</v>
      </c>
      <c r="B92" s="48" t="s">
        <v>209</v>
      </c>
      <c r="C92" s="78"/>
      <c r="D92" s="78"/>
      <c r="E92" s="78"/>
      <c r="F92" s="79" t="e">
        <f>(E92*100)/D92</f>
        <v>#DIV/0!</v>
      </c>
    </row>
    <row r="93" spans="1:6" x14ac:dyDescent="0.2">
      <c r="A93" s="49" t="s">
        <v>78</v>
      </c>
      <c r="B93" s="50" t="s">
        <v>79</v>
      </c>
      <c r="C93" s="80">
        <f t="shared" ref="C93:E95" si="5">C94</f>
        <v>6000</v>
      </c>
      <c r="D93" s="80">
        <f t="shared" si="5"/>
        <v>6000</v>
      </c>
      <c r="E93" s="80">
        <f t="shared" si="5"/>
        <v>6111.91</v>
      </c>
      <c r="F93" s="81">
        <f>(E94*100)/D94</f>
        <v>101.86516666666667</v>
      </c>
    </row>
    <row r="94" spans="1:6" x14ac:dyDescent="0.2">
      <c r="A94" s="51" t="s">
        <v>95</v>
      </c>
      <c r="B94" s="52" t="s">
        <v>96</v>
      </c>
      <c r="C94" s="82">
        <f t="shared" si="5"/>
        <v>6000</v>
      </c>
      <c r="D94" s="82">
        <f t="shared" si="5"/>
        <v>6000</v>
      </c>
      <c r="E94" s="82">
        <f t="shared" si="5"/>
        <v>6111.91</v>
      </c>
      <c r="F94" s="81">
        <f>(E95*100)/D95</f>
        <v>101.86516666666667</v>
      </c>
    </row>
    <row r="95" spans="1:6" x14ac:dyDescent="0.2">
      <c r="A95" s="53" t="s">
        <v>143</v>
      </c>
      <c r="B95" s="54" t="s">
        <v>144</v>
      </c>
      <c r="C95" s="83">
        <f t="shared" si="5"/>
        <v>6000</v>
      </c>
      <c r="D95" s="83">
        <f t="shared" si="5"/>
        <v>6000</v>
      </c>
      <c r="E95" s="83">
        <f t="shared" si="5"/>
        <v>6111.91</v>
      </c>
      <c r="F95" s="83">
        <f>(E96*100)/D96</f>
        <v>101.86516666666667</v>
      </c>
    </row>
    <row r="96" spans="1:6" x14ac:dyDescent="0.2">
      <c r="A96" s="55" t="s">
        <v>145</v>
      </c>
      <c r="B96" s="56" t="s">
        <v>146</v>
      </c>
      <c r="C96" s="84">
        <v>6000</v>
      </c>
      <c r="D96" s="84">
        <v>6000</v>
      </c>
      <c r="E96" s="84">
        <v>6111.91</v>
      </c>
      <c r="F96" s="84"/>
    </row>
    <row r="97" spans="1:6" x14ac:dyDescent="0.2">
      <c r="A97" s="49" t="s">
        <v>50</v>
      </c>
      <c r="B97" s="50" t="s">
        <v>51</v>
      </c>
      <c r="C97" s="80">
        <f t="shared" ref="C97:E99" si="6">C98</f>
        <v>6000</v>
      </c>
      <c r="D97" s="80">
        <f t="shared" si="6"/>
        <v>6000</v>
      </c>
      <c r="E97" s="80">
        <f t="shared" si="6"/>
        <v>0</v>
      </c>
      <c r="F97" s="81">
        <f>(E98*100)/D98</f>
        <v>0</v>
      </c>
    </row>
    <row r="98" spans="1:6" x14ac:dyDescent="0.2">
      <c r="A98" s="51" t="s">
        <v>52</v>
      </c>
      <c r="B98" s="52" t="s">
        <v>53</v>
      </c>
      <c r="C98" s="82">
        <f t="shared" si="6"/>
        <v>6000</v>
      </c>
      <c r="D98" s="82">
        <f t="shared" si="6"/>
        <v>6000</v>
      </c>
      <c r="E98" s="82">
        <f t="shared" si="6"/>
        <v>0</v>
      </c>
      <c r="F98" s="81">
        <f>(E99*100)/D99</f>
        <v>0</v>
      </c>
    </row>
    <row r="99" spans="1:6" ht="25.5" x14ac:dyDescent="0.2">
      <c r="A99" s="53" t="s">
        <v>54</v>
      </c>
      <c r="B99" s="54" t="s">
        <v>55</v>
      </c>
      <c r="C99" s="83">
        <f t="shared" si="6"/>
        <v>6000</v>
      </c>
      <c r="D99" s="83">
        <f t="shared" si="6"/>
        <v>6000</v>
      </c>
      <c r="E99" s="83">
        <f t="shared" si="6"/>
        <v>0</v>
      </c>
      <c r="F99" s="83">
        <f>(E100*100)/D100</f>
        <v>0</v>
      </c>
    </row>
    <row r="100" spans="1:6" ht="25.5" x14ac:dyDescent="0.2">
      <c r="A100" s="55" t="s">
        <v>56</v>
      </c>
      <c r="B100" s="56" t="s">
        <v>57</v>
      </c>
      <c r="C100" s="84">
        <v>6000</v>
      </c>
      <c r="D100" s="84">
        <v>6000</v>
      </c>
      <c r="E100" s="84">
        <v>0</v>
      </c>
      <c r="F100" s="84"/>
    </row>
    <row r="101" spans="1:6" x14ac:dyDescent="0.2">
      <c r="A101" s="48" t="s">
        <v>201</v>
      </c>
      <c r="B101" s="48" t="s">
        <v>210</v>
      </c>
      <c r="C101" s="78"/>
      <c r="D101" s="78"/>
      <c r="E101" s="78"/>
      <c r="F101" s="79" t="e">
        <f>(E101*100)/D101</f>
        <v>#DIV/0!</v>
      </c>
    </row>
    <row r="102" spans="1:6" ht="38.25" x14ac:dyDescent="0.2">
      <c r="A102" s="47" t="s">
        <v>211</v>
      </c>
      <c r="B102" s="47" t="s">
        <v>212</v>
      </c>
      <c r="C102" s="47" t="s">
        <v>43</v>
      </c>
      <c r="D102" s="47" t="s">
        <v>204</v>
      </c>
      <c r="E102" s="47" t="s">
        <v>205</v>
      </c>
      <c r="F102" s="47" t="s">
        <v>206</v>
      </c>
    </row>
    <row r="103" spans="1:6" x14ac:dyDescent="0.2">
      <c r="A103" s="49" t="s">
        <v>78</v>
      </c>
      <c r="B103" s="50" t="s">
        <v>79</v>
      </c>
      <c r="C103" s="80">
        <f>C104</f>
        <v>11500</v>
      </c>
      <c r="D103" s="80">
        <f>D104</f>
        <v>11500</v>
      </c>
      <c r="E103" s="80">
        <f>E104</f>
        <v>0</v>
      </c>
      <c r="F103" s="81">
        <f>(E104*100)/D104</f>
        <v>0</v>
      </c>
    </row>
    <row r="104" spans="1:6" x14ac:dyDescent="0.2">
      <c r="A104" s="51" t="s">
        <v>95</v>
      </c>
      <c r="B104" s="52" t="s">
        <v>96</v>
      </c>
      <c r="C104" s="82">
        <f>C105+C107</f>
        <v>11500</v>
      </c>
      <c r="D104" s="82">
        <f>D105+D107</f>
        <v>11500</v>
      </c>
      <c r="E104" s="82">
        <f>E105+E107</f>
        <v>0</v>
      </c>
      <c r="F104" s="81">
        <f>(E105*100)/D105</f>
        <v>0</v>
      </c>
    </row>
    <row r="105" spans="1:6" x14ac:dyDescent="0.2">
      <c r="A105" s="53" t="s">
        <v>119</v>
      </c>
      <c r="B105" s="54" t="s">
        <v>120</v>
      </c>
      <c r="C105" s="83">
        <f>C106</f>
        <v>5500</v>
      </c>
      <c r="D105" s="83">
        <f>D106</f>
        <v>5500</v>
      </c>
      <c r="E105" s="83">
        <f>E106</f>
        <v>0</v>
      </c>
      <c r="F105" s="83">
        <f>(E106*100)/D106</f>
        <v>0</v>
      </c>
    </row>
    <row r="106" spans="1:6" x14ac:dyDescent="0.2">
      <c r="A106" s="55" t="s">
        <v>133</v>
      </c>
      <c r="B106" s="56" t="s">
        <v>134</v>
      </c>
      <c r="C106" s="84">
        <v>5500</v>
      </c>
      <c r="D106" s="84">
        <v>5500</v>
      </c>
      <c r="E106" s="84">
        <v>0</v>
      </c>
      <c r="F106" s="84"/>
    </row>
    <row r="107" spans="1:6" x14ac:dyDescent="0.2">
      <c r="A107" s="53" t="s">
        <v>143</v>
      </c>
      <c r="B107" s="54" t="s">
        <v>144</v>
      </c>
      <c r="C107" s="83">
        <f>C108</f>
        <v>6000</v>
      </c>
      <c r="D107" s="83">
        <f>D108</f>
        <v>6000</v>
      </c>
      <c r="E107" s="83">
        <f>E108</f>
        <v>0</v>
      </c>
      <c r="F107" s="83">
        <f>(E108*100)/D108</f>
        <v>0</v>
      </c>
    </row>
    <row r="108" spans="1:6" x14ac:dyDescent="0.2">
      <c r="A108" s="55" t="s">
        <v>145</v>
      </c>
      <c r="B108" s="56" t="s">
        <v>146</v>
      </c>
      <c r="C108" s="84">
        <v>6000</v>
      </c>
      <c r="D108" s="84">
        <v>6000</v>
      </c>
      <c r="E108" s="84">
        <v>0</v>
      </c>
      <c r="F108" s="84"/>
    </row>
    <row r="109" spans="1:6" x14ac:dyDescent="0.2">
      <c r="A109" s="49" t="s">
        <v>50</v>
      </c>
      <c r="B109" s="50" t="s">
        <v>51</v>
      </c>
      <c r="C109" s="80">
        <f t="shared" ref="C109:E111" si="7">C110</f>
        <v>11500</v>
      </c>
      <c r="D109" s="80">
        <f t="shared" si="7"/>
        <v>11500</v>
      </c>
      <c r="E109" s="80">
        <f t="shared" si="7"/>
        <v>0</v>
      </c>
      <c r="F109" s="81">
        <f>(E110*100)/D110</f>
        <v>0</v>
      </c>
    </row>
    <row r="110" spans="1:6" x14ac:dyDescent="0.2">
      <c r="A110" s="51" t="s">
        <v>70</v>
      </c>
      <c r="B110" s="52" t="s">
        <v>71</v>
      </c>
      <c r="C110" s="82">
        <f t="shared" si="7"/>
        <v>11500</v>
      </c>
      <c r="D110" s="82">
        <f t="shared" si="7"/>
        <v>11500</v>
      </c>
      <c r="E110" s="82">
        <f t="shared" si="7"/>
        <v>0</v>
      </c>
      <c r="F110" s="81">
        <f>(E111*100)/D111</f>
        <v>0</v>
      </c>
    </row>
    <row r="111" spans="1:6" ht="25.5" x14ac:dyDescent="0.2">
      <c r="A111" s="53" t="s">
        <v>72</v>
      </c>
      <c r="B111" s="54" t="s">
        <v>73</v>
      </c>
      <c r="C111" s="83">
        <f t="shared" si="7"/>
        <v>11500</v>
      </c>
      <c r="D111" s="83">
        <f t="shared" si="7"/>
        <v>11500</v>
      </c>
      <c r="E111" s="83">
        <f t="shared" si="7"/>
        <v>0</v>
      </c>
      <c r="F111" s="83">
        <f>(E112*100)/D112</f>
        <v>0</v>
      </c>
    </row>
    <row r="112" spans="1:6" x14ac:dyDescent="0.2">
      <c r="A112" s="55" t="s">
        <v>74</v>
      </c>
      <c r="B112" s="56" t="s">
        <v>75</v>
      </c>
      <c r="C112" s="84">
        <v>11500</v>
      </c>
      <c r="D112" s="84">
        <v>11500</v>
      </c>
      <c r="E112" s="84">
        <v>0</v>
      </c>
      <c r="F112" s="84"/>
    </row>
    <row r="113" spans="1:6" x14ac:dyDescent="0.2">
      <c r="A113" s="48" t="s">
        <v>199</v>
      </c>
      <c r="B113" s="48" t="s">
        <v>207</v>
      </c>
      <c r="C113" s="78"/>
      <c r="D113" s="78"/>
      <c r="E113" s="78"/>
      <c r="F113" s="79" t="e">
        <f>(E113*100)/D113</f>
        <v>#DIV/0!</v>
      </c>
    </row>
    <row r="114" spans="1:6" s="57" customFormat="1" x14ac:dyDescent="0.2"/>
    <row r="115" spans="1:6" s="57" customFormat="1" x14ac:dyDescent="0.2"/>
    <row r="116" spans="1:6" s="57" customFormat="1" x14ac:dyDescent="0.2"/>
    <row r="117" spans="1:6" s="57" customFormat="1" x14ac:dyDescent="0.2"/>
    <row r="118" spans="1:6" s="57" customFormat="1" x14ac:dyDescent="0.2"/>
    <row r="119" spans="1:6" s="57" customFormat="1" x14ac:dyDescent="0.2"/>
    <row r="120" spans="1:6" s="57" customFormat="1" x14ac:dyDescent="0.2"/>
    <row r="121" spans="1:6" s="57" customFormat="1" x14ac:dyDescent="0.2"/>
    <row r="122" spans="1:6" s="57" customFormat="1" x14ac:dyDescent="0.2"/>
    <row r="123" spans="1:6" s="57" customFormat="1" x14ac:dyDescent="0.2"/>
    <row r="124" spans="1:6" s="57" customFormat="1" x14ac:dyDescent="0.2"/>
    <row r="125" spans="1:6" s="57" customFormat="1" x14ac:dyDescent="0.2"/>
    <row r="126" spans="1:6" s="57" customFormat="1" x14ac:dyDescent="0.2"/>
    <row r="127" spans="1:6" s="57" customFormat="1" x14ac:dyDescent="0.2"/>
    <row r="128" spans="1:6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="57" customFormat="1" x14ac:dyDescent="0.2"/>
    <row r="1234" s="57" customFormat="1" x14ac:dyDescent="0.2"/>
    <row r="1235" s="57" customFormat="1" x14ac:dyDescent="0.2"/>
    <row r="1236" s="57" customFormat="1" x14ac:dyDescent="0.2"/>
    <row r="1237" s="57" customFormat="1" x14ac:dyDescent="0.2"/>
    <row r="1238" s="57" customFormat="1" x14ac:dyDescent="0.2"/>
    <row r="1239" s="57" customFormat="1" x14ac:dyDescent="0.2"/>
    <row r="1240" s="57" customFormat="1" x14ac:dyDescent="0.2"/>
    <row r="1241" s="57" customFormat="1" x14ac:dyDescent="0.2"/>
    <row r="1242" s="57" customFormat="1" x14ac:dyDescent="0.2"/>
    <row r="1243" s="57" customFormat="1" x14ac:dyDescent="0.2"/>
    <row r="1244" s="57" customFormat="1" x14ac:dyDescent="0.2"/>
    <row r="1245" s="57" customFormat="1" x14ac:dyDescent="0.2"/>
    <row r="1246" s="57" customFormat="1" x14ac:dyDescent="0.2"/>
    <row r="1247" s="57" customFormat="1" x14ac:dyDescent="0.2"/>
    <row r="1248" s="57" customFormat="1" x14ac:dyDescent="0.2"/>
    <row r="1249" spans="1:3" s="57" customFormat="1" x14ac:dyDescent="0.2"/>
    <row r="1250" spans="1:3" s="57" customFormat="1" x14ac:dyDescent="0.2"/>
    <row r="1251" spans="1:3" s="57" customFormat="1" x14ac:dyDescent="0.2"/>
    <row r="1252" spans="1:3" s="57" customFormat="1" x14ac:dyDescent="0.2"/>
    <row r="1253" spans="1:3" s="57" customFormat="1" x14ac:dyDescent="0.2"/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57"/>
      <c r="B1278" s="57"/>
      <c r="C1278" s="57"/>
    </row>
    <row r="1279" spans="1:3" x14ac:dyDescent="0.2">
      <c r="A1279" s="57"/>
      <c r="B1279" s="57"/>
      <c r="C1279" s="57"/>
    </row>
    <row r="1280" spans="1:3" x14ac:dyDescent="0.2">
      <c r="A1280" s="57"/>
      <c r="B1280" s="57"/>
      <c r="C1280" s="57"/>
    </row>
    <row r="1281" spans="1:3" x14ac:dyDescent="0.2">
      <c r="A1281" s="57"/>
      <c r="B1281" s="57"/>
      <c r="C1281" s="57"/>
    </row>
    <row r="1282" spans="1:3" x14ac:dyDescent="0.2">
      <c r="A1282" s="57"/>
      <c r="B1282" s="57"/>
      <c r="C1282" s="57"/>
    </row>
    <row r="1283" spans="1:3" x14ac:dyDescent="0.2">
      <c r="A1283" s="57"/>
      <c r="B1283" s="57"/>
      <c r="C1283" s="57"/>
    </row>
    <row r="1284" spans="1:3" x14ac:dyDescent="0.2">
      <c r="A1284" s="57"/>
      <c r="B1284" s="57"/>
      <c r="C1284" s="57"/>
    </row>
    <row r="1285" spans="1:3" x14ac:dyDescent="0.2">
      <c r="A1285" s="57"/>
      <c r="B1285" s="57"/>
      <c r="C1285" s="57"/>
    </row>
    <row r="1286" spans="1:3" x14ac:dyDescent="0.2">
      <c r="A1286" s="57"/>
      <c r="B1286" s="57"/>
      <c r="C1286" s="57"/>
    </row>
    <row r="1287" spans="1:3" x14ac:dyDescent="0.2">
      <c r="A1287" s="57"/>
      <c r="B1287" s="57"/>
      <c r="C1287" s="57"/>
    </row>
    <row r="1288" spans="1:3" x14ac:dyDescent="0.2">
      <c r="A1288" s="57"/>
      <c r="B1288" s="57"/>
      <c r="C1288" s="57"/>
    </row>
    <row r="1289" spans="1:3" x14ac:dyDescent="0.2">
      <c r="A1289" s="57"/>
      <c r="B1289" s="57"/>
      <c r="C1289" s="57"/>
    </row>
    <row r="1290" spans="1:3" x14ac:dyDescent="0.2">
      <c r="A1290" s="57"/>
      <c r="B1290" s="57"/>
      <c r="C1290" s="57"/>
    </row>
    <row r="1291" spans="1:3" x14ac:dyDescent="0.2">
      <c r="A1291" s="40"/>
      <c r="B1291" s="40"/>
      <c r="C1291" s="40"/>
    </row>
    <row r="1292" spans="1:3" x14ac:dyDescent="0.2">
      <c r="A1292" s="40"/>
      <c r="B1292" s="40"/>
      <c r="C1292" s="40"/>
    </row>
    <row r="1293" spans="1:3" x14ac:dyDescent="0.2">
      <c r="A1293" s="40"/>
      <c r="B1293" s="40"/>
      <c r="C1293" s="40"/>
    </row>
    <row r="1294" spans="1:3" x14ac:dyDescent="0.2">
      <c r="A1294" s="40"/>
      <c r="B1294" s="40"/>
      <c r="C1294" s="40"/>
    </row>
    <row r="1295" spans="1:3" x14ac:dyDescent="0.2">
      <c r="A1295" s="40"/>
      <c r="B1295" s="40"/>
      <c r="C1295" s="40"/>
    </row>
    <row r="1296" spans="1:3" x14ac:dyDescent="0.2">
      <c r="A1296" s="40"/>
      <c r="B1296" s="40"/>
      <c r="C1296" s="40"/>
    </row>
    <row r="1297" spans="1:3" x14ac:dyDescent="0.2">
      <c r="A1297" s="40"/>
      <c r="B1297" s="40"/>
      <c r="C1297" s="40"/>
    </row>
    <row r="1298" spans="1:3" x14ac:dyDescent="0.2">
      <c r="A1298" s="40"/>
      <c r="B1298" s="40"/>
      <c r="C1298" s="40"/>
    </row>
    <row r="1299" spans="1:3" x14ac:dyDescent="0.2">
      <c r="A1299" s="40"/>
      <c r="B1299" s="40"/>
      <c r="C1299" s="40"/>
    </row>
    <row r="1300" spans="1:3" x14ac:dyDescent="0.2">
      <c r="A1300" s="40"/>
      <c r="B1300" s="40"/>
      <c r="C1300" s="40"/>
    </row>
    <row r="1301" spans="1:3" x14ac:dyDescent="0.2">
      <c r="A1301" s="40"/>
      <c r="B1301" s="40"/>
      <c r="C1301" s="40"/>
    </row>
    <row r="1302" spans="1:3" x14ac:dyDescent="0.2">
      <c r="A1302" s="40"/>
      <c r="B1302" s="40"/>
      <c r="C1302" s="40"/>
    </row>
    <row r="1303" spans="1:3" x14ac:dyDescent="0.2">
      <c r="A1303" s="40"/>
      <c r="B1303" s="40"/>
      <c r="C1303" s="40"/>
    </row>
    <row r="1304" spans="1:3" x14ac:dyDescent="0.2">
      <c r="A1304" s="40"/>
      <c r="B1304" s="40"/>
      <c r="C1304" s="40"/>
    </row>
    <row r="1305" spans="1:3" x14ac:dyDescent="0.2">
      <c r="A1305" s="40"/>
      <c r="B1305" s="40"/>
      <c r="C1305" s="40"/>
    </row>
    <row r="1306" spans="1:3" x14ac:dyDescent="0.2">
      <c r="A1306" s="40"/>
      <c r="B1306" s="40"/>
      <c r="C1306" s="40"/>
    </row>
    <row r="1307" spans="1:3" x14ac:dyDescent="0.2">
      <c r="A1307" s="40"/>
      <c r="B1307" s="40"/>
      <c r="C1307" s="40"/>
    </row>
    <row r="1308" spans="1:3" x14ac:dyDescent="0.2">
      <c r="A1308" s="40"/>
      <c r="B1308" s="40"/>
      <c r="C1308" s="40"/>
    </row>
    <row r="1309" spans="1:3" x14ac:dyDescent="0.2">
      <c r="A1309" s="40"/>
      <c r="B1309" s="40"/>
      <c r="C1309" s="40"/>
    </row>
    <row r="1310" spans="1:3" x14ac:dyDescent="0.2">
      <c r="A1310" s="40"/>
      <c r="B1310" s="40"/>
      <c r="C1310" s="40"/>
    </row>
    <row r="1311" spans="1:3" x14ac:dyDescent="0.2">
      <c r="A1311" s="40"/>
      <c r="B1311" s="40"/>
      <c r="C1311" s="40"/>
    </row>
    <row r="1312" spans="1:3" x14ac:dyDescent="0.2">
      <c r="A1312" s="40"/>
      <c r="B1312" s="40"/>
      <c r="C1312" s="40"/>
    </row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  <row r="7956" s="40" customFormat="1" x14ac:dyDescent="0.2"/>
    <row r="7957" s="40" customFormat="1" x14ac:dyDescent="0.2"/>
    <row r="7958" s="40" customFormat="1" x14ac:dyDescent="0.2"/>
    <row r="7959" s="40" customFormat="1" x14ac:dyDescent="0.2"/>
    <row r="7960" s="40" customFormat="1" x14ac:dyDescent="0.2"/>
    <row r="7961" s="40" customFormat="1" x14ac:dyDescent="0.2"/>
    <row r="7962" s="40" customFormat="1" x14ac:dyDescent="0.2"/>
    <row r="7963" s="40" customFormat="1" x14ac:dyDescent="0.2"/>
    <row r="7964" s="40" customFormat="1" x14ac:dyDescent="0.2"/>
    <row r="7965" s="40" customFormat="1" x14ac:dyDescent="0.2"/>
    <row r="7966" s="40" customFormat="1" x14ac:dyDescent="0.2"/>
    <row r="7967" s="40" customFormat="1" x14ac:dyDescent="0.2"/>
    <row r="7968" s="40" customFormat="1" x14ac:dyDescent="0.2"/>
    <row r="7969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Karla Deletić</cp:lastModifiedBy>
  <cp:lastPrinted>2025-07-22T07:23:03Z</cp:lastPrinted>
  <dcterms:created xsi:type="dcterms:W3CDTF">2022-08-12T12:51:27Z</dcterms:created>
  <dcterms:modified xsi:type="dcterms:W3CDTF">2025-07-22T07:23:56Z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