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zaja\Desktop\SONJA\1. IZVJEŠTAJI - GODIŠNJI, REBALANS\IZVRŠENJE - izvještaj PKDP_25.08\2025\"/>
    </mc:Choice>
  </mc:AlternateContent>
  <bookViews>
    <workbookView xWindow="2295" yWindow="2295" windowWidth="28800" windowHeight="15435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G25" i="1" l="1"/>
  <c r="K14" i="1" l="1"/>
  <c r="K13" i="1"/>
  <c r="K10" i="1"/>
  <c r="G12" i="1" l="1"/>
  <c r="K12" i="1" s="1"/>
  <c r="H12" i="1"/>
  <c r="I12" i="1"/>
  <c r="L12" i="1"/>
  <c r="G15" i="1"/>
  <c r="H15" i="1"/>
  <c r="I15" i="1"/>
  <c r="J15" i="1"/>
  <c r="I16" i="1"/>
  <c r="K15" i="1" l="1"/>
  <c r="J16" i="1"/>
  <c r="H16" i="1"/>
  <c r="G16" i="1"/>
  <c r="L16" i="1"/>
  <c r="L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J27" i="1"/>
  <c r="K26" i="1"/>
  <c r="H27" i="1"/>
  <c r="L23" i="1"/>
  <c r="L27" i="1"/>
  <c r="G27" i="1"/>
  <c r="F84" i="15"/>
  <c r="F82" i="15"/>
  <c r="E82" i="15"/>
  <c r="F81" i="15" s="1"/>
  <c r="D82" i="15"/>
  <c r="D81" i="15" s="1"/>
  <c r="D80" i="15" s="1"/>
  <c r="C82" i="15"/>
  <c r="C81" i="15" s="1"/>
  <c r="C80" i="15" s="1"/>
  <c r="F78" i="15"/>
  <c r="E78" i="15"/>
  <c r="F77" i="15" s="1"/>
  <c r="D78" i="15"/>
  <c r="D77" i="15" s="1"/>
  <c r="D76" i="15" s="1"/>
  <c r="D9" i="15" s="1"/>
  <c r="C78" i="15"/>
  <c r="C77" i="15" s="1"/>
  <c r="C76" i="15" s="1"/>
  <c r="C9" i="15" s="1"/>
  <c r="F75" i="15"/>
  <c r="F73" i="15"/>
  <c r="E73" i="15"/>
  <c r="F72" i="15" s="1"/>
  <c r="D73" i="15"/>
  <c r="D72" i="15" s="1"/>
  <c r="D71" i="15" s="1"/>
  <c r="C73" i="15"/>
  <c r="C72" i="15" s="1"/>
  <c r="C71" i="15" s="1"/>
  <c r="F69" i="15"/>
  <c r="E69" i="15"/>
  <c r="F68" i="15" s="1"/>
  <c r="D69" i="15"/>
  <c r="D68" i="15" s="1"/>
  <c r="D67" i="15" s="1"/>
  <c r="D8" i="15" s="1"/>
  <c r="C69" i="15"/>
  <c r="C68" i="15" s="1"/>
  <c r="C67" i="15" s="1"/>
  <c r="C8" i="15" s="1"/>
  <c r="F66" i="15"/>
  <c r="F63" i="15"/>
  <c r="E63" i="15"/>
  <c r="D63" i="15"/>
  <c r="D62" i="15" s="1"/>
  <c r="D61" i="15" s="1"/>
  <c r="C63" i="15"/>
  <c r="C62" i="15" s="1"/>
  <c r="C61" i="15" s="1"/>
  <c r="F59" i="15"/>
  <c r="E59" i="15"/>
  <c r="D59" i="15"/>
  <c r="C59" i="15"/>
  <c r="C58" i="15" s="1"/>
  <c r="F58" i="15"/>
  <c r="E58" i="15"/>
  <c r="D58" i="15"/>
  <c r="F56" i="15"/>
  <c r="E56" i="15"/>
  <c r="D56" i="15"/>
  <c r="C56" i="15"/>
  <c r="F55" i="15"/>
  <c r="E55" i="15"/>
  <c r="D55" i="15"/>
  <c r="C55" i="15"/>
  <c r="F54" i="15"/>
  <c r="E54" i="15"/>
  <c r="D54" i="15"/>
  <c r="F52" i="15"/>
  <c r="E52" i="15"/>
  <c r="D52" i="15"/>
  <c r="C52" i="15"/>
  <c r="F50" i="15"/>
  <c r="E50" i="15"/>
  <c r="D50" i="15"/>
  <c r="C50" i="15"/>
  <c r="C49" i="15" s="1"/>
  <c r="F49" i="15"/>
  <c r="E49" i="15"/>
  <c r="D49" i="15"/>
  <c r="F44" i="15"/>
  <c r="E44" i="15"/>
  <c r="D44" i="15"/>
  <c r="C44" i="15"/>
  <c r="F42" i="15"/>
  <c r="E42" i="15"/>
  <c r="D42" i="15"/>
  <c r="C42" i="15"/>
  <c r="F33" i="15"/>
  <c r="E33" i="15"/>
  <c r="D33" i="15"/>
  <c r="D21" i="15" s="1"/>
  <c r="C33" i="15"/>
  <c r="F27" i="15"/>
  <c r="E27" i="15"/>
  <c r="D27" i="15"/>
  <c r="C27" i="15"/>
  <c r="F22" i="15"/>
  <c r="E22" i="15"/>
  <c r="D22" i="15"/>
  <c r="C22" i="15"/>
  <c r="C21" i="15" s="1"/>
  <c r="F21" i="15"/>
  <c r="E21" i="15"/>
  <c r="F19" i="15"/>
  <c r="E19" i="15"/>
  <c r="D19" i="15"/>
  <c r="C19" i="15"/>
  <c r="F17" i="15"/>
  <c r="E17" i="15"/>
  <c r="D17" i="15"/>
  <c r="C17" i="15"/>
  <c r="F14" i="15"/>
  <c r="E14" i="15"/>
  <c r="F13" i="15" s="1"/>
  <c r="D14" i="15"/>
  <c r="D13" i="15" s="1"/>
  <c r="C14" i="15"/>
  <c r="C13" i="15" s="1"/>
  <c r="C12" i="15" s="1"/>
  <c r="H8" i="8"/>
  <c r="G8" i="8"/>
  <c r="F7" i="8"/>
  <c r="F6" i="8" s="1"/>
  <c r="E7" i="8"/>
  <c r="H7" i="8" s="1"/>
  <c r="D7" i="8"/>
  <c r="D6" i="8" s="1"/>
  <c r="C7" i="8"/>
  <c r="C6" i="8" s="1"/>
  <c r="H19" i="5"/>
  <c r="G19" i="5"/>
  <c r="G18" i="5"/>
  <c r="F18" i="5"/>
  <c r="F13" i="5" s="1"/>
  <c r="E18" i="5"/>
  <c r="E13" i="5" s="1"/>
  <c r="D18" i="5"/>
  <c r="C18" i="5"/>
  <c r="H17" i="5"/>
  <c r="G17" i="5"/>
  <c r="F16" i="5"/>
  <c r="G16" i="5" s="1"/>
  <c r="E16" i="5"/>
  <c r="D16" i="5"/>
  <c r="D13" i="5" s="1"/>
  <c r="C16" i="5"/>
  <c r="H15" i="5"/>
  <c r="G15" i="5"/>
  <c r="H14" i="5"/>
  <c r="F14" i="5"/>
  <c r="E14" i="5"/>
  <c r="D14" i="5"/>
  <c r="C14" i="5"/>
  <c r="G14" i="5" s="1"/>
  <c r="C13" i="5"/>
  <c r="H12" i="5"/>
  <c r="G12" i="5"/>
  <c r="F11" i="5"/>
  <c r="E11" i="5"/>
  <c r="D11" i="5"/>
  <c r="C11" i="5"/>
  <c r="H10" i="5"/>
  <c r="G10" i="5"/>
  <c r="F9" i="5"/>
  <c r="E9" i="5"/>
  <c r="E6" i="5" s="1"/>
  <c r="D9" i="5"/>
  <c r="D6" i="5" s="1"/>
  <c r="C9" i="5"/>
  <c r="H8" i="5"/>
  <c r="G8" i="5"/>
  <c r="F7" i="5"/>
  <c r="H7" i="5" s="1"/>
  <c r="E7" i="5"/>
  <c r="D7" i="5"/>
  <c r="C7" i="5"/>
  <c r="L75" i="3"/>
  <c r="K75" i="3"/>
  <c r="K74" i="3"/>
  <c r="J74" i="3"/>
  <c r="L74" i="3" s="1"/>
  <c r="I74" i="3"/>
  <c r="I73" i="3" s="1"/>
  <c r="H74" i="3"/>
  <c r="H73" i="3" s="1"/>
  <c r="H69" i="3" s="1"/>
  <c r="G74" i="3"/>
  <c r="G73" i="3"/>
  <c r="L72" i="3"/>
  <c r="K72" i="3"/>
  <c r="J71" i="3"/>
  <c r="J70" i="3" s="1"/>
  <c r="I71" i="3"/>
  <c r="I70" i="3" s="1"/>
  <c r="H71" i="3"/>
  <c r="G71" i="3"/>
  <c r="H70" i="3"/>
  <c r="G70" i="3"/>
  <c r="G69" i="3" s="1"/>
  <c r="L68" i="3"/>
  <c r="K68" i="3"/>
  <c r="J67" i="3"/>
  <c r="L67" i="3" s="1"/>
  <c r="I67" i="3"/>
  <c r="H67" i="3"/>
  <c r="G67" i="3"/>
  <c r="K67" i="3" s="1"/>
  <c r="L66" i="3"/>
  <c r="K66" i="3"/>
  <c r="J65" i="3"/>
  <c r="J64" i="3" s="1"/>
  <c r="I65" i="3"/>
  <c r="L65" i="3" s="1"/>
  <c r="H65" i="3"/>
  <c r="H64" i="3" s="1"/>
  <c r="G65" i="3"/>
  <c r="L63" i="3"/>
  <c r="K63" i="3"/>
  <c r="L62" i="3"/>
  <c r="K62" i="3"/>
  <c r="L61" i="3"/>
  <c r="K61" i="3"/>
  <c r="L60" i="3"/>
  <c r="K60" i="3"/>
  <c r="J59" i="3"/>
  <c r="L59" i="3" s="1"/>
  <c r="I59" i="3"/>
  <c r="H59" i="3"/>
  <c r="G59" i="3"/>
  <c r="K59" i="3" s="1"/>
  <c r="L58" i="3"/>
  <c r="K58" i="3"/>
  <c r="J57" i="3"/>
  <c r="L57" i="3" s="1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8" i="3"/>
  <c r="L48" i="3" s="1"/>
  <c r="I48" i="3"/>
  <c r="I36" i="3" s="1"/>
  <c r="H48" i="3"/>
  <c r="H36" i="3" s="1"/>
  <c r="G48" i="3"/>
  <c r="K48" i="3" s="1"/>
  <c r="L47" i="3"/>
  <c r="K47" i="3"/>
  <c r="L46" i="3"/>
  <c r="K46" i="3"/>
  <c r="L45" i="3"/>
  <c r="K45" i="3"/>
  <c r="L44" i="3"/>
  <c r="K44" i="3"/>
  <c r="L43" i="3"/>
  <c r="K43" i="3"/>
  <c r="K42" i="3"/>
  <c r="J42" i="3"/>
  <c r="J36" i="3" s="1"/>
  <c r="L36" i="3" s="1"/>
  <c r="I42" i="3"/>
  <c r="H42" i="3"/>
  <c r="G42" i="3"/>
  <c r="L41" i="3"/>
  <c r="K41" i="3"/>
  <c r="L40" i="3"/>
  <c r="K40" i="3"/>
  <c r="L39" i="3"/>
  <c r="K39" i="3"/>
  <c r="L38" i="3"/>
  <c r="K38" i="3"/>
  <c r="L37" i="3"/>
  <c r="J37" i="3"/>
  <c r="I37" i="3"/>
  <c r="H37" i="3"/>
  <c r="G37" i="3"/>
  <c r="L35" i="3"/>
  <c r="K35" i="3"/>
  <c r="L34" i="3"/>
  <c r="K34" i="3"/>
  <c r="J34" i="3"/>
  <c r="I34" i="3"/>
  <c r="H34" i="3"/>
  <c r="G34" i="3"/>
  <c r="L33" i="3"/>
  <c r="K33" i="3"/>
  <c r="J32" i="3"/>
  <c r="L32" i="3" s="1"/>
  <c r="I32" i="3"/>
  <c r="H32" i="3"/>
  <c r="G32" i="3"/>
  <c r="L31" i="3"/>
  <c r="K31" i="3"/>
  <c r="L30" i="3"/>
  <c r="K30" i="3"/>
  <c r="J29" i="3"/>
  <c r="J28" i="3" s="1"/>
  <c r="I29" i="3"/>
  <c r="I28" i="3" s="1"/>
  <c r="H29" i="3"/>
  <c r="H28" i="3" s="1"/>
  <c r="H27" i="3" s="1"/>
  <c r="H26" i="3" s="1"/>
  <c r="G29" i="3"/>
  <c r="G28" i="3" s="1"/>
  <c r="L21" i="3"/>
  <c r="K21" i="3"/>
  <c r="L20" i="3"/>
  <c r="K20" i="3"/>
  <c r="J19" i="3"/>
  <c r="I19" i="3"/>
  <c r="H19" i="3"/>
  <c r="G19" i="3"/>
  <c r="K19" i="3" s="1"/>
  <c r="J18" i="3"/>
  <c r="L18" i="3" s="1"/>
  <c r="I18" i="3"/>
  <c r="I11" i="3" s="1"/>
  <c r="I10" i="3" s="1"/>
  <c r="H18" i="3"/>
  <c r="H11" i="3" s="1"/>
  <c r="H10" i="3" s="1"/>
  <c r="L17" i="3"/>
  <c r="K17" i="3"/>
  <c r="J16" i="3"/>
  <c r="L16" i="3" s="1"/>
  <c r="I16" i="3"/>
  <c r="H16" i="3"/>
  <c r="G16" i="3"/>
  <c r="K16" i="3" s="1"/>
  <c r="J15" i="3"/>
  <c r="I15" i="3"/>
  <c r="H15" i="3"/>
  <c r="G15" i="3"/>
  <c r="L14" i="3"/>
  <c r="K14" i="3"/>
  <c r="J13" i="3"/>
  <c r="L13" i="3" s="1"/>
  <c r="I13" i="3"/>
  <c r="H13" i="3"/>
  <c r="G13" i="3"/>
  <c r="I12" i="3"/>
  <c r="H12" i="3"/>
  <c r="G12" i="3"/>
  <c r="C7" i="15" l="1"/>
  <c r="K28" i="3"/>
  <c r="J27" i="3"/>
  <c r="L28" i="3"/>
  <c r="C54" i="15"/>
  <c r="H13" i="5"/>
  <c r="D12" i="15"/>
  <c r="D7" i="15" s="1"/>
  <c r="I69" i="3"/>
  <c r="L70" i="3"/>
  <c r="L42" i="3"/>
  <c r="K57" i="3"/>
  <c r="L71" i="3"/>
  <c r="F62" i="15"/>
  <c r="H18" i="5"/>
  <c r="K32" i="3"/>
  <c r="K29" i="3"/>
  <c r="L29" i="3"/>
  <c r="J12" i="3"/>
  <c r="L12" i="3" s="1"/>
  <c r="I64" i="3"/>
  <c r="L64" i="3" s="1"/>
  <c r="J73" i="3"/>
  <c r="H16" i="5"/>
  <c r="E6" i="8"/>
  <c r="H6" i="8" s="1"/>
  <c r="G13" i="5"/>
  <c r="K13" i="3"/>
  <c r="G11" i="5"/>
  <c r="L15" i="3"/>
  <c r="K71" i="3"/>
  <c r="E13" i="15"/>
  <c r="E72" i="15"/>
  <c r="H9" i="5"/>
  <c r="L19" i="3"/>
  <c r="G64" i="3"/>
  <c r="K64" i="3" s="1"/>
  <c r="G6" i="8"/>
  <c r="E68" i="15"/>
  <c r="E77" i="15"/>
  <c r="E81" i="15"/>
  <c r="H6" i="5"/>
  <c r="K70" i="3"/>
  <c r="K65" i="3"/>
  <c r="G36" i="3"/>
  <c r="K36" i="3" s="1"/>
  <c r="K15" i="3"/>
  <c r="G7" i="8"/>
  <c r="H11" i="5"/>
  <c r="G9" i="5"/>
  <c r="C6" i="5"/>
  <c r="G7" i="5"/>
  <c r="K27" i="1"/>
  <c r="K37" i="3"/>
  <c r="E62" i="15"/>
  <c r="J11" i="3"/>
  <c r="G18" i="3"/>
  <c r="K18" i="3" s="1"/>
  <c r="G27" i="3" l="1"/>
  <c r="E76" i="15"/>
  <c r="E9" i="15" s="1"/>
  <c r="F9" i="15" s="1"/>
  <c r="F76" i="15"/>
  <c r="J26" i="3"/>
  <c r="L73" i="3"/>
  <c r="K73" i="3"/>
  <c r="E71" i="15"/>
  <c r="F71" i="15"/>
  <c r="I27" i="3"/>
  <c r="I26" i="3" s="1"/>
  <c r="K12" i="3"/>
  <c r="E80" i="15"/>
  <c r="F80" i="15"/>
  <c r="J69" i="3"/>
  <c r="G6" i="5"/>
  <c r="E12" i="15"/>
  <c r="E7" i="15" s="1"/>
  <c r="F7" i="15" s="1"/>
  <c r="F12" i="15"/>
  <c r="F67" i="15"/>
  <c r="E67" i="15"/>
  <c r="E8" i="15" s="1"/>
  <c r="F8" i="15" s="1"/>
  <c r="G26" i="3"/>
  <c r="K26" i="3" s="1"/>
  <c r="K27" i="3"/>
  <c r="F61" i="15"/>
  <c r="E61" i="15"/>
  <c r="L11" i="3"/>
  <c r="J10" i="3"/>
  <c r="L10" i="3" s="1"/>
  <c r="G11" i="3"/>
  <c r="K11" i="3" s="1"/>
  <c r="G10" i="3"/>
  <c r="L26" i="3" l="1"/>
  <c r="L27" i="3"/>
  <c r="L69" i="3"/>
  <c r="K69" i="3"/>
  <c r="K10" i="3"/>
</calcChain>
</file>

<file path=xl/sharedStrings.xml><?xml version="1.0" encoding="utf-8"?>
<sst xmlns="http://schemas.openxmlformats.org/spreadsheetml/2006/main" count="405" uniqueCount="189">
  <si>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</si>
  <si>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</si>
  <si>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</si>
  <si>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</si>
  <si>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</si>
  <si>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</si>
  <si>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</si>
  <si>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</si>
  <si>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</si>
  <si>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</si>
  <si>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</si>
  <si>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</si>
  <si>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</si>
  <si>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</si>
  <si>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</si>
  <si>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</si>
  <si>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</si>
  <si>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</si>
  <si>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</si>
  <si>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</si>
  <si>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</si>
  <si>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</si>
  <si>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</si>
  <si>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</si>
  <si>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</si>
  <si>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</si>
  <si>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</si>
  <si>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</si>
  <si>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</si>
  <si>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</si>
  <si>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</si>
  <si>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</si>
  <si>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</si>
  <si>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</si>
  <si>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</si>
  <si>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</si>
  <si>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</si>
  <si>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</si>
  <si>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</si>
  <si>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</si>
  <si>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</si>
  <si>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</si>
  <si>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</si>
  <si>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</si>
  <si>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</si>
  <si>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</si>
  <si>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</si>
  <si>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</si>
  <si>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</si>
  <si>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</si>
  <si>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</si>
  <si>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</si>
  <si>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</si>
  <si>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</si>
  <si>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</si>
  <si>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</si>
  <si>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</si>
  <si>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</si>
  <si>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</si>
  <si>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</si>
  <si>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</si>
  <si>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</si>
  <si>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</si>
  <si>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</si>
  <si>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</si>
  <si>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</si>
  <si>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</si>
  <si>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</si>
  <si>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</si>
  <si>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</si>
  <si>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</si>
  <si>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</si>
  <si>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</si>
  <si>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</si>
  <si>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</si>
  <si>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</si>
  <si>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</si>
  <si>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</si>
  <si>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</si>
  <si>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</si>
  <si>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</si>
  <si>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</si>
  <si>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</si>
  <si>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</si>
  <si>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</si>
  <si>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</si>
  <si>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</si>
  <si>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</si>
  <si>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</si>
  <si>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</si>
  <si>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</si>
  <si>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</si>
  <si>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</si>
  <si>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</si>
  <si>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</si>
  <si>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</si>
  <si>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</si>
  <si>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</si>
  <si>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</si>
  <si>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</si>
  <si>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</si>
  <si>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</si>
  <si>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</si>
  <si>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</si>
  <si>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</si>
  <si>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</si>
  <si>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</si>
  <si>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</si>
  <si>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</si>
  <si>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</si>
  <si>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</si>
  <si>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</si>
  <si>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</si>
  <si>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</si>
  <si>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</si>
  <si>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</si>
  <si>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</si>
  <si>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</si>
  <si>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</si>
  <si>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</si>
  <si>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</si>
  <si>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</si>
  <si>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</si>
  <si>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</si>
  <si>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</si>
  <si>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</si>
  <si>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</si>
  <si>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</si>
  <si>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</si>
  <si>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</si>
  <si>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</si>
  <si>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</si>
  <si>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</si>
  <si>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</si>
  <si>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</si>
  <si>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</si>
  <si>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</si>
  <si>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</si>
  <si>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</si>
  <si>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</si>
  <si>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</si>
  <si>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</si>
  <si>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</si>
  <si>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</si>
  <si>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</si>
  <si>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</si>
  <si>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</si>
  <si>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</si>
  <si>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</si>
  <si>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</si>
  <si>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</si>
  <si>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</si>
  <si>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</si>
  <si>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</si>
  <si>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</si>
  <si>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</si>
  <si>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</si>
  <si>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</si>
  <si>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</si>
  <si>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</si>
  <si>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</si>
  <si>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</si>
  <si>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</si>
  <si>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</si>
  <si>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</si>
  <si>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</si>
  <si>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</si>
  <si>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</si>
  <si>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</si>
  <si>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</si>
  <si>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</si>
  <si>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</si>
  <si>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</si>
  <si>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</si>
  <si>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</si>
  <si>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</si>
  <si>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</si>
  <si>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23405 ZADAR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</si>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</sst>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0" fillId="2" borderId="0" xfId="0" applyFill="1"/>
    <xf numFmtId="43" fontId="18" fillId="2" borderId="0" xfId="2" applyFont="1" applyFill="1" applyBorder="1"/>
    <xf numFmtId="4" fontId="7" fillId="0" borderId="3" xfId="0" applyNumberFormat="1" applyFont="1" applyFill="1" applyBorder="1" applyAlignment="1">
      <alignment vertical="center" wrapText="1"/>
    </xf>
    <xf numFmtId="4" fontId="7" fillId="9" borderId="3" xfId="0" applyNumberFormat="1" applyFont="1" applyFill="1" applyBorder="1" applyAlignment="1">
      <alignment vertical="center" wrapText="1"/>
    </xf>
    <xf numFmtId="4" fontId="6" fillId="9" borderId="3" xfId="0" applyNumberFormat="1" applyFont="1" applyFill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5" sqref="J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2" t="s">
        <v>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1" t="s">
        <v>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1" t="s">
        <v>24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7"/>
      <c r="D10" s="107"/>
      <c r="E10" s="107"/>
      <c r="F10" s="108"/>
      <c r="G10" s="85">
        <v>580929.09</v>
      </c>
      <c r="H10" s="86">
        <v>1304661</v>
      </c>
      <c r="I10" s="86">
        <v>1304661</v>
      </c>
      <c r="J10" s="86">
        <v>673263.63</v>
      </c>
      <c r="K10" s="86">
        <f>J10/G10*100</f>
        <v>115.8942875454903</v>
      </c>
      <c r="L10" s="86"/>
    </row>
    <row r="11" spans="2:13" x14ac:dyDescent="0.25">
      <c r="B11" s="109" t="s">
        <v>7</v>
      </c>
      <c r="C11" s="108"/>
      <c r="D11" s="108"/>
      <c r="E11" s="108"/>
      <c r="F11" s="10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3" t="s">
        <v>0</v>
      </c>
      <c r="C12" s="104"/>
      <c r="D12" s="104"/>
      <c r="E12" s="104"/>
      <c r="F12" s="105"/>
      <c r="G12" s="87">
        <f>G10+G11</f>
        <v>580929.09</v>
      </c>
      <c r="H12" s="87">
        <f t="shared" ref="H12:I12" si="0">H10+H11</f>
        <v>1304661</v>
      </c>
      <c r="I12" s="87">
        <f t="shared" si="0"/>
        <v>1304661</v>
      </c>
      <c r="J12" s="87">
        <v>673263.63</v>
      </c>
      <c r="K12" s="88">
        <f>J12/G12*100</f>
        <v>115.8942875454903</v>
      </c>
      <c r="L12" s="88">
        <f>J12/I12*100</f>
        <v>51.604488062416209</v>
      </c>
    </row>
    <row r="13" spans="2:13" x14ac:dyDescent="0.25">
      <c r="B13" s="119" t="s">
        <v>9</v>
      </c>
      <c r="C13" s="107"/>
      <c r="D13" s="107"/>
      <c r="E13" s="107"/>
      <c r="F13" s="107"/>
      <c r="G13" s="89">
        <v>579901.21</v>
      </c>
      <c r="H13" s="86">
        <v>1265995</v>
      </c>
      <c r="I13" s="86">
        <v>1265995</v>
      </c>
      <c r="J13" s="86">
        <v>671422.84</v>
      </c>
      <c r="K13" s="86">
        <f>J13/G13*100</f>
        <v>115.78227953688871</v>
      </c>
      <c r="L13" s="86"/>
    </row>
    <row r="14" spans="2:13" x14ac:dyDescent="0.25">
      <c r="B14" s="109" t="s">
        <v>10</v>
      </c>
      <c r="C14" s="108"/>
      <c r="D14" s="108"/>
      <c r="E14" s="108"/>
      <c r="F14" s="108"/>
      <c r="G14" s="85">
        <v>1766.21</v>
      </c>
      <c r="H14" s="86">
        <v>38666</v>
      </c>
      <c r="I14" s="86">
        <v>38666</v>
      </c>
      <c r="J14" s="86">
        <v>1819.05</v>
      </c>
      <c r="K14" s="86">
        <f>J14/G14*100</f>
        <v>102.99171672677654</v>
      </c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581667.41999999993</v>
      </c>
      <c r="H15" s="87">
        <f t="shared" ref="H15:J15" si="1">H13+H14</f>
        <v>1304661</v>
      </c>
      <c r="I15" s="87">
        <f t="shared" si="1"/>
        <v>1304661</v>
      </c>
      <c r="J15" s="87">
        <f t="shared" si="1"/>
        <v>673241.89</v>
      </c>
      <c r="K15" s="88">
        <f>J15/G15*100</f>
        <v>115.74344150133081</v>
      </c>
      <c r="L15" s="88">
        <f>J15/I15*100</f>
        <v>51.602821729169492</v>
      </c>
    </row>
    <row r="16" spans="2:13" x14ac:dyDescent="0.25">
      <c r="B16" s="118" t="s">
        <v>2</v>
      </c>
      <c r="C16" s="104"/>
      <c r="D16" s="104"/>
      <c r="E16" s="104"/>
      <c r="F16" s="104"/>
      <c r="G16" s="90">
        <f>G12-G15</f>
        <v>-738.32999999995809</v>
      </c>
      <c r="H16" s="90">
        <f t="shared" ref="H16:J16" si="2">H12-H15</f>
        <v>0</v>
      </c>
      <c r="I16" s="90">
        <f t="shared" si="2"/>
        <v>0</v>
      </c>
      <c r="J16" s="90">
        <f t="shared" si="2"/>
        <v>21.739999999990687</v>
      </c>
      <c r="K16" s="88">
        <f>J16/G16*100</f>
        <v>-2.9444828193344335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7"/>
      <c r="D22" s="107"/>
      <c r="E22" s="107"/>
      <c r="F22" s="107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20" t="s">
        <v>23</v>
      </c>
      <c r="C23" s="121"/>
      <c r="D23" s="121"/>
      <c r="E23" s="121"/>
      <c r="F23" s="122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7"/>
      <c r="D24" s="107"/>
      <c r="E24" s="107"/>
      <c r="F24" s="107"/>
      <c r="G24" s="97">
        <v>34271.26</v>
      </c>
      <c r="H24" s="86">
        <v>0</v>
      </c>
      <c r="I24" s="86">
        <v>0</v>
      </c>
      <c r="J24" s="86">
        <v>21854.45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7"/>
      <c r="D25" s="107"/>
      <c r="E25" s="107"/>
      <c r="F25" s="107"/>
      <c r="G25" s="98">
        <f>-(21844.39+10.06)</f>
        <v>-21854.45</v>
      </c>
      <c r="H25" s="86">
        <v>0</v>
      </c>
      <c r="I25" s="86">
        <v>0</v>
      </c>
      <c r="J25" s="99">
        <v>-21876.19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20" t="s">
        <v>29</v>
      </c>
      <c r="C26" s="121"/>
      <c r="D26" s="121"/>
      <c r="E26" s="121"/>
      <c r="F26" s="122"/>
      <c r="G26" s="94">
        <f>G24+G25</f>
        <v>12416.810000000001</v>
      </c>
      <c r="H26" s="94">
        <f t="shared" ref="H26:J26" si="4">H24+H25</f>
        <v>0</v>
      </c>
      <c r="I26" s="94">
        <f t="shared" si="4"/>
        <v>0</v>
      </c>
      <c r="J26" s="94">
        <f t="shared" si="4"/>
        <v>-21.739999999997963</v>
      </c>
      <c r="K26" s="93">
        <f>J26/G26*100</f>
        <v>-0.17508522720407221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7" t="s">
        <v>30</v>
      </c>
      <c r="C27" s="117"/>
      <c r="D27" s="117"/>
      <c r="E27" s="117"/>
      <c r="F27" s="117"/>
      <c r="G27" s="94">
        <f>G16+G26</f>
        <v>11678.480000000043</v>
      </c>
      <c r="H27" s="94">
        <f t="shared" ref="H27:I27" si="5">H16+H26</f>
        <v>0</v>
      </c>
      <c r="I27" s="94">
        <f t="shared" si="5"/>
        <v>0</v>
      </c>
      <c r="J27" s="94">
        <f>J16+J26</f>
        <v>-7.2759576141834259E-12</v>
      </c>
      <c r="K27" s="93">
        <f>J27/G27*100</f>
        <v>-6.2302265484749712E-14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76"/>
  <sheetViews>
    <sheetView zoomScale="90" zoomScaleNormal="90" workbookViewId="0">
      <selection activeCell="N14" sqref="N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4" max="14" width="15.57031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1" t="s">
        <v>26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1" t="s">
        <v>15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3" t="s">
        <v>3</v>
      </c>
      <c r="C8" s="124"/>
      <c r="D8" s="124"/>
      <c r="E8" s="124"/>
      <c r="F8" s="125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6">
        <v>1</v>
      </c>
      <c r="C9" s="127"/>
      <c r="D9" s="127"/>
      <c r="E9" s="127"/>
      <c r="F9" s="128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580929.09</v>
      </c>
      <c r="H10" s="65">
        <f>H11</f>
        <v>1304661</v>
      </c>
      <c r="I10" s="65">
        <f>I11</f>
        <v>1304661</v>
      </c>
      <c r="J10" s="65">
        <f>J11</f>
        <v>673263.63000000012</v>
      </c>
      <c r="K10" s="69">
        <f t="shared" ref="K10:K21" si="0">(J10*100)/G10</f>
        <v>115.89428754549031</v>
      </c>
      <c r="L10" s="69">
        <f t="shared" ref="L10:L21" si="1">(J10*100)/I10</f>
        <v>51.604488062416223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580929.09</v>
      </c>
      <c r="H11" s="65">
        <f>H12+H15+H18</f>
        <v>1304661</v>
      </c>
      <c r="I11" s="65">
        <f>I12+I15+I18</f>
        <v>1304661</v>
      </c>
      <c r="J11" s="65">
        <f>J12+J15+J18</f>
        <v>673263.63000000012</v>
      </c>
      <c r="K11" s="65">
        <f t="shared" si="0"/>
        <v>115.89428754549031</v>
      </c>
      <c r="L11" s="65">
        <f t="shared" si="1"/>
        <v>51.604488062416223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15.42</v>
      </c>
      <c r="H12" s="65">
        <f t="shared" si="2"/>
        <v>100</v>
      </c>
      <c r="I12" s="65">
        <f t="shared" si="2"/>
        <v>100</v>
      </c>
      <c r="J12" s="65">
        <f t="shared" si="2"/>
        <v>31.8</v>
      </c>
      <c r="K12" s="65">
        <f t="shared" si="0"/>
        <v>206.22568093385215</v>
      </c>
      <c r="L12" s="65">
        <f t="shared" si="1"/>
        <v>31.8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15.42</v>
      </c>
      <c r="H13" s="65">
        <f t="shared" si="2"/>
        <v>100</v>
      </c>
      <c r="I13" s="65">
        <f t="shared" si="2"/>
        <v>100</v>
      </c>
      <c r="J13" s="65">
        <f t="shared" si="2"/>
        <v>31.8</v>
      </c>
      <c r="K13" s="65">
        <f t="shared" si="0"/>
        <v>206.22568093385215</v>
      </c>
      <c r="L13" s="65">
        <f t="shared" si="1"/>
        <v>31.8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15.42</v>
      </c>
      <c r="H14" s="66">
        <v>100</v>
      </c>
      <c r="I14" s="66">
        <v>100</v>
      </c>
      <c r="J14" s="66">
        <v>31.8</v>
      </c>
      <c r="K14" s="66">
        <f t="shared" si="0"/>
        <v>206.22568093385215</v>
      </c>
      <c r="L14" s="66">
        <f t="shared" si="1"/>
        <v>31.8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12.75</v>
      </c>
      <c r="H15" s="65">
        <f t="shared" si="3"/>
        <v>2500</v>
      </c>
      <c r="I15" s="65">
        <f t="shared" si="3"/>
        <v>2500</v>
      </c>
      <c r="J15" s="65">
        <f t="shared" si="3"/>
        <v>1032.97</v>
      </c>
      <c r="K15" s="65">
        <f t="shared" si="0"/>
        <v>8101.7254901960787</v>
      </c>
      <c r="L15" s="65">
        <f t="shared" si="1"/>
        <v>41.318800000000003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12.75</v>
      </c>
      <c r="H16" s="65">
        <f t="shared" si="3"/>
        <v>2500</v>
      </c>
      <c r="I16" s="65">
        <f t="shared" si="3"/>
        <v>2500</v>
      </c>
      <c r="J16" s="65">
        <f t="shared" si="3"/>
        <v>1032.97</v>
      </c>
      <c r="K16" s="65">
        <f t="shared" si="0"/>
        <v>8101.7254901960787</v>
      </c>
      <c r="L16" s="65">
        <f t="shared" si="1"/>
        <v>41.318800000000003</v>
      </c>
    </row>
    <row r="17" spans="2:15" x14ac:dyDescent="0.25">
      <c r="B17" s="66"/>
      <c r="C17" s="66"/>
      <c r="D17" s="66"/>
      <c r="E17" s="66" t="s">
        <v>62</v>
      </c>
      <c r="F17" s="66" t="s">
        <v>63</v>
      </c>
      <c r="G17" s="66">
        <v>12.75</v>
      </c>
      <c r="H17" s="66">
        <v>2500</v>
      </c>
      <c r="I17" s="66">
        <v>2500</v>
      </c>
      <c r="J17" s="66">
        <v>1032.97</v>
      </c>
      <c r="K17" s="66">
        <f t="shared" si="0"/>
        <v>8101.7254901960787</v>
      </c>
      <c r="L17" s="66">
        <f t="shared" si="1"/>
        <v>41.318800000000003</v>
      </c>
      <c r="O17" s="100"/>
    </row>
    <row r="18" spans="2:15" x14ac:dyDescent="0.25">
      <c r="B18" s="65"/>
      <c r="C18" s="65" t="s">
        <v>64</v>
      </c>
      <c r="D18" s="65"/>
      <c r="E18" s="65"/>
      <c r="F18" s="65" t="s">
        <v>65</v>
      </c>
      <c r="G18" s="65">
        <f>G19</f>
        <v>580900.91999999993</v>
      </c>
      <c r="H18" s="65">
        <f>H19</f>
        <v>1302061</v>
      </c>
      <c r="I18" s="65">
        <f>I19</f>
        <v>1302061</v>
      </c>
      <c r="J18" s="65">
        <f>J19</f>
        <v>672198.8600000001</v>
      </c>
      <c r="K18" s="65">
        <f t="shared" si="0"/>
        <v>115.71661136291543</v>
      </c>
      <c r="L18" s="65">
        <f t="shared" si="1"/>
        <v>51.625757933000081</v>
      </c>
    </row>
    <row r="19" spans="2:15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580900.91999999993</v>
      </c>
      <c r="H19" s="65">
        <f>H20+H21</f>
        <v>1302061</v>
      </c>
      <c r="I19" s="65">
        <f>I20+I21</f>
        <v>1302061</v>
      </c>
      <c r="J19" s="65">
        <f>J20+J21</f>
        <v>672198.8600000001</v>
      </c>
      <c r="K19" s="65">
        <f t="shared" si="0"/>
        <v>115.71661136291543</v>
      </c>
      <c r="L19" s="65">
        <f t="shared" si="1"/>
        <v>51.625757933000081</v>
      </c>
      <c r="N19" s="100"/>
    </row>
    <row r="20" spans="2:15" x14ac:dyDescent="0.25">
      <c r="B20" s="66"/>
      <c r="C20" s="66"/>
      <c r="D20" s="66"/>
      <c r="E20" s="66" t="s">
        <v>68</v>
      </c>
      <c r="F20" s="66" t="s">
        <v>69</v>
      </c>
      <c r="G20" s="66">
        <v>579134.71</v>
      </c>
      <c r="H20" s="66">
        <v>1263395</v>
      </c>
      <c r="I20" s="66">
        <v>1263395</v>
      </c>
      <c r="J20" s="66">
        <v>670379.81000000006</v>
      </c>
      <c r="K20" s="66">
        <f t="shared" si="0"/>
        <v>115.75541897670062</v>
      </c>
      <c r="L20" s="66">
        <f t="shared" si="1"/>
        <v>53.061774821017977</v>
      </c>
    </row>
    <row r="21" spans="2:15" x14ac:dyDescent="0.25">
      <c r="B21" s="66"/>
      <c r="C21" s="66"/>
      <c r="D21" s="66"/>
      <c r="E21" s="66" t="s">
        <v>70</v>
      </c>
      <c r="F21" s="66" t="s">
        <v>71</v>
      </c>
      <c r="G21" s="66">
        <v>1766.21</v>
      </c>
      <c r="H21" s="66">
        <v>38666</v>
      </c>
      <c r="I21" s="66">
        <v>38666</v>
      </c>
      <c r="J21" s="66">
        <v>1819.05</v>
      </c>
      <c r="K21" s="66">
        <f t="shared" si="0"/>
        <v>102.99171672677654</v>
      </c>
      <c r="L21" s="66">
        <f t="shared" si="1"/>
        <v>4.7045207675994414</v>
      </c>
    </row>
    <row r="22" spans="2:15" x14ac:dyDescent="0.25">
      <c r="F22" s="35"/>
    </row>
    <row r="23" spans="2:15" x14ac:dyDescent="0.25">
      <c r="F23" s="35"/>
    </row>
    <row r="24" spans="2:15" ht="36.75" customHeight="1" x14ac:dyDescent="0.25">
      <c r="B24" s="123" t="s">
        <v>3</v>
      </c>
      <c r="C24" s="124"/>
      <c r="D24" s="124"/>
      <c r="E24" s="124"/>
      <c r="F24" s="125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5" x14ac:dyDescent="0.25">
      <c r="B25" s="126">
        <v>1</v>
      </c>
      <c r="C25" s="127"/>
      <c r="D25" s="127"/>
      <c r="E25" s="127"/>
      <c r="F25" s="128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5" x14ac:dyDescent="0.25">
      <c r="B26" s="65"/>
      <c r="C26" s="66"/>
      <c r="D26" s="67"/>
      <c r="E26" s="68"/>
      <c r="F26" s="8" t="s">
        <v>21</v>
      </c>
      <c r="G26" s="65">
        <f>G27+G69</f>
        <v>581667.41999999993</v>
      </c>
      <c r="H26" s="65">
        <f>H27+H69</f>
        <v>1304661</v>
      </c>
      <c r="I26" s="65">
        <f>I27+I69</f>
        <v>1304661</v>
      </c>
      <c r="J26" s="65">
        <f>J27+J69</f>
        <v>673241.8899999999</v>
      </c>
      <c r="K26" s="70">
        <f t="shared" ref="K26:K57" si="4">(J26*100)/G26</f>
        <v>115.74344150133076</v>
      </c>
      <c r="L26" s="70">
        <f t="shared" ref="L26:L57" si="5">(J26*100)/I26</f>
        <v>51.602821729169484</v>
      </c>
    </row>
    <row r="27" spans="2:15" x14ac:dyDescent="0.25">
      <c r="B27" s="65" t="s">
        <v>72</v>
      </c>
      <c r="C27" s="65"/>
      <c r="D27" s="65"/>
      <c r="E27" s="65"/>
      <c r="F27" s="65" t="s">
        <v>73</v>
      </c>
      <c r="G27" s="65">
        <f>G28+G36+G64</f>
        <v>579901.21</v>
      </c>
      <c r="H27" s="65">
        <f>H28+H36+H64</f>
        <v>1265995</v>
      </c>
      <c r="I27" s="65">
        <f>I28+I36+I64</f>
        <v>1265995</v>
      </c>
      <c r="J27" s="65">
        <f>J28+J36+J64</f>
        <v>671422.83999999985</v>
      </c>
      <c r="K27" s="65">
        <f t="shared" si="4"/>
        <v>115.78227953688869</v>
      </c>
      <c r="L27" s="65">
        <f t="shared" si="5"/>
        <v>53.035188922547079</v>
      </c>
    </row>
    <row r="28" spans="2:15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504324.63</v>
      </c>
      <c r="H28" s="65">
        <f>H29+H32+H34</f>
        <v>1059955</v>
      </c>
      <c r="I28" s="65">
        <f>I29+I32+I34</f>
        <v>1059955</v>
      </c>
      <c r="J28" s="65">
        <f>J29+J32+J34</f>
        <v>581334.92999999993</v>
      </c>
      <c r="K28" s="65">
        <f t="shared" si="4"/>
        <v>115.26998592156801</v>
      </c>
      <c r="L28" s="65">
        <f t="shared" si="5"/>
        <v>54.845246260454445</v>
      </c>
    </row>
    <row r="29" spans="2:15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417804.88</v>
      </c>
      <c r="H29" s="65">
        <f>H30+H31</f>
        <v>880000</v>
      </c>
      <c r="I29" s="65">
        <f>I30+I31</f>
        <v>880000</v>
      </c>
      <c r="J29" s="65">
        <f>J30+J31</f>
        <v>482777.3</v>
      </c>
      <c r="K29" s="65">
        <f t="shared" si="4"/>
        <v>115.55090021926024</v>
      </c>
      <c r="L29" s="65">
        <f t="shared" si="5"/>
        <v>54.861056818181815</v>
      </c>
    </row>
    <row r="30" spans="2:15" x14ac:dyDescent="0.25">
      <c r="B30" s="66"/>
      <c r="C30" s="66"/>
      <c r="D30" s="66"/>
      <c r="E30" s="66" t="s">
        <v>78</v>
      </c>
      <c r="F30" s="66" t="s">
        <v>79</v>
      </c>
      <c r="G30" s="66">
        <v>417804.88</v>
      </c>
      <c r="H30" s="66">
        <v>880000</v>
      </c>
      <c r="I30" s="66">
        <v>880000</v>
      </c>
      <c r="J30" s="66">
        <v>482777.3</v>
      </c>
      <c r="K30" s="66">
        <f t="shared" si="4"/>
        <v>115.55090021926024</v>
      </c>
      <c r="L30" s="66">
        <f t="shared" si="5"/>
        <v>54.861056818181815</v>
      </c>
    </row>
    <row r="31" spans="2:15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0</v>
      </c>
      <c r="I31" s="66">
        <v>0</v>
      </c>
      <c r="J31" s="66">
        <v>0</v>
      </c>
      <c r="K31" s="66" t="e">
        <f t="shared" si="4"/>
        <v>#DIV/0!</v>
      </c>
      <c r="L31" s="66" t="e">
        <f t="shared" si="5"/>
        <v>#DIV/0!</v>
      </c>
    </row>
    <row r="32" spans="2:15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17581.939999999999</v>
      </c>
      <c r="H32" s="65">
        <f>H33</f>
        <v>34755</v>
      </c>
      <c r="I32" s="65">
        <f>I33</f>
        <v>34755</v>
      </c>
      <c r="J32" s="65">
        <f>J33</f>
        <v>18899.45</v>
      </c>
      <c r="K32" s="65">
        <f t="shared" si="4"/>
        <v>107.49354166832558</v>
      </c>
      <c r="L32" s="65">
        <f t="shared" si="5"/>
        <v>54.379082146453747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17581.939999999999</v>
      </c>
      <c r="H33" s="66">
        <v>34755</v>
      </c>
      <c r="I33" s="66">
        <v>34755</v>
      </c>
      <c r="J33" s="66">
        <v>18899.45</v>
      </c>
      <c r="K33" s="66">
        <f t="shared" si="4"/>
        <v>107.49354166832558</v>
      </c>
      <c r="L33" s="66">
        <f t="shared" si="5"/>
        <v>54.379082146453747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68937.81</v>
      </c>
      <c r="H34" s="65">
        <f>H35</f>
        <v>145200</v>
      </c>
      <c r="I34" s="65">
        <f>I35</f>
        <v>145200</v>
      </c>
      <c r="J34" s="65">
        <f>J35</f>
        <v>79658.179999999993</v>
      </c>
      <c r="K34" s="65">
        <f t="shared" si="4"/>
        <v>115.55078410526821</v>
      </c>
      <c r="L34" s="65">
        <f t="shared" si="5"/>
        <v>54.861005509641863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68937.81</v>
      </c>
      <c r="H35" s="66">
        <v>145200</v>
      </c>
      <c r="I35" s="66">
        <v>145200</v>
      </c>
      <c r="J35" s="66">
        <v>79658.179999999993</v>
      </c>
      <c r="K35" s="66">
        <f t="shared" si="4"/>
        <v>115.55078410526821</v>
      </c>
      <c r="L35" s="66">
        <f t="shared" si="5"/>
        <v>54.861005509641863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G37+G42+G48+G57+G59</f>
        <v>74388.12999999999</v>
      </c>
      <c r="H36" s="65">
        <f>H37+H42+H48+H57+H59</f>
        <v>202850</v>
      </c>
      <c r="I36" s="65">
        <f>I37+I42+I48+I57+I59</f>
        <v>202850</v>
      </c>
      <c r="J36" s="65">
        <f>J37+J42+J48+J57+J59</f>
        <v>88161.95</v>
      </c>
      <c r="K36" s="65">
        <f t="shared" si="4"/>
        <v>118.51615304753597</v>
      </c>
      <c r="L36" s="65">
        <f t="shared" si="5"/>
        <v>43.461646536849891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9888.2000000000007</v>
      </c>
      <c r="H37" s="65">
        <f>H38+H39+H40+H41</f>
        <v>23750</v>
      </c>
      <c r="I37" s="65">
        <f>I38+I39+I40+I41</f>
        <v>23750</v>
      </c>
      <c r="J37" s="65">
        <f>J38+J39+J40+J41</f>
        <v>9218.1</v>
      </c>
      <c r="K37" s="65">
        <f t="shared" si="4"/>
        <v>93.223235775975397</v>
      </c>
      <c r="L37" s="65">
        <f t="shared" si="5"/>
        <v>38.813052631578948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700</v>
      </c>
      <c r="H38" s="66">
        <v>3450</v>
      </c>
      <c r="I38" s="66">
        <v>3450</v>
      </c>
      <c r="J38" s="66">
        <v>500</v>
      </c>
      <c r="K38" s="66">
        <f t="shared" si="4"/>
        <v>71.428571428571431</v>
      </c>
      <c r="L38" s="66">
        <f t="shared" si="5"/>
        <v>14.492753623188406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9093.2000000000007</v>
      </c>
      <c r="H39" s="66">
        <v>19000</v>
      </c>
      <c r="I39" s="66">
        <v>19000</v>
      </c>
      <c r="J39" s="66">
        <v>8463.1</v>
      </c>
      <c r="K39" s="66">
        <f t="shared" si="4"/>
        <v>93.070646197158311</v>
      </c>
      <c r="L39" s="66">
        <f t="shared" si="5"/>
        <v>44.542631578947372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95</v>
      </c>
      <c r="H40" s="66">
        <v>1000</v>
      </c>
      <c r="I40" s="66">
        <v>1000</v>
      </c>
      <c r="J40" s="66">
        <v>0</v>
      </c>
      <c r="K40" s="66">
        <f t="shared" si="4"/>
        <v>0</v>
      </c>
      <c r="L40" s="66">
        <f t="shared" si="5"/>
        <v>0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300</v>
      </c>
      <c r="I41" s="66">
        <v>300</v>
      </c>
      <c r="J41" s="66">
        <v>255</v>
      </c>
      <c r="K41" s="66" t="e">
        <f t="shared" si="4"/>
        <v>#DIV/0!</v>
      </c>
      <c r="L41" s="66">
        <f t="shared" si="5"/>
        <v>85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36393.99</v>
      </c>
      <c r="H42" s="65">
        <f>H43+H44+H45+H46+H47</f>
        <v>113800</v>
      </c>
      <c r="I42" s="65">
        <f>I43+I44+I45+I46+I47</f>
        <v>113800</v>
      </c>
      <c r="J42" s="65">
        <f>J43+J44+J45+J46+J47</f>
        <v>44891.46</v>
      </c>
      <c r="K42" s="65">
        <f t="shared" si="4"/>
        <v>123.34855287919792</v>
      </c>
      <c r="L42" s="65">
        <f t="shared" si="5"/>
        <v>39.447680140597541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6963.08</v>
      </c>
      <c r="H43" s="66">
        <v>16000</v>
      </c>
      <c r="I43" s="66">
        <v>16000</v>
      </c>
      <c r="J43" s="66">
        <v>12346.1</v>
      </c>
      <c r="K43" s="66">
        <f t="shared" si="4"/>
        <v>177.30803035438342</v>
      </c>
      <c r="L43" s="66">
        <f t="shared" si="5"/>
        <v>77.163124999999994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28316.04</v>
      </c>
      <c r="H44" s="66">
        <v>83000</v>
      </c>
      <c r="I44" s="66">
        <v>83000</v>
      </c>
      <c r="J44" s="66">
        <v>24347.9</v>
      </c>
      <c r="K44" s="66">
        <f t="shared" si="4"/>
        <v>85.986246664434717</v>
      </c>
      <c r="L44" s="66">
        <f t="shared" si="5"/>
        <v>29.334819277108434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953.38</v>
      </c>
      <c r="H45" s="66">
        <v>10000</v>
      </c>
      <c r="I45" s="66">
        <v>10000</v>
      </c>
      <c r="J45" s="66">
        <v>4411.96</v>
      </c>
      <c r="K45" s="66">
        <f t="shared" si="4"/>
        <v>462.77035389876022</v>
      </c>
      <c r="L45" s="66">
        <f t="shared" si="5"/>
        <v>44.119599999999998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70.88</v>
      </c>
      <c r="H46" s="66">
        <v>4650</v>
      </c>
      <c r="I46" s="66">
        <v>4650</v>
      </c>
      <c r="J46" s="66">
        <v>3785.5</v>
      </c>
      <c r="K46" s="66">
        <f t="shared" si="4"/>
        <v>5340.7167042889396</v>
      </c>
      <c r="L46" s="66">
        <f t="shared" si="5"/>
        <v>81.408602150537632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90.61</v>
      </c>
      <c r="H47" s="66">
        <v>150</v>
      </c>
      <c r="I47" s="66">
        <v>150</v>
      </c>
      <c r="J47" s="66">
        <v>0</v>
      </c>
      <c r="K47" s="66">
        <f t="shared" si="4"/>
        <v>0</v>
      </c>
      <c r="L47" s="66">
        <f t="shared" si="5"/>
        <v>0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</f>
        <v>27564.539999999997</v>
      </c>
      <c r="H48" s="65">
        <f>H49+H50+H51+H52+H53+H54+H55+H56</f>
        <v>62800</v>
      </c>
      <c r="I48" s="65">
        <f>I49+I50+I51+I52+I53+I54+I55+I56</f>
        <v>62800</v>
      </c>
      <c r="J48" s="65">
        <f>J49+J50+J51+J52+J53+J54+J55+J56</f>
        <v>33577.990000000005</v>
      </c>
      <c r="K48" s="65">
        <f t="shared" si="4"/>
        <v>121.81589099618571</v>
      </c>
      <c r="L48" s="65">
        <f t="shared" si="5"/>
        <v>53.468136942675166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10241.870000000001</v>
      </c>
      <c r="H49" s="66">
        <v>25000</v>
      </c>
      <c r="I49" s="66">
        <v>25000</v>
      </c>
      <c r="J49" s="66">
        <v>13080.2</v>
      </c>
      <c r="K49" s="66">
        <f t="shared" si="4"/>
        <v>127.71300553512199</v>
      </c>
      <c r="L49" s="66">
        <f t="shared" si="5"/>
        <v>52.320799999999998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4609.03</v>
      </c>
      <c r="H50" s="66">
        <v>14600</v>
      </c>
      <c r="I50" s="66">
        <v>14600</v>
      </c>
      <c r="J50" s="66">
        <v>11086.77</v>
      </c>
      <c r="K50" s="66">
        <f t="shared" si="4"/>
        <v>240.54453974046601</v>
      </c>
      <c r="L50" s="66">
        <f t="shared" si="5"/>
        <v>75.936780821917807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1000</v>
      </c>
      <c r="I51" s="66">
        <v>1000</v>
      </c>
      <c r="J51" s="66">
        <v>0</v>
      </c>
      <c r="K51" s="66" t="e">
        <f t="shared" si="4"/>
        <v>#DIV/0!</v>
      </c>
      <c r="L51" s="66">
        <f t="shared" si="5"/>
        <v>0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3971.74</v>
      </c>
      <c r="H52" s="66">
        <v>8000</v>
      </c>
      <c r="I52" s="66">
        <v>8000</v>
      </c>
      <c r="J52" s="66">
        <v>3385.93</v>
      </c>
      <c r="K52" s="66">
        <f t="shared" si="4"/>
        <v>85.250545101139551</v>
      </c>
      <c r="L52" s="66">
        <f t="shared" si="5"/>
        <v>42.324125000000002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4541.1099999999997</v>
      </c>
      <c r="H53" s="66">
        <v>10000</v>
      </c>
      <c r="I53" s="66">
        <v>10000</v>
      </c>
      <c r="J53" s="66">
        <v>4393.1099999999997</v>
      </c>
      <c r="K53" s="66">
        <f t="shared" si="4"/>
        <v>96.740884937823566</v>
      </c>
      <c r="L53" s="66">
        <f t="shared" si="5"/>
        <v>43.931099999999994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1319.27</v>
      </c>
      <c r="H54" s="66">
        <v>200</v>
      </c>
      <c r="I54" s="66">
        <v>200</v>
      </c>
      <c r="J54" s="66">
        <v>59.85</v>
      </c>
      <c r="K54" s="66">
        <f t="shared" si="4"/>
        <v>4.5365997862454233</v>
      </c>
      <c r="L54" s="66">
        <f t="shared" si="5"/>
        <v>29.925000000000001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2409.08</v>
      </c>
      <c r="H55" s="66">
        <v>3000</v>
      </c>
      <c r="I55" s="66">
        <v>3000</v>
      </c>
      <c r="J55" s="66">
        <v>1299.01</v>
      </c>
      <c r="K55" s="66">
        <f t="shared" si="4"/>
        <v>53.92141398376144</v>
      </c>
      <c r="L55" s="66">
        <f t="shared" si="5"/>
        <v>43.300333333333334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472.44</v>
      </c>
      <c r="H56" s="66">
        <v>1000</v>
      </c>
      <c r="I56" s="66">
        <v>1000</v>
      </c>
      <c r="J56" s="66">
        <v>273.12</v>
      </c>
      <c r="K56" s="66">
        <f t="shared" si="4"/>
        <v>57.810515621031243</v>
      </c>
      <c r="L56" s="66">
        <f t="shared" si="5"/>
        <v>27.312000000000001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0</v>
      </c>
      <c r="H57" s="65">
        <f>H58</f>
        <v>0</v>
      </c>
      <c r="I57" s="65">
        <f>I58</f>
        <v>0</v>
      </c>
      <c r="J57" s="65">
        <f>J58</f>
        <v>0</v>
      </c>
      <c r="K57" s="65" t="e">
        <f t="shared" si="4"/>
        <v>#DIV/0!</v>
      </c>
      <c r="L57" s="65" t="e">
        <f t="shared" si="5"/>
        <v>#DIV/0!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0</v>
      </c>
      <c r="I58" s="66">
        <v>0</v>
      </c>
      <c r="J58" s="66">
        <v>0</v>
      </c>
      <c r="K58" s="66" t="e">
        <f t="shared" ref="K58:K75" si="6">(J58*100)/G58</f>
        <v>#DIV/0!</v>
      </c>
      <c r="L58" s="66" t="e">
        <f t="shared" ref="L58:L75" si="7">(J58*100)/I58</f>
        <v>#DIV/0!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</f>
        <v>541.4</v>
      </c>
      <c r="H59" s="65">
        <f>H60+H61+H62+H63</f>
        <v>2500</v>
      </c>
      <c r="I59" s="65">
        <f>I60+I61+I62+I63</f>
        <v>2500</v>
      </c>
      <c r="J59" s="65">
        <f>J60+J61+J62+J63</f>
        <v>474.4</v>
      </c>
      <c r="K59" s="65">
        <f t="shared" si="6"/>
        <v>87.624676763945331</v>
      </c>
      <c r="L59" s="65">
        <f t="shared" si="7"/>
        <v>18.975999999999999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474.4</v>
      </c>
      <c r="H60" s="66">
        <v>700</v>
      </c>
      <c r="I60" s="66">
        <v>700</v>
      </c>
      <c r="J60" s="66">
        <v>474.4</v>
      </c>
      <c r="K60" s="66">
        <f t="shared" si="6"/>
        <v>100</v>
      </c>
      <c r="L60" s="66">
        <f t="shared" si="7"/>
        <v>67.771428571428572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1500</v>
      </c>
      <c r="I61" s="66">
        <v>1500</v>
      </c>
      <c r="J61" s="66">
        <v>0</v>
      </c>
      <c r="K61" s="66" t="e">
        <f t="shared" si="6"/>
        <v>#DIV/0!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0</v>
      </c>
      <c r="I62" s="66">
        <v>0</v>
      </c>
      <c r="J62" s="66">
        <v>0</v>
      </c>
      <c r="K62" s="66" t="e">
        <f t="shared" si="6"/>
        <v>#DIV/0!</v>
      </c>
      <c r="L62" s="66" t="e">
        <f t="shared" si="7"/>
        <v>#DIV/0!</v>
      </c>
    </row>
    <row r="63" spans="2:12" x14ac:dyDescent="0.25">
      <c r="B63" s="66"/>
      <c r="C63" s="66"/>
      <c r="D63" s="66"/>
      <c r="E63" s="66" t="s">
        <v>143</v>
      </c>
      <c r="F63" s="66" t="s">
        <v>136</v>
      </c>
      <c r="G63" s="66">
        <v>67</v>
      </c>
      <c r="H63" s="66">
        <v>300</v>
      </c>
      <c r="I63" s="66">
        <v>300</v>
      </c>
      <c r="J63" s="66">
        <v>0</v>
      </c>
      <c r="K63" s="66">
        <f t="shared" si="6"/>
        <v>0</v>
      </c>
      <c r="L63" s="66">
        <f t="shared" si="7"/>
        <v>0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1188.4499999999998</v>
      </c>
      <c r="H64" s="65">
        <f>H65+H67</f>
        <v>3190</v>
      </c>
      <c r="I64" s="65">
        <f>I65+I67</f>
        <v>3190</v>
      </c>
      <c r="J64" s="65">
        <f>J65+J67</f>
        <v>1925.96</v>
      </c>
      <c r="K64" s="65">
        <f t="shared" si="6"/>
        <v>162.05646009508186</v>
      </c>
      <c r="L64" s="65">
        <f t="shared" si="7"/>
        <v>60.374921630094043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160.87</v>
      </c>
      <c r="H65" s="65">
        <f>H66</f>
        <v>190</v>
      </c>
      <c r="I65" s="65">
        <f>I66</f>
        <v>190</v>
      </c>
      <c r="J65" s="65">
        <f>J66</f>
        <v>108.03</v>
      </c>
      <c r="K65" s="65">
        <f t="shared" si="6"/>
        <v>67.153602287561384</v>
      </c>
      <c r="L65" s="65">
        <f t="shared" si="7"/>
        <v>56.857894736842105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160.87</v>
      </c>
      <c r="H66" s="66">
        <v>190</v>
      </c>
      <c r="I66" s="66">
        <v>190</v>
      </c>
      <c r="J66" s="66">
        <v>108.03</v>
      </c>
      <c r="K66" s="66">
        <f t="shared" si="6"/>
        <v>67.153602287561384</v>
      </c>
      <c r="L66" s="66">
        <f t="shared" si="7"/>
        <v>56.857894736842105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1027.58</v>
      </c>
      <c r="H67" s="65">
        <f>H68</f>
        <v>3000</v>
      </c>
      <c r="I67" s="65">
        <f>I68</f>
        <v>3000</v>
      </c>
      <c r="J67" s="65">
        <f>J68</f>
        <v>1817.93</v>
      </c>
      <c r="K67" s="65">
        <f t="shared" si="6"/>
        <v>176.91371961307149</v>
      </c>
      <c r="L67" s="65">
        <f t="shared" si="7"/>
        <v>60.597666666666669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1027.58</v>
      </c>
      <c r="H68" s="66">
        <v>3000</v>
      </c>
      <c r="I68" s="66">
        <v>3000</v>
      </c>
      <c r="J68" s="66">
        <v>1817.93</v>
      </c>
      <c r="K68" s="66">
        <f t="shared" si="6"/>
        <v>176.91371961307149</v>
      </c>
      <c r="L68" s="66">
        <f t="shared" si="7"/>
        <v>60.597666666666669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G70+G73</f>
        <v>1766.21</v>
      </c>
      <c r="H69" s="65">
        <f>H70+H73</f>
        <v>38666</v>
      </c>
      <c r="I69" s="65">
        <f>I70+I73</f>
        <v>38666</v>
      </c>
      <c r="J69" s="65">
        <f>J70+J73</f>
        <v>1819.05</v>
      </c>
      <c r="K69" s="65">
        <f t="shared" si="6"/>
        <v>102.99171672677654</v>
      </c>
      <c r="L69" s="65">
        <f t="shared" si="7"/>
        <v>4.7045207675994414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ref="G70:J71" si="8">G71</f>
        <v>1766.21</v>
      </c>
      <c r="H70" s="65">
        <f t="shared" si="8"/>
        <v>3666</v>
      </c>
      <c r="I70" s="65">
        <f t="shared" si="8"/>
        <v>3666</v>
      </c>
      <c r="J70" s="65">
        <f t="shared" si="8"/>
        <v>1819.05</v>
      </c>
      <c r="K70" s="65">
        <f t="shared" si="6"/>
        <v>102.99171672677654</v>
      </c>
      <c r="L70" s="65">
        <f t="shared" si="7"/>
        <v>49.619476268412441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8"/>
        <v>1766.21</v>
      </c>
      <c r="H71" s="65">
        <f t="shared" si="8"/>
        <v>3666</v>
      </c>
      <c r="I71" s="65">
        <f t="shared" si="8"/>
        <v>3666</v>
      </c>
      <c r="J71" s="65">
        <f t="shared" si="8"/>
        <v>1819.05</v>
      </c>
      <c r="K71" s="65">
        <f t="shared" si="6"/>
        <v>102.99171672677654</v>
      </c>
      <c r="L71" s="65">
        <f t="shared" si="7"/>
        <v>49.619476268412441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1766.21</v>
      </c>
      <c r="H72" s="66">
        <v>3666</v>
      </c>
      <c r="I72" s="66">
        <v>3666</v>
      </c>
      <c r="J72" s="66">
        <v>1819.05</v>
      </c>
      <c r="K72" s="66">
        <f t="shared" si="6"/>
        <v>102.99171672677654</v>
      </c>
      <c r="L72" s="66">
        <f t="shared" si="7"/>
        <v>49.619476268412441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9">G74</f>
        <v>0</v>
      </c>
      <c r="H73" s="65">
        <f t="shared" si="9"/>
        <v>35000</v>
      </c>
      <c r="I73" s="65">
        <f t="shared" si="9"/>
        <v>35000</v>
      </c>
      <c r="J73" s="65">
        <f t="shared" si="9"/>
        <v>0</v>
      </c>
      <c r="K73" s="65" t="e">
        <f t="shared" si="6"/>
        <v>#DIV/0!</v>
      </c>
      <c r="L73" s="65">
        <f t="shared" si="7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9"/>
        <v>0</v>
      </c>
      <c r="H74" s="65">
        <f t="shared" si="9"/>
        <v>35000</v>
      </c>
      <c r="I74" s="65">
        <f t="shared" si="9"/>
        <v>35000</v>
      </c>
      <c r="J74" s="65">
        <f t="shared" si="9"/>
        <v>0</v>
      </c>
      <c r="K74" s="65" t="e">
        <f t="shared" si="6"/>
        <v>#DIV/0!</v>
      </c>
      <c r="L74" s="65">
        <f t="shared" si="7"/>
        <v>0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35000</v>
      </c>
      <c r="I75" s="66">
        <v>35000</v>
      </c>
      <c r="J75" s="66">
        <v>0</v>
      </c>
      <c r="K75" s="66" t="e">
        <f t="shared" si="6"/>
        <v>#DIV/0!</v>
      </c>
      <c r="L75" s="66">
        <f t="shared" si="7"/>
        <v>0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B2" sqref="B2:H1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1" t="s">
        <v>16</v>
      </c>
      <c r="C2" s="101"/>
      <c r="D2" s="101"/>
      <c r="E2" s="101"/>
      <c r="F2" s="101"/>
      <c r="G2" s="101"/>
      <c r="H2" s="101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580929.09000000008</v>
      </c>
      <c r="D6" s="71">
        <f>D7+D9+D11</f>
        <v>1304661</v>
      </c>
      <c r="E6" s="71">
        <f>E7+E9+E11</f>
        <v>1304661</v>
      </c>
      <c r="F6" s="71">
        <f>F7+F9+F11</f>
        <v>673263.63</v>
      </c>
      <c r="G6" s="72">
        <f t="shared" ref="G6:G19" si="0">(F6*100)/C6</f>
        <v>115.89428754549026</v>
      </c>
      <c r="H6" s="72">
        <f t="shared" ref="H6:H19" si="1">(F6*100)/E6</f>
        <v>51.604488062416216</v>
      </c>
    </row>
    <row r="7" spans="1:8" x14ac:dyDescent="0.25">
      <c r="A7"/>
      <c r="B7" s="8" t="s">
        <v>167</v>
      </c>
      <c r="C7" s="71">
        <f>C8</f>
        <v>580900.92000000004</v>
      </c>
      <c r="D7" s="71">
        <f>D8</f>
        <v>1302061</v>
      </c>
      <c r="E7" s="71">
        <f>E8</f>
        <v>1302061</v>
      </c>
      <c r="F7" s="71">
        <f>F8</f>
        <v>672198.86</v>
      </c>
      <c r="G7" s="72">
        <f t="shared" si="0"/>
        <v>115.71661136291537</v>
      </c>
      <c r="H7" s="72">
        <f t="shared" si="1"/>
        <v>51.625757933000067</v>
      </c>
    </row>
    <row r="8" spans="1:8" x14ac:dyDescent="0.25">
      <c r="A8"/>
      <c r="B8" s="16" t="s">
        <v>168</v>
      </c>
      <c r="C8" s="73">
        <v>580900.92000000004</v>
      </c>
      <c r="D8" s="73">
        <v>1302061</v>
      </c>
      <c r="E8" s="73">
        <v>1302061</v>
      </c>
      <c r="F8" s="74">
        <v>672198.86</v>
      </c>
      <c r="G8" s="70">
        <f t="shared" si="0"/>
        <v>115.71661136291537</v>
      </c>
      <c r="H8" s="70">
        <f t="shared" si="1"/>
        <v>51.625757933000067</v>
      </c>
    </row>
    <row r="9" spans="1:8" x14ac:dyDescent="0.25">
      <c r="A9"/>
      <c r="B9" s="8" t="s">
        <v>169</v>
      </c>
      <c r="C9" s="71">
        <f>C10</f>
        <v>12.75</v>
      </c>
      <c r="D9" s="71">
        <f>D10</f>
        <v>2500</v>
      </c>
      <c r="E9" s="71">
        <f>E10</f>
        <v>2500</v>
      </c>
      <c r="F9" s="71">
        <f>F10</f>
        <v>1032.97</v>
      </c>
      <c r="G9" s="72">
        <f t="shared" si="0"/>
        <v>8101.7254901960787</v>
      </c>
      <c r="H9" s="72">
        <f t="shared" si="1"/>
        <v>41.318800000000003</v>
      </c>
    </row>
    <row r="10" spans="1:8" x14ac:dyDescent="0.25">
      <c r="A10"/>
      <c r="B10" s="16" t="s">
        <v>170</v>
      </c>
      <c r="C10" s="73">
        <v>12.75</v>
      </c>
      <c r="D10" s="73">
        <v>2500</v>
      </c>
      <c r="E10" s="73">
        <v>2500</v>
      </c>
      <c r="F10" s="74">
        <v>1032.97</v>
      </c>
      <c r="G10" s="70">
        <f t="shared" si="0"/>
        <v>8101.7254901960787</v>
      </c>
      <c r="H10" s="70">
        <f t="shared" si="1"/>
        <v>41.318800000000003</v>
      </c>
    </row>
    <row r="11" spans="1:8" x14ac:dyDescent="0.25">
      <c r="A11"/>
      <c r="B11" s="8" t="s">
        <v>171</v>
      </c>
      <c r="C11" s="71">
        <f>C12</f>
        <v>15.42</v>
      </c>
      <c r="D11" s="71">
        <f>D12</f>
        <v>100</v>
      </c>
      <c r="E11" s="71">
        <f>E12</f>
        <v>100</v>
      </c>
      <c r="F11" s="71">
        <f>F12</f>
        <v>31.8</v>
      </c>
      <c r="G11" s="72">
        <f t="shared" si="0"/>
        <v>206.22568093385215</v>
      </c>
      <c r="H11" s="72">
        <f t="shared" si="1"/>
        <v>31.8</v>
      </c>
    </row>
    <row r="12" spans="1:8" x14ac:dyDescent="0.25">
      <c r="A12"/>
      <c r="B12" s="16" t="s">
        <v>172</v>
      </c>
      <c r="C12" s="73">
        <v>15.42</v>
      </c>
      <c r="D12" s="73">
        <v>100</v>
      </c>
      <c r="E12" s="73">
        <v>100</v>
      </c>
      <c r="F12" s="74">
        <v>31.8</v>
      </c>
      <c r="G12" s="70">
        <f t="shared" si="0"/>
        <v>206.22568093385215</v>
      </c>
      <c r="H12" s="70">
        <f t="shared" si="1"/>
        <v>31.8</v>
      </c>
    </row>
    <row r="13" spans="1:8" x14ac:dyDescent="0.25">
      <c r="B13" s="8" t="s">
        <v>32</v>
      </c>
      <c r="C13" s="75">
        <f>C14+C16+C18</f>
        <v>581667.42000000004</v>
      </c>
      <c r="D13" s="75">
        <f>D14+D16+D18</f>
        <v>1304661</v>
      </c>
      <c r="E13" s="75">
        <f>E14+E16+E18</f>
        <v>1304661</v>
      </c>
      <c r="F13" s="75">
        <f>F14+F16+F18</f>
        <v>673241.89</v>
      </c>
      <c r="G13" s="72">
        <f t="shared" si="0"/>
        <v>115.74344150133076</v>
      </c>
      <c r="H13" s="72">
        <f t="shared" si="1"/>
        <v>51.602821729169492</v>
      </c>
    </row>
    <row r="14" spans="1:8" x14ac:dyDescent="0.25">
      <c r="A14"/>
      <c r="B14" s="8" t="s">
        <v>167</v>
      </c>
      <c r="C14" s="75">
        <f>C15</f>
        <v>580900.92000000004</v>
      </c>
      <c r="D14" s="75">
        <f>D15</f>
        <v>1302061</v>
      </c>
      <c r="E14" s="75">
        <f>E15</f>
        <v>1302061</v>
      </c>
      <c r="F14" s="75">
        <f>F15</f>
        <v>672198.86</v>
      </c>
      <c r="G14" s="72">
        <f t="shared" si="0"/>
        <v>115.71661136291537</v>
      </c>
      <c r="H14" s="72">
        <f t="shared" si="1"/>
        <v>51.625757933000067</v>
      </c>
    </row>
    <row r="15" spans="1:8" x14ac:dyDescent="0.25">
      <c r="A15"/>
      <c r="B15" s="16" t="s">
        <v>168</v>
      </c>
      <c r="C15" s="73">
        <v>580900.92000000004</v>
      </c>
      <c r="D15" s="73">
        <v>1302061</v>
      </c>
      <c r="E15" s="76">
        <v>1302061</v>
      </c>
      <c r="F15" s="74">
        <v>672198.86</v>
      </c>
      <c r="G15" s="70">
        <f t="shared" si="0"/>
        <v>115.71661136291537</v>
      </c>
      <c r="H15" s="70">
        <f t="shared" si="1"/>
        <v>51.625757933000067</v>
      </c>
    </row>
    <row r="16" spans="1:8" x14ac:dyDescent="0.25">
      <c r="A16"/>
      <c r="B16" s="8" t="s">
        <v>169</v>
      </c>
      <c r="C16" s="75">
        <f>C17</f>
        <v>12.75</v>
      </c>
      <c r="D16" s="75">
        <f>D17</f>
        <v>2500</v>
      </c>
      <c r="E16" s="75">
        <f>E17</f>
        <v>2500</v>
      </c>
      <c r="F16" s="75">
        <f>F17</f>
        <v>1043.03</v>
      </c>
      <c r="G16" s="72">
        <f t="shared" si="0"/>
        <v>8180.6274509803925</v>
      </c>
      <c r="H16" s="72">
        <f t="shared" si="1"/>
        <v>41.721200000000003</v>
      </c>
    </row>
    <row r="17" spans="1:8" x14ac:dyDescent="0.25">
      <c r="A17"/>
      <c r="B17" s="16" t="s">
        <v>170</v>
      </c>
      <c r="C17" s="73">
        <v>12.75</v>
      </c>
      <c r="D17" s="73">
        <v>2500</v>
      </c>
      <c r="E17" s="76">
        <v>2500</v>
      </c>
      <c r="F17" s="74">
        <v>1043.03</v>
      </c>
      <c r="G17" s="70">
        <f t="shared" si="0"/>
        <v>8180.6274509803925</v>
      </c>
      <c r="H17" s="70">
        <f t="shared" si="1"/>
        <v>41.721200000000003</v>
      </c>
    </row>
    <row r="18" spans="1:8" x14ac:dyDescent="0.25">
      <c r="A18"/>
      <c r="B18" s="8" t="s">
        <v>171</v>
      </c>
      <c r="C18" s="75">
        <f>C19</f>
        <v>753.75</v>
      </c>
      <c r="D18" s="75">
        <f>D19</f>
        <v>100</v>
      </c>
      <c r="E18" s="75">
        <f>E19</f>
        <v>100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172</v>
      </c>
      <c r="C19" s="73">
        <v>753.75</v>
      </c>
      <c r="D19" s="73">
        <v>100</v>
      </c>
      <c r="E19" s="76">
        <v>100</v>
      </c>
      <c r="F19" s="74">
        <v>0</v>
      </c>
      <c r="G19" s="70">
        <f t="shared" si="0"/>
        <v>0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I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9" ht="18" x14ac:dyDescent="0.25">
      <c r="B1" s="3"/>
      <c r="C1" s="3"/>
      <c r="D1" s="3"/>
      <c r="E1" s="3"/>
      <c r="F1" s="4"/>
      <c r="G1" s="4"/>
      <c r="H1" s="4"/>
    </row>
    <row r="2" spans="2:9" ht="15.75" customHeight="1" x14ac:dyDescent="0.25">
      <c r="B2" s="101" t="s">
        <v>17</v>
      </c>
      <c r="C2" s="101"/>
      <c r="D2" s="101"/>
      <c r="E2" s="101"/>
      <c r="F2" s="101"/>
      <c r="G2" s="101"/>
      <c r="H2" s="101"/>
      <c r="I2" s="95"/>
    </row>
    <row r="3" spans="2:9" ht="18" x14ac:dyDescent="0.25">
      <c r="B3" s="3"/>
      <c r="C3" s="3"/>
      <c r="D3" s="3"/>
      <c r="E3" s="3"/>
      <c r="F3" s="4"/>
      <c r="G3" s="4"/>
      <c r="H3" s="4"/>
    </row>
    <row r="4" spans="2:9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9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9" ht="15.75" customHeight="1" x14ac:dyDescent="0.25">
      <c r="B6" s="8" t="s">
        <v>32</v>
      </c>
      <c r="C6" s="75">
        <f t="shared" ref="C6:F7" si="0">C7</f>
        <v>581667.42000000004</v>
      </c>
      <c r="D6" s="75">
        <f t="shared" si="0"/>
        <v>1304661</v>
      </c>
      <c r="E6" s="75">
        <f t="shared" si="0"/>
        <v>1304661</v>
      </c>
      <c r="F6" s="75">
        <f t="shared" si="0"/>
        <v>673241.89</v>
      </c>
      <c r="G6" s="70">
        <f>(F6*100)/C6</f>
        <v>115.74344150133076</v>
      </c>
      <c r="H6" s="70">
        <f>(F6*100)/E6</f>
        <v>51.602821729169492</v>
      </c>
    </row>
    <row r="7" spans="2:9" x14ac:dyDescent="0.25">
      <c r="B7" s="8" t="s">
        <v>173</v>
      </c>
      <c r="C7" s="75">
        <f t="shared" si="0"/>
        <v>581667.42000000004</v>
      </c>
      <c r="D7" s="75">
        <f t="shared" si="0"/>
        <v>1304661</v>
      </c>
      <c r="E7" s="75">
        <f t="shared" si="0"/>
        <v>1304661</v>
      </c>
      <c r="F7" s="75">
        <f t="shared" si="0"/>
        <v>673241.89</v>
      </c>
      <c r="G7" s="70">
        <f>(F7*100)/C7</f>
        <v>115.74344150133076</v>
      </c>
      <c r="H7" s="70">
        <f>(F7*100)/E7</f>
        <v>51.602821729169492</v>
      </c>
    </row>
    <row r="8" spans="2:9" x14ac:dyDescent="0.25">
      <c r="B8" s="11" t="s">
        <v>174</v>
      </c>
      <c r="C8" s="73">
        <v>581667.42000000004</v>
      </c>
      <c r="D8" s="73">
        <v>1304661</v>
      </c>
      <c r="E8" s="73">
        <v>1304661</v>
      </c>
      <c r="F8" s="74">
        <v>673241.89</v>
      </c>
      <c r="G8" s="70">
        <f>(F8*100)/C8</f>
        <v>115.74344150133076</v>
      </c>
      <c r="H8" s="70">
        <f>(F8*100)/E8</f>
        <v>51.602821729169492</v>
      </c>
    </row>
    <row r="10" spans="2:9" x14ac:dyDescent="0.25">
      <c r="B10" s="24"/>
      <c r="C10" s="24"/>
      <c r="D10" s="24"/>
      <c r="E10" s="24"/>
      <c r="F10" s="24"/>
      <c r="G10" s="24"/>
      <c r="H10" s="24"/>
    </row>
    <row r="11" spans="2:9" x14ac:dyDescent="0.25">
      <c r="B11" s="24"/>
      <c r="C11" s="24"/>
      <c r="D11" s="24"/>
      <c r="E11" s="24"/>
      <c r="F11" s="24"/>
      <c r="G11" s="24"/>
      <c r="H11" s="24"/>
    </row>
    <row r="12" spans="2:9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1" t="s">
        <v>25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5.75" customHeight="1" x14ac:dyDescent="0.25">
      <c r="B5" s="101" t="s">
        <v>18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3" t="s">
        <v>3</v>
      </c>
      <c r="C7" s="124"/>
      <c r="D7" s="124"/>
      <c r="E7" s="124"/>
      <c r="F7" s="125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3">
        <v>1</v>
      </c>
      <c r="C8" s="124"/>
      <c r="D8" s="124"/>
      <c r="E8" s="124"/>
      <c r="F8" s="125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1" t="s">
        <v>19</v>
      </c>
      <c r="C2" s="101"/>
      <c r="D2" s="101"/>
      <c r="E2" s="101"/>
      <c r="F2" s="101"/>
      <c r="G2" s="101"/>
      <c r="H2" s="10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0"/>
  <sheetViews>
    <sheetView tabSelected="1" topLeftCell="A58" zoomScaleNormal="100" workbookViewId="0">
      <selection activeCell="E64" sqref="E64:E6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  <c r="F3" s="96"/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C12+C54</f>
        <v>1302061</v>
      </c>
      <c r="D7" s="77">
        <f>D12+D54</f>
        <v>1302061</v>
      </c>
      <c r="E7" s="77">
        <f>E12+E54</f>
        <v>672198.85999999987</v>
      </c>
      <c r="F7" s="77">
        <f>(E7*100)/D7</f>
        <v>51.625757933000052</v>
      </c>
    </row>
    <row r="8" spans="1:6" x14ac:dyDescent="0.2">
      <c r="A8" s="47" t="s">
        <v>74</v>
      </c>
      <c r="B8" s="46"/>
      <c r="C8" s="77">
        <f>C67</f>
        <v>2500</v>
      </c>
      <c r="D8" s="77">
        <f>D67</f>
        <v>2500</v>
      </c>
      <c r="E8" s="77">
        <f>E67</f>
        <v>1043.03</v>
      </c>
      <c r="F8" s="77">
        <f>(E8*100)/D8</f>
        <v>41.721200000000003</v>
      </c>
    </row>
    <row r="9" spans="1:6" x14ac:dyDescent="0.2">
      <c r="A9" s="47" t="s">
        <v>180</v>
      </c>
      <c r="B9" s="46"/>
      <c r="C9" s="77">
        <f>C76</f>
        <v>100</v>
      </c>
      <c r="D9" s="77">
        <f>D76</f>
        <v>100</v>
      </c>
      <c r="E9" s="77">
        <f>E76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9" t="s">
        <v>72</v>
      </c>
      <c r="B12" s="50" t="s">
        <v>73</v>
      </c>
      <c r="C12" s="80">
        <f>C13+C21+C49</f>
        <v>1263395</v>
      </c>
      <c r="D12" s="80">
        <f>D13+D21+D49</f>
        <v>1263395</v>
      </c>
      <c r="E12" s="80">
        <f>E13+E21+E49</f>
        <v>670379.80999999982</v>
      </c>
      <c r="F12" s="81">
        <f>(E13*100)/D13</f>
        <v>54.845246260454445</v>
      </c>
    </row>
    <row r="13" spans="1:6" x14ac:dyDescent="0.2">
      <c r="A13" s="51" t="s">
        <v>74</v>
      </c>
      <c r="B13" s="52" t="s">
        <v>75</v>
      </c>
      <c r="C13" s="82">
        <f>C14+C17+C19</f>
        <v>1059955</v>
      </c>
      <c r="D13" s="82">
        <f>D14+D17+D19</f>
        <v>1059955</v>
      </c>
      <c r="E13" s="82">
        <f>E14+E17+E19</f>
        <v>581334.92999999993</v>
      </c>
      <c r="F13" s="81">
        <f>(E14*100)/D14</f>
        <v>54.861056818181815</v>
      </c>
    </row>
    <row r="14" spans="1:6" x14ac:dyDescent="0.2">
      <c r="A14" s="53" t="s">
        <v>76</v>
      </c>
      <c r="B14" s="54" t="s">
        <v>77</v>
      </c>
      <c r="C14" s="83">
        <f>C15+C16</f>
        <v>880000</v>
      </c>
      <c r="D14" s="83">
        <f>D15+D16</f>
        <v>880000</v>
      </c>
      <c r="E14" s="83">
        <f>E15+E16</f>
        <v>482777.3</v>
      </c>
      <c r="F14" s="83">
        <f>(E15*100)/D15</f>
        <v>54.861056818181815</v>
      </c>
    </row>
    <row r="15" spans="1:6" x14ac:dyDescent="0.2">
      <c r="A15" s="55" t="s">
        <v>78</v>
      </c>
      <c r="B15" s="56" t="s">
        <v>79</v>
      </c>
      <c r="C15" s="84">
        <v>880000</v>
      </c>
      <c r="D15" s="84">
        <v>880000</v>
      </c>
      <c r="E15" s="84">
        <v>482777.3</v>
      </c>
      <c r="F15" s="84"/>
    </row>
    <row r="16" spans="1:6" x14ac:dyDescent="0.2">
      <c r="A16" s="55" t="s">
        <v>80</v>
      </c>
      <c r="B16" s="56" t="s">
        <v>81</v>
      </c>
      <c r="C16" s="84">
        <v>0</v>
      </c>
      <c r="D16" s="84">
        <v>0</v>
      </c>
      <c r="E16" s="84">
        <v>0</v>
      </c>
      <c r="F16" s="84"/>
    </row>
    <row r="17" spans="1:6" x14ac:dyDescent="0.2">
      <c r="A17" s="53" t="s">
        <v>82</v>
      </c>
      <c r="B17" s="54" t="s">
        <v>83</v>
      </c>
      <c r="C17" s="83">
        <f>C18</f>
        <v>34755</v>
      </c>
      <c r="D17" s="83">
        <f>D18</f>
        <v>34755</v>
      </c>
      <c r="E17" s="83">
        <f>E18</f>
        <v>18899.45</v>
      </c>
      <c r="F17" s="83">
        <f>(E18*100)/D18</f>
        <v>54.379082146453747</v>
      </c>
    </row>
    <row r="18" spans="1:6" x14ac:dyDescent="0.2">
      <c r="A18" s="55" t="s">
        <v>84</v>
      </c>
      <c r="B18" s="56" t="s">
        <v>83</v>
      </c>
      <c r="C18" s="84">
        <v>34755</v>
      </c>
      <c r="D18" s="84">
        <v>34755</v>
      </c>
      <c r="E18" s="84">
        <v>18899.45</v>
      </c>
      <c r="F18" s="84"/>
    </row>
    <row r="19" spans="1:6" x14ac:dyDescent="0.2">
      <c r="A19" s="53" t="s">
        <v>85</v>
      </c>
      <c r="B19" s="54" t="s">
        <v>86</v>
      </c>
      <c r="C19" s="83">
        <f>C20</f>
        <v>145200</v>
      </c>
      <c r="D19" s="83">
        <f>D20</f>
        <v>145200</v>
      </c>
      <c r="E19" s="83">
        <f>E20</f>
        <v>79658.179999999993</v>
      </c>
      <c r="F19" s="83">
        <f>(E20*100)/D20</f>
        <v>54.861005509641863</v>
      </c>
    </row>
    <row r="20" spans="1:6" x14ac:dyDescent="0.2">
      <c r="A20" s="55" t="s">
        <v>87</v>
      </c>
      <c r="B20" s="56" t="s">
        <v>88</v>
      </c>
      <c r="C20" s="84">
        <v>145200</v>
      </c>
      <c r="D20" s="84">
        <v>145200</v>
      </c>
      <c r="E20" s="84">
        <v>79658.179999999993</v>
      </c>
      <c r="F20" s="84"/>
    </row>
    <row r="21" spans="1:6" x14ac:dyDescent="0.2">
      <c r="A21" s="51" t="s">
        <v>89</v>
      </c>
      <c r="B21" s="52" t="s">
        <v>90</v>
      </c>
      <c r="C21" s="82">
        <f>C22+C27+C33+C42+C44</f>
        <v>200250</v>
      </c>
      <c r="D21" s="82">
        <f>D22+D27+D33+D42+D44</f>
        <v>200250</v>
      </c>
      <c r="E21" s="82">
        <f>E22+E27+E33+E42+E44</f>
        <v>87118.919999999984</v>
      </c>
      <c r="F21" s="81">
        <f>(E22*100)/D22</f>
        <v>38.813052631578948</v>
      </c>
    </row>
    <row r="22" spans="1:6" x14ac:dyDescent="0.2">
      <c r="A22" s="53" t="s">
        <v>91</v>
      </c>
      <c r="B22" s="54" t="s">
        <v>92</v>
      </c>
      <c r="C22" s="83">
        <f>C23+C24+C25+C26</f>
        <v>23750</v>
      </c>
      <c r="D22" s="83">
        <f>D23+D24+D25+D26</f>
        <v>23750</v>
      </c>
      <c r="E22" s="83">
        <f>E23+E24+E25+E26</f>
        <v>9218.1</v>
      </c>
      <c r="F22" s="83">
        <f>(E23*100)/D23</f>
        <v>14.492753623188406</v>
      </c>
    </row>
    <row r="23" spans="1:6" x14ac:dyDescent="0.2">
      <c r="A23" s="55" t="s">
        <v>93</v>
      </c>
      <c r="B23" s="56" t="s">
        <v>94</v>
      </c>
      <c r="C23" s="84">
        <v>3450</v>
      </c>
      <c r="D23" s="84">
        <v>3450</v>
      </c>
      <c r="E23" s="84">
        <v>500</v>
      </c>
      <c r="F23" s="84"/>
    </row>
    <row r="24" spans="1:6" ht="25.5" x14ac:dyDescent="0.2">
      <c r="A24" s="55" t="s">
        <v>95</v>
      </c>
      <c r="B24" s="56" t="s">
        <v>96</v>
      </c>
      <c r="C24" s="84">
        <v>19000</v>
      </c>
      <c r="D24" s="84">
        <v>19000</v>
      </c>
      <c r="E24" s="84">
        <v>8463.1</v>
      </c>
      <c r="F24" s="84"/>
    </row>
    <row r="25" spans="1:6" x14ac:dyDescent="0.2">
      <c r="A25" s="55" t="s">
        <v>97</v>
      </c>
      <c r="B25" s="56" t="s">
        <v>98</v>
      </c>
      <c r="C25" s="84">
        <v>1000</v>
      </c>
      <c r="D25" s="84">
        <v>1000</v>
      </c>
      <c r="E25" s="84">
        <v>0</v>
      </c>
      <c r="F25" s="84"/>
    </row>
    <row r="26" spans="1:6" x14ac:dyDescent="0.2">
      <c r="A26" s="55" t="s">
        <v>99</v>
      </c>
      <c r="B26" s="56" t="s">
        <v>100</v>
      </c>
      <c r="C26" s="84">
        <v>300</v>
      </c>
      <c r="D26" s="84">
        <v>300</v>
      </c>
      <c r="E26" s="84">
        <v>255</v>
      </c>
      <c r="F26" s="84"/>
    </row>
    <row r="27" spans="1:6" x14ac:dyDescent="0.2">
      <c r="A27" s="53" t="s">
        <v>101</v>
      </c>
      <c r="B27" s="54" t="s">
        <v>102</v>
      </c>
      <c r="C27" s="83">
        <f>C28+C29+C30+C31+C32</f>
        <v>113800</v>
      </c>
      <c r="D27" s="83">
        <f>D28+D29+D30+D31+D32</f>
        <v>113800</v>
      </c>
      <c r="E27" s="83">
        <f>E28+E29+E30+E31+E32</f>
        <v>44891.46</v>
      </c>
      <c r="F27" s="83">
        <f>(E28*100)/D28</f>
        <v>77.163124999999994</v>
      </c>
    </row>
    <row r="28" spans="1:6" x14ac:dyDescent="0.2">
      <c r="A28" s="55" t="s">
        <v>103</v>
      </c>
      <c r="B28" s="56" t="s">
        <v>104</v>
      </c>
      <c r="C28" s="84">
        <v>16000</v>
      </c>
      <c r="D28" s="84">
        <v>16000</v>
      </c>
      <c r="E28" s="84">
        <v>12346.1</v>
      </c>
      <c r="F28" s="84"/>
    </row>
    <row r="29" spans="1:6" x14ac:dyDescent="0.2">
      <c r="A29" s="55" t="s">
        <v>105</v>
      </c>
      <c r="B29" s="56" t="s">
        <v>106</v>
      </c>
      <c r="C29" s="84">
        <v>83000</v>
      </c>
      <c r="D29" s="84">
        <v>83000</v>
      </c>
      <c r="E29" s="84">
        <v>24347.9</v>
      </c>
      <c r="F29" s="84"/>
    </row>
    <row r="30" spans="1:6" x14ac:dyDescent="0.2">
      <c r="A30" s="55" t="s">
        <v>107</v>
      </c>
      <c r="B30" s="56" t="s">
        <v>108</v>
      </c>
      <c r="C30" s="84">
        <v>10000</v>
      </c>
      <c r="D30" s="84">
        <v>10000</v>
      </c>
      <c r="E30" s="84">
        <v>4411.96</v>
      </c>
      <c r="F30" s="84"/>
    </row>
    <row r="31" spans="1:6" x14ac:dyDescent="0.2">
      <c r="A31" s="55" t="s">
        <v>109</v>
      </c>
      <c r="B31" s="56" t="s">
        <v>110</v>
      </c>
      <c r="C31" s="84">
        <v>4650</v>
      </c>
      <c r="D31" s="84">
        <v>4650</v>
      </c>
      <c r="E31" s="84">
        <v>3785.5</v>
      </c>
      <c r="F31" s="84"/>
    </row>
    <row r="32" spans="1:6" x14ac:dyDescent="0.2">
      <c r="A32" s="55" t="s">
        <v>111</v>
      </c>
      <c r="B32" s="56" t="s">
        <v>112</v>
      </c>
      <c r="C32" s="84">
        <v>150</v>
      </c>
      <c r="D32" s="84">
        <v>150</v>
      </c>
      <c r="E32" s="84">
        <v>0</v>
      </c>
      <c r="F32" s="84"/>
    </row>
    <row r="33" spans="1:6" x14ac:dyDescent="0.2">
      <c r="A33" s="53" t="s">
        <v>113</v>
      </c>
      <c r="B33" s="54" t="s">
        <v>114</v>
      </c>
      <c r="C33" s="83">
        <f>C34+C35+C36+C37+C38+C39+C40+C41</f>
        <v>60200</v>
      </c>
      <c r="D33" s="83">
        <f>D34+D35+D36+D37+D38+D39+D40+D41</f>
        <v>60200</v>
      </c>
      <c r="E33" s="83">
        <f>E34+E35+E36+E37+E38+E39+E40+E41</f>
        <v>32534.959999999999</v>
      </c>
      <c r="F33" s="83">
        <f>(E34*100)/D34</f>
        <v>52.320799999999998</v>
      </c>
    </row>
    <row r="34" spans="1:6" x14ac:dyDescent="0.2">
      <c r="A34" s="55" t="s">
        <v>115</v>
      </c>
      <c r="B34" s="56" t="s">
        <v>116</v>
      </c>
      <c r="C34" s="84">
        <v>25000</v>
      </c>
      <c r="D34" s="84">
        <v>25000</v>
      </c>
      <c r="E34" s="84">
        <v>13080.2</v>
      </c>
      <c r="F34" s="84"/>
    </row>
    <row r="35" spans="1:6" x14ac:dyDescent="0.2">
      <c r="A35" s="55" t="s">
        <v>117</v>
      </c>
      <c r="B35" s="56" t="s">
        <v>118</v>
      </c>
      <c r="C35" s="84">
        <v>12000</v>
      </c>
      <c r="D35" s="84">
        <v>12000</v>
      </c>
      <c r="E35" s="84">
        <v>10043.74</v>
      </c>
      <c r="F35" s="84"/>
    </row>
    <row r="36" spans="1:6" x14ac:dyDescent="0.2">
      <c r="A36" s="55" t="s">
        <v>119</v>
      </c>
      <c r="B36" s="56" t="s">
        <v>120</v>
      </c>
      <c r="C36" s="84">
        <v>1000</v>
      </c>
      <c r="D36" s="84">
        <v>1000</v>
      </c>
      <c r="E36" s="84">
        <v>0</v>
      </c>
      <c r="F36" s="84"/>
    </row>
    <row r="37" spans="1:6" x14ac:dyDescent="0.2">
      <c r="A37" s="55" t="s">
        <v>121</v>
      </c>
      <c r="B37" s="56" t="s">
        <v>122</v>
      </c>
      <c r="C37" s="84">
        <v>8000</v>
      </c>
      <c r="D37" s="84">
        <v>8000</v>
      </c>
      <c r="E37" s="84">
        <v>3385.93</v>
      </c>
      <c r="F37" s="84"/>
    </row>
    <row r="38" spans="1:6" x14ac:dyDescent="0.2">
      <c r="A38" s="55" t="s">
        <v>123</v>
      </c>
      <c r="B38" s="56" t="s">
        <v>124</v>
      </c>
      <c r="C38" s="84">
        <v>10000</v>
      </c>
      <c r="D38" s="84">
        <v>10000</v>
      </c>
      <c r="E38" s="84">
        <v>4393.1099999999997</v>
      </c>
      <c r="F38" s="84"/>
    </row>
    <row r="39" spans="1:6" x14ac:dyDescent="0.2">
      <c r="A39" s="55" t="s">
        <v>125</v>
      </c>
      <c r="B39" s="56" t="s">
        <v>126</v>
      </c>
      <c r="C39" s="84">
        <v>200</v>
      </c>
      <c r="D39" s="84">
        <v>200</v>
      </c>
      <c r="E39" s="84">
        <v>59.85</v>
      </c>
      <c r="F39" s="84"/>
    </row>
    <row r="40" spans="1:6" x14ac:dyDescent="0.2">
      <c r="A40" s="55" t="s">
        <v>127</v>
      </c>
      <c r="B40" s="56" t="s">
        <v>128</v>
      </c>
      <c r="C40" s="84">
        <v>3000</v>
      </c>
      <c r="D40" s="84">
        <v>3000</v>
      </c>
      <c r="E40" s="84">
        <v>1299.01</v>
      </c>
      <c r="F40" s="84"/>
    </row>
    <row r="41" spans="1:6" x14ac:dyDescent="0.2">
      <c r="A41" s="55" t="s">
        <v>129</v>
      </c>
      <c r="B41" s="56" t="s">
        <v>130</v>
      </c>
      <c r="C41" s="84">
        <v>1000</v>
      </c>
      <c r="D41" s="84">
        <v>1000</v>
      </c>
      <c r="E41" s="84">
        <v>273.12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0</v>
      </c>
      <c r="D42" s="83">
        <f>D43</f>
        <v>0</v>
      </c>
      <c r="E42" s="83">
        <f>E43</f>
        <v>0</v>
      </c>
      <c r="F42" s="83" t="e">
        <f>(E43*100)/D43</f>
        <v>#DIV/0!</v>
      </c>
    </row>
    <row r="43" spans="1:6" ht="25.5" x14ac:dyDescent="0.2">
      <c r="A43" s="55" t="s">
        <v>133</v>
      </c>
      <c r="B43" s="56" t="s">
        <v>134</v>
      </c>
      <c r="C43" s="84">
        <v>0</v>
      </c>
      <c r="D43" s="84">
        <v>0</v>
      </c>
      <c r="E43" s="84">
        <v>0</v>
      </c>
      <c r="F43" s="84"/>
    </row>
    <row r="44" spans="1:6" x14ac:dyDescent="0.2">
      <c r="A44" s="53" t="s">
        <v>135</v>
      </c>
      <c r="B44" s="54" t="s">
        <v>136</v>
      </c>
      <c r="C44" s="83">
        <f>C45+C46+C47+C48</f>
        <v>2500</v>
      </c>
      <c r="D44" s="83">
        <f>D45+D46+D47+D48</f>
        <v>2500</v>
      </c>
      <c r="E44" s="83">
        <f>E45+E46+E47+E48</f>
        <v>474.4</v>
      </c>
      <c r="F44" s="83">
        <f>(E45*100)/D45</f>
        <v>67.771428571428572</v>
      </c>
    </row>
    <row r="45" spans="1:6" x14ac:dyDescent="0.2">
      <c r="A45" s="55" t="s">
        <v>137</v>
      </c>
      <c r="B45" s="56" t="s">
        <v>138</v>
      </c>
      <c r="C45" s="84">
        <v>700</v>
      </c>
      <c r="D45" s="84">
        <v>700</v>
      </c>
      <c r="E45" s="84">
        <v>474.4</v>
      </c>
      <c r="F45" s="84"/>
    </row>
    <row r="46" spans="1:6" x14ac:dyDescent="0.2">
      <c r="A46" s="55" t="s">
        <v>139</v>
      </c>
      <c r="B46" s="56" t="s">
        <v>140</v>
      </c>
      <c r="C46" s="84">
        <v>1500</v>
      </c>
      <c r="D46" s="84">
        <v>1500</v>
      </c>
      <c r="E46" s="84">
        <v>0</v>
      </c>
      <c r="F46" s="84"/>
    </row>
    <row r="47" spans="1:6" x14ac:dyDescent="0.2">
      <c r="A47" s="55" t="s">
        <v>141</v>
      </c>
      <c r="B47" s="56" t="s">
        <v>142</v>
      </c>
      <c r="C47" s="84">
        <v>0</v>
      </c>
      <c r="D47" s="84">
        <v>0</v>
      </c>
      <c r="E47" s="84">
        <v>0</v>
      </c>
      <c r="F47" s="84"/>
    </row>
    <row r="48" spans="1:6" x14ac:dyDescent="0.2">
      <c r="A48" s="55" t="s">
        <v>143</v>
      </c>
      <c r="B48" s="56" t="s">
        <v>136</v>
      </c>
      <c r="C48" s="84">
        <v>300</v>
      </c>
      <c r="D48" s="84">
        <v>300</v>
      </c>
      <c r="E48" s="84">
        <v>0</v>
      </c>
      <c r="F48" s="84"/>
    </row>
    <row r="49" spans="1:6" x14ac:dyDescent="0.2">
      <c r="A49" s="51" t="s">
        <v>144</v>
      </c>
      <c r="B49" s="52" t="s">
        <v>145</v>
      </c>
      <c r="C49" s="82">
        <f>C50+C52</f>
        <v>3190</v>
      </c>
      <c r="D49" s="82">
        <f>D50+D52</f>
        <v>3190</v>
      </c>
      <c r="E49" s="82">
        <f>E50+E52</f>
        <v>1925.96</v>
      </c>
      <c r="F49" s="81">
        <f>(E50*100)/D50</f>
        <v>56.857894736842105</v>
      </c>
    </row>
    <row r="50" spans="1:6" x14ac:dyDescent="0.2">
      <c r="A50" s="53" t="s">
        <v>146</v>
      </c>
      <c r="B50" s="54" t="s">
        <v>147</v>
      </c>
      <c r="C50" s="83">
        <f>C51</f>
        <v>190</v>
      </c>
      <c r="D50" s="83">
        <f>D51</f>
        <v>190</v>
      </c>
      <c r="E50" s="83">
        <f>E51</f>
        <v>108.03</v>
      </c>
      <c r="F50" s="83">
        <f>(E51*100)/D51</f>
        <v>56.857894736842105</v>
      </c>
    </row>
    <row r="51" spans="1:6" ht="25.5" x14ac:dyDescent="0.2">
      <c r="A51" s="55" t="s">
        <v>148</v>
      </c>
      <c r="B51" s="56" t="s">
        <v>149</v>
      </c>
      <c r="C51" s="84">
        <v>190</v>
      </c>
      <c r="D51" s="84">
        <v>190</v>
      </c>
      <c r="E51" s="84">
        <v>108.03</v>
      </c>
      <c r="F51" s="84"/>
    </row>
    <row r="52" spans="1:6" x14ac:dyDescent="0.2">
      <c r="A52" s="53" t="s">
        <v>150</v>
      </c>
      <c r="B52" s="54" t="s">
        <v>151</v>
      </c>
      <c r="C52" s="83">
        <f>C53</f>
        <v>3000</v>
      </c>
      <c r="D52" s="83">
        <f>D53</f>
        <v>3000</v>
      </c>
      <c r="E52" s="83">
        <f>E53</f>
        <v>1817.93</v>
      </c>
      <c r="F52" s="83">
        <f>(E53*100)/D53</f>
        <v>60.597666666666669</v>
      </c>
    </row>
    <row r="53" spans="1:6" x14ac:dyDescent="0.2">
      <c r="A53" s="55" t="s">
        <v>152</v>
      </c>
      <c r="B53" s="56" t="s">
        <v>153</v>
      </c>
      <c r="C53" s="84">
        <v>3000</v>
      </c>
      <c r="D53" s="84">
        <v>3000</v>
      </c>
      <c r="E53" s="84">
        <v>1817.93</v>
      </c>
      <c r="F53" s="84"/>
    </row>
    <row r="54" spans="1:6" x14ac:dyDescent="0.2">
      <c r="A54" s="49" t="s">
        <v>154</v>
      </c>
      <c r="B54" s="50" t="s">
        <v>155</v>
      </c>
      <c r="C54" s="80">
        <f>C55+C58</f>
        <v>38666</v>
      </c>
      <c r="D54" s="80">
        <f>D55+D58</f>
        <v>38666</v>
      </c>
      <c r="E54" s="80">
        <f>E55+E58</f>
        <v>1819.05</v>
      </c>
      <c r="F54" s="81">
        <f>(E55*100)/D55</f>
        <v>49.619476268412441</v>
      </c>
    </row>
    <row r="55" spans="1:6" x14ac:dyDescent="0.2">
      <c r="A55" s="51" t="s">
        <v>156</v>
      </c>
      <c r="B55" s="52" t="s">
        <v>157</v>
      </c>
      <c r="C55" s="82">
        <f t="shared" ref="C55:E56" si="0">C56</f>
        <v>3666</v>
      </c>
      <c r="D55" s="82">
        <f t="shared" si="0"/>
        <v>3666</v>
      </c>
      <c r="E55" s="82">
        <f t="shared" si="0"/>
        <v>1819.05</v>
      </c>
      <c r="F55" s="81">
        <f>(E56*100)/D56</f>
        <v>49.619476268412441</v>
      </c>
    </row>
    <row r="56" spans="1:6" x14ac:dyDescent="0.2">
      <c r="A56" s="53" t="s">
        <v>158</v>
      </c>
      <c r="B56" s="54" t="s">
        <v>159</v>
      </c>
      <c r="C56" s="83">
        <f t="shared" si="0"/>
        <v>3666</v>
      </c>
      <c r="D56" s="83">
        <f t="shared" si="0"/>
        <v>3666</v>
      </c>
      <c r="E56" s="83">
        <f t="shared" si="0"/>
        <v>1819.05</v>
      </c>
      <c r="F56" s="83">
        <f>(E57*100)/D57</f>
        <v>49.619476268412441</v>
      </c>
    </row>
    <row r="57" spans="1:6" x14ac:dyDescent="0.2">
      <c r="A57" s="55" t="s">
        <v>160</v>
      </c>
      <c r="B57" s="56" t="s">
        <v>161</v>
      </c>
      <c r="C57" s="84">
        <v>3666</v>
      </c>
      <c r="D57" s="84">
        <v>3666</v>
      </c>
      <c r="E57" s="84">
        <v>1819.05</v>
      </c>
      <c r="F57" s="84"/>
    </row>
    <row r="58" spans="1:6" x14ac:dyDescent="0.2">
      <c r="A58" s="51" t="s">
        <v>162</v>
      </c>
      <c r="B58" s="52" t="s">
        <v>163</v>
      </c>
      <c r="C58" s="82">
        <f t="shared" ref="C58:E59" si="1">C59</f>
        <v>35000</v>
      </c>
      <c r="D58" s="82">
        <f t="shared" si="1"/>
        <v>35000</v>
      </c>
      <c r="E58" s="82">
        <f t="shared" si="1"/>
        <v>0</v>
      </c>
      <c r="F58" s="81">
        <f>(E59*100)/D59</f>
        <v>0</v>
      </c>
    </row>
    <row r="59" spans="1:6" ht="25.5" x14ac:dyDescent="0.2">
      <c r="A59" s="53" t="s">
        <v>164</v>
      </c>
      <c r="B59" s="54" t="s">
        <v>165</v>
      </c>
      <c r="C59" s="83">
        <f t="shared" si="1"/>
        <v>35000</v>
      </c>
      <c r="D59" s="83">
        <f t="shared" si="1"/>
        <v>35000</v>
      </c>
      <c r="E59" s="83">
        <f t="shared" si="1"/>
        <v>0</v>
      </c>
      <c r="F59" s="83">
        <f>(E60*100)/D60</f>
        <v>0</v>
      </c>
    </row>
    <row r="60" spans="1:6" x14ac:dyDescent="0.2">
      <c r="A60" s="55" t="s">
        <v>166</v>
      </c>
      <c r="B60" s="56" t="s">
        <v>165</v>
      </c>
      <c r="C60" s="84">
        <v>35000</v>
      </c>
      <c r="D60" s="84">
        <v>35000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1302061</v>
      </c>
      <c r="D61" s="80">
        <f t="shared" si="2"/>
        <v>1302061</v>
      </c>
      <c r="E61" s="80">
        <f t="shared" si="2"/>
        <v>672198.8600000001</v>
      </c>
      <c r="F61" s="81">
        <f>(E62*100)/D62</f>
        <v>51.625757933000081</v>
      </c>
    </row>
    <row r="62" spans="1:6" x14ac:dyDescent="0.2">
      <c r="A62" s="51" t="s">
        <v>64</v>
      </c>
      <c r="B62" s="52" t="s">
        <v>65</v>
      </c>
      <c r="C62" s="82">
        <f t="shared" si="2"/>
        <v>1302061</v>
      </c>
      <c r="D62" s="82">
        <f t="shared" si="2"/>
        <v>1302061</v>
      </c>
      <c r="E62" s="82">
        <f t="shared" si="2"/>
        <v>672198.8600000001</v>
      </c>
      <c r="F62" s="81">
        <f>(E63*100)/D63</f>
        <v>51.625757933000081</v>
      </c>
    </row>
    <row r="63" spans="1:6" ht="26.25" thickBot="1" x14ac:dyDescent="0.25">
      <c r="A63" s="53" t="s">
        <v>66</v>
      </c>
      <c r="B63" s="54" t="s">
        <v>67</v>
      </c>
      <c r="C63" s="83">
        <f>C64+C65</f>
        <v>1302061</v>
      </c>
      <c r="D63" s="83">
        <f>D64+D65</f>
        <v>1302061</v>
      </c>
      <c r="E63" s="83">
        <f>E64+E65</f>
        <v>672198.8600000001</v>
      </c>
      <c r="F63" s="83">
        <f>(E64*100)/D64</f>
        <v>53.061774821017977</v>
      </c>
    </row>
    <row r="64" spans="1:6" ht="13.5" thickTop="1" x14ac:dyDescent="0.2">
      <c r="A64" s="55" t="s">
        <v>68</v>
      </c>
      <c r="B64" s="56" t="s">
        <v>69</v>
      </c>
      <c r="C64" s="84">
        <v>1263395</v>
      </c>
      <c r="D64" s="84">
        <v>1263395</v>
      </c>
      <c r="E64" s="84">
        <v>670379.81000000006</v>
      </c>
      <c r="F64" s="84"/>
    </row>
    <row r="65" spans="1:6" ht="25.5" x14ac:dyDescent="0.2">
      <c r="A65" s="55" t="s">
        <v>70</v>
      </c>
      <c r="B65" s="56" t="s">
        <v>71</v>
      </c>
      <c r="C65" s="84">
        <v>38666</v>
      </c>
      <c r="D65" s="84">
        <v>38666</v>
      </c>
      <c r="E65" s="84">
        <v>1819.05</v>
      </c>
      <c r="F65" s="84"/>
    </row>
    <row r="66" spans="1:6" x14ac:dyDescent="0.2">
      <c r="A66" s="48" t="s">
        <v>179</v>
      </c>
      <c r="B66" s="48" t="s">
        <v>186</v>
      </c>
      <c r="C66" s="78"/>
      <c r="D66" s="78"/>
      <c r="E66" s="78"/>
      <c r="F66" s="79" t="e">
        <f>(E66*100)/D66</f>
        <v>#DIV/0!</v>
      </c>
    </row>
    <row r="67" spans="1:6" x14ac:dyDescent="0.2">
      <c r="A67" s="49" t="s">
        <v>72</v>
      </c>
      <c r="B67" s="50" t="s">
        <v>73</v>
      </c>
      <c r="C67" s="80">
        <f t="shared" ref="C67:E69" si="3">C68</f>
        <v>2500</v>
      </c>
      <c r="D67" s="80">
        <f t="shared" si="3"/>
        <v>2500</v>
      </c>
      <c r="E67" s="80">
        <f t="shared" si="3"/>
        <v>1043.03</v>
      </c>
      <c r="F67" s="81">
        <f>(E68*100)/D68</f>
        <v>41.721200000000003</v>
      </c>
    </row>
    <row r="68" spans="1:6" x14ac:dyDescent="0.2">
      <c r="A68" s="51" t="s">
        <v>89</v>
      </c>
      <c r="B68" s="52" t="s">
        <v>90</v>
      </c>
      <c r="C68" s="82">
        <f t="shared" si="3"/>
        <v>2500</v>
      </c>
      <c r="D68" s="82">
        <f t="shared" si="3"/>
        <v>2500</v>
      </c>
      <c r="E68" s="82">
        <f t="shared" si="3"/>
        <v>1043.03</v>
      </c>
      <c r="F68" s="81">
        <f>(E69*100)/D69</f>
        <v>41.721200000000003</v>
      </c>
    </row>
    <row r="69" spans="1:6" x14ac:dyDescent="0.2">
      <c r="A69" s="53" t="s">
        <v>113</v>
      </c>
      <c r="B69" s="54" t="s">
        <v>114</v>
      </c>
      <c r="C69" s="83">
        <f t="shared" si="3"/>
        <v>2500</v>
      </c>
      <c r="D69" s="83">
        <f t="shared" si="3"/>
        <v>2500</v>
      </c>
      <c r="E69" s="83">
        <f t="shared" si="3"/>
        <v>1043.03</v>
      </c>
      <c r="F69" s="83">
        <f>(E70*100)/D70</f>
        <v>41.721200000000003</v>
      </c>
    </row>
    <row r="70" spans="1:6" x14ac:dyDescent="0.2">
      <c r="A70" s="55" t="s">
        <v>117</v>
      </c>
      <c r="B70" s="56" t="s">
        <v>118</v>
      </c>
      <c r="C70" s="84">
        <v>2500</v>
      </c>
      <c r="D70" s="84">
        <v>2500</v>
      </c>
      <c r="E70" s="84">
        <v>1043.03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4">C72</f>
        <v>2500</v>
      </c>
      <c r="D71" s="80">
        <f t="shared" si="4"/>
        <v>2500</v>
      </c>
      <c r="E71" s="80">
        <f t="shared" si="4"/>
        <v>1032.97</v>
      </c>
      <c r="F71" s="81">
        <f>(E72*100)/D72</f>
        <v>41.318800000000003</v>
      </c>
    </row>
    <row r="72" spans="1:6" x14ac:dyDescent="0.2">
      <c r="A72" s="51" t="s">
        <v>58</v>
      </c>
      <c r="B72" s="52" t="s">
        <v>59</v>
      </c>
      <c r="C72" s="82">
        <f t="shared" si="4"/>
        <v>2500</v>
      </c>
      <c r="D72" s="82">
        <f t="shared" si="4"/>
        <v>2500</v>
      </c>
      <c r="E72" s="82">
        <f t="shared" si="4"/>
        <v>1032.97</v>
      </c>
      <c r="F72" s="81">
        <f>(E73*100)/D73</f>
        <v>41.318800000000003</v>
      </c>
    </row>
    <row r="73" spans="1:6" x14ac:dyDescent="0.2">
      <c r="A73" s="53" t="s">
        <v>60</v>
      </c>
      <c r="B73" s="54" t="s">
        <v>61</v>
      </c>
      <c r="C73" s="83">
        <f t="shared" si="4"/>
        <v>2500</v>
      </c>
      <c r="D73" s="83">
        <f t="shared" si="4"/>
        <v>2500</v>
      </c>
      <c r="E73" s="83">
        <f t="shared" si="4"/>
        <v>1032.97</v>
      </c>
      <c r="F73" s="83">
        <f>(E74*100)/D74</f>
        <v>41.318800000000003</v>
      </c>
    </row>
    <row r="74" spans="1:6" x14ac:dyDescent="0.2">
      <c r="A74" s="55" t="s">
        <v>62</v>
      </c>
      <c r="B74" s="56" t="s">
        <v>63</v>
      </c>
      <c r="C74" s="84">
        <v>2500</v>
      </c>
      <c r="D74" s="84">
        <v>2500</v>
      </c>
      <c r="E74" s="84">
        <v>1032.97</v>
      </c>
      <c r="F74" s="84"/>
    </row>
    <row r="75" spans="1:6" x14ac:dyDescent="0.2">
      <c r="A75" s="48" t="s">
        <v>74</v>
      </c>
      <c r="B75" s="48" t="s">
        <v>187</v>
      </c>
      <c r="C75" s="78"/>
      <c r="D75" s="78"/>
      <c r="E75" s="78"/>
      <c r="F75" s="79" t="e">
        <f>(E75*100)/D75</f>
        <v>#DIV/0!</v>
      </c>
    </row>
    <row r="76" spans="1:6" x14ac:dyDescent="0.2">
      <c r="A76" s="49" t="s">
        <v>72</v>
      </c>
      <c r="B76" s="50" t="s">
        <v>73</v>
      </c>
      <c r="C76" s="80">
        <f t="shared" ref="C76:E78" si="5">C77</f>
        <v>100</v>
      </c>
      <c r="D76" s="80">
        <f t="shared" si="5"/>
        <v>100</v>
      </c>
      <c r="E76" s="80">
        <f t="shared" si="5"/>
        <v>0</v>
      </c>
      <c r="F76" s="81">
        <f>(E77*100)/D77</f>
        <v>0</v>
      </c>
    </row>
    <row r="77" spans="1:6" x14ac:dyDescent="0.2">
      <c r="A77" s="51" t="s">
        <v>89</v>
      </c>
      <c r="B77" s="52" t="s">
        <v>90</v>
      </c>
      <c r="C77" s="82">
        <f t="shared" si="5"/>
        <v>100</v>
      </c>
      <c r="D77" s="82">
        <f t="shared" si="5"/>
        <v>100</v>
      </c>
      <c r="E77" s="82">
        <f t="shared" si="5"/>
        <v>0</v>
      </c>
      <c r="F77" s="81">
        <f>(E78*100)/D78</f>
        <v>0</v>
      </c>
    </row>
    <row r="78" spans="1:6" x14ac:dyDescent="0.2">
      <c r="A78" s="53" t="s">
        <v>113</v>
      </c>
      <c r="B78" s="54" t="s">
        <v>114</v>
      </c>
      <c r="C78" s="83">
        <f t="shared" si="5"/>
        <v>100</v>
      </c>
      <c r="D78" s="83">
        <f t="shared" si="5"/>
        <v>100</v>
      </c>
      <c r="E78" s="83">
        <f t="shared" si="5"/>
        <v>0</v>
      </c>
      <c r="F78" s="83">
        <f>(E79*100)/D79</f>
        <v>0</v>
      </c>
    </row>
    <row r="79" spans="1:6" x14ac:dyDescent="0.2">
      <c r="A79" s="55" t="s">
        <v>117</v>
      </c>
      <c r="B79" s="56" t="s">
        <v>118</v>
      </c>
      <c r="C79" s="84">
        <v>100</v>
      </c>
      <c r="D79" s="84">
        <v>100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6">C81</f>
        <v>100</v>
      </c>
      <c r="D80" s="80">
        <f t="shared" si="6"/>
        <v>100</v>
      </c>
      <c r="E80" s="80">
        <f t="shared" si="6"/>
        <v>31.8</v>
      </c>
      <c r="F80" s="81">
        <f>(E81*100)/D81</f>
        <v>31.8</v>
      </c>
    </row>
    <row r="81" spans="1:6" x14ac:dyDescent="0.2">
      <c r="A81" s="51" t="s">
        <v>52</v>
      </c>
      <c r="B81" s="52" t="s">
        <v>53</v>
      </c>
      <c r="C81" s="82">
        <f t="shared" si="6"/>
        <v>100</v>
      </c>
      <c r="D81" s="82">
        <f t="shared" si="6"/>
        <v>100</v>
      </c>
      <c r="E81" s="82">
        <f t="shared" si="6"/>
        <v>31.8</v>
      </c>
      <c r="F81" s="81">
        <f>(E82*100)/D82</f>
        <v>31.8</v>
      </c>
    </row>
    <row r="82" spans="1:6" x14ac:dyDescent="0.2">
      <c r="A82" s="53" t="s">
        <v>54</v>
      </c>
      <c r="B82" s="54" t="s">
        <v>55</v>
      </c>
      <c r="C82" s="83">
        <f t="shared" si="6"/>
        <v>100</v>
      </c>
      <c r="D82" s="83">
        <f t="shared" si="6"/>
        <v>100</v>
      </c>
      <c r="E82" s="83">
        <f t="shared" si="6"/>
        <v>31.8</v>
      </c>
      <c r="F82" s="83">
        <f>(E83*100)/D83</f>
        <v>31.8</v>
      </c>
    </row>
    <row r="83" spans="1:6" x14ac:dyDescent="0.2">
      <c r="A83" s="55" t="s">
        <v>56</v>
      </c>
      <c r="B83" s="56" t="s">
        <v>57</v>
      </c>
      <c r="C83" s="84">
        <v>100</v>
      </c>
      <c r="D83" s="84">
        <v>100</v>
      </c>
      <c r="E83" s="84">
        <v>31.8</v>
      </c>
      <c r="F83" s="84"/>
    </row>
    <row r="84" spans="1:6" x14ac:dyDescent="0.2">
      <c r="A84" s="48" t="s">
        <v>180</v>
      </c>
      <c r="B84" s="48" t="s">
        <v>188</v>
      </c>
      <c r="C84" s="78"/>
      <c r="D84" s="78"/>
      <c r="E84" s="78"/>
      <c r="F84" s="79" t="e">
        <f>(E84*100)/D84</f>
        <v>#DIV/0!</v>
      </c>
    </row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Sonja Buršić Džaja</cp:lastModifiedBy>
  <cp:lastPrinted>2025-07-28T12:27:21Z</cp:lastPrinted>
  <dcterms:created xsi:type="dcterms:W3CDTF">2022-08-12T12:51:27Z</dcterms:created>
  <dcterms:modified xsi:type="dcterms:W3CDTF">2025-07-28T12:27:58Z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