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rashoda'!$A$1:$L$82</definedName>
    <definedName name="_xlnm.Print_Area" localSheetId="6">'Posebni dio'!$A$1:$F$122</definedName>
    <definedName name="_xlnm.Print_Area" localSheetId="0">SAŽETAK!$B$1:$K$27</definedName>
  </definedNames>
  <calcPr calcId="14562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12" i="1" l="1"/>
  <c r="H12" i="1"/>
  <c r="I12" i="1"/>
  <c r="J12" i="1"/>
  <c r="L12" i="1" s="1"/>
  <c r="G15" i="1"/>
  <c r="H15" i="1"/>
  <c r="I15" i="1"/>
  <c r="J15" i="1"/>
  <c r="I16" i="1"/>
  <c r="K12" i="1" l="1"/>
  <c r="J16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L16" i="1"/>
  <c r="K26" i="1"/>
  <c r="H27" i="1"/>
  <c r="L23" i="1"/>
  <c r="J27" i="1"/>
  <c r="L27" i="1" s="1"/>
  <c r="G27" i="1"/>
  <c r="F121" i="15"/>
  <c r="F119" i="15"/>
  <c r="E119" i="15"/>
  <c r="F118" i="15" s="1"/>
  <c r="D119" i="15"/>
  <c r="C119" i="15"/>
  <c r="E118" i="15"/>
  <c r="E117" i="15" s="1"/>
  <c r="D118" i="15"/>
  <c r="C118" i="15"/>
  <c r="D117" i="15"/>
  <c r="C117" i="15"/>
  <c r="F115" i="15"/>
  <c r="E115" i="15"/>
  <c r="D115" i="15"/>
  <c r="C115" i="15"/>
  <c r="F114" i="15"/>
  <c r="E114" i="15"/>
  <c r="D114" i="15"/>
  <c r="C114" i="15"/>
  <c r="F113" i="15"/>
  <c r="E113" i="15"/>
  <c r="D113" i="15"/>
  <c r="C113" i="15"/>
  <c r="F111" i="15"/>
  <c r="F109" i="15"/>
  <c r="E109" i="15"/>
  <c r="D109" i="15"/>
  <c r="C109" i="15"/>
  <c r="F108" i="15"/>
  <c r="E108" i="15"/>
  <c r="D108" i="15"/>
  <c r="C108" i="15"/>
  <c r="F107" i="15"/>
  <c r="E107" i="15"/>
  <c r="D107" i="15"/>
  <c r="C107" i="15"/>
  <c r="F105" i="15"/>
  <c r="E105" i="15"/>
  <c r="D105" i="15"/>
  <c r="C105" i="15"/>
  <c r="F104" i="15"/>
  <c r="E104" i="15"/>
  <c r="D104" i="15"/>
  <c r="C104" i="15"/>
  <c r="F103" i="15"/>
  <c r="E103" i="15"/>
  <c r="D103" i="15"/>
  <c r="C103" i="15"/>
  <c r="F102" i="15"/>
  <c r="F100" i="15"/>
  <c r="E100" i="15"/>
  <c r="E99" i="15" s="1"/>
  <c r="D100" i="15"/>
  <c r="C100" i="15"/>
  <c r="F99" i="15"/>
  <c r="D99" i="15"/>
  <c r="C99" i="15"/>
  <c r="D98" i="15"/>
  <c r="C98" i="15"/>
  <c r="F96" i="15"/>
  <c r="E96" i="15"/>
  <c r="D96" i="15"/>
  <c r="C96" i="15"/>
  <c r="F95" i="15"/>
  <c r="E95" i="15"/>
  <c r="D95" i="15"/>
  <c r="C95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90" i="15"/>
  <c r="F88" i="15"/>
  <c r="E88" i="15"/>
  <c r="F87" i="15" s="1"/>
  <c r="D88" i="15"/>
  <c r="C88" i="15"/>
  <c r="D87" i="15"/>
  <c r="C87" i="15"/>
  <c r="D86" i="15"/>
  <c r="C86" i="15"/>
  <c r="F84" i="15"/>
  <c r="E84" i="15"/>
  <c r="D84" i="15"/>
  <c r="C84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4" i="15"/>
  <c r="E74" i="15"/>
  <c r="D74" i="15"/>
  <c r="C74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F64" i="15"/>
  <c r="E64" i="15"/>
  <c r="E63" i="15" s="1"/>
  <c r="D64" i="15"/>
  <c r="C64" i="15"/>
  <c r="D63" i="15"/>
  <c r="C63" i="15"/>
  <c r="D62" i="15"/>
  <c r="C62" i="15"/>
  <c r="F60" i="15"/>
  <c r="E60" i="15"/>
  <c r="D60" i="15"/>
  <c r="C60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C15" i="5" s="1"/>
  <c r="G15" i="5" s="1"/>
  <c r="H15" i="5"/>
  <c r="F15" i="5"/>
  <c r="E15" i="5"/>
  <c r="D15" i="5"/>
  <c r="H14" i="5"/>
  <c r="G14" i="5"/>
  <c r="H13" i="5"/>
  <c r="G13" i="5"/>
  <c r="F13" i="5"/>
  <c r="E13" i="5"/>
  <c r="D13" i="5"/>
  <c r="C13" i="5"/>
  <c r="H12" i="5"/>
  <c r="G12" i="5"/>
  <c r="H11" i="5"/>
  <c r="F11" i="5"/>
  <c r="G11" i="5" s="1"/>
  <c r="E11" i="5"/>
  <c r="D11" i="5"/>
  <c r="C11" i="5"/>
  <c r="H10" i="5"/>
  <c r="G10" i="5"/>
  <c r="F9" i="5"/>
  <c r="H9" i="5" s="1"/>
  <c r="E9" i="5"/>
  <c r="D9" i="5"/>
  <c r="C9" i="5"/>
  <c r="H8" i="5"/>
  <c r="G8" i="5"/>
  <c r="F7" i="5"/>
  <c r="H7" i="5" s="1"/>
  <c r="E7" i="5"/>
  <c r="D7" i="5"/>
  <c r="C7" i="5"/>
  <c r="E6" i="5"/>
  <c r="D6" i="5"/>
  <c r="C6" i="5"/>
  <c r="L81" i="3"/>
  <c r="K81" i="3"/>
  <c r="L80" i="3"/>
  <c r="K80" i="3"/>
  <c r="J80" i="3"/>
  <c r="I80" i="3"/>
  <c r="H80" i="3"/>
  <c r="G80" i="3"/>
  <c r="L79" i="3"/>
  <c r="K79" i="3"/>
  <c r="L78" i="3"/>
  <c r="J78" i="3"/>
  <c r="I78" i="3"/>
  <c r="H78" i="3"/>
  <c r="G78" i="3"/>
  <c r="K78" i="3" s="1"/>
  <c r="L77" i="3"/>
  <c r="K77" i="3"/>
  <c r="L76" i="3"/>
  <c r="K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G72" i="3" s="1"/>
  <c r="K72" i="3" s="1"/>
  <c r="L72" i="3"/>
  <c r="J72" i="3"/>
  <c r="I72" i="3"/>
  <c r="H72" i="3"/>
  <c r="L71" i="3"/>
  <c r="K71" i="3"/>
  <c r="L70" i="3"/>
  <c r="J70" i="3"/>
  <c r="I70" i="3"/>
  <c r="H70" i="3"/>
  <c r="G70" i="3"/>
  <c r="K70" i="3" s="1"/>
  <c r="L69" i="3"/>
  <c r="K69" i="3"/>
  <c r="L68" i="3"/>
  <c r="J68" i="3"/>
  <c r="I68" i="3"/>
  <c r="H68" i="3"/>
  <c r="G68" i="3"/>
  <c r="K68" i="3" s="1"/>
  <c r="L67" i="3"/>
  <c r="J67" i="3"/>
  <c r="I67" i="3"/>
  <c r="H67" i="3"/>
  <c r="L66" i="3"/>
  <c r="K66" i="3"/>
  <c r="L65" i="3"/>
  <c r="K65" i="3"/>
  <c r="L64" i="3"/>
  <c r="K64" i="3"/>
  <c r="L63" i="3"/>
  <c r="K63" i="3"/>
  <c r="L62" i="3"/>
  <c r="K62" i="3"/>
  <c r="L61" i="3"/>
  <c r="J61" i="3"/>
  <c r="I61" i="3"/>
  <c r="H61" i="3"/>
  <c r="G61" i="3"/>
  <c r="K61" i="3" s="1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J51" i="3"/>
  <c r="I51" i="3"/>
  <c r="H51" i="3"/>
  <c r="G51" i="3"/>
  <c r="K51" i="3" s="1"/>
  <c r="L50" i="3"/>
  <c r="K50" i="3"/>
  <c r="L49" i="3"/>
  <c r="K49" i="3"/>
  <c r="L48" i="3"/>
  <c r="K48" i="3"/>
  <c r="L47" i="3"/>
  <c r="K47" i="3"/>
  <c r="L46" i="3"/>
  <c r="K46" i="3"/>
  <c r="L45" i="3"/>
  <c r="J45" i="3"/>
  <c r="I45" i="3"/>
  <c r="H45" i="3"/>
  <c r="G45" i="3"/>
  <c r="K45" i="3" s="1"/>
  <c r="L44" i="3"/>
  <c r="K44" i="3"/>
  <c r="L43" i="3"/>
  <c r="K43" i="3"/>
  <c r="L42" i="3"/>
  <c r="K42" i="3"/>
  <c r="L41" i="3"/>
  <c r="K41" i="3"/>
  <c r="L40" i="3"/>
  <c r="J40" i="3"/>
  <c r="I40" i="3"/>
  <c r="H40" i="3"/>
  <c r="G40" i="3"/>
  <c r="L39" i="3"/>
  <c r="J39" i="3"/>
  <c r="I39" i="3"/>
  <c r="H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J30" i="3"/>
  <c r="I30" i="3"/>
  <c r="H30" i="3"/>
  <c r="L29" i="3"/>
  <c r="J29" i="3"/>
  <c r="I29" i="3"/>
  <c r="H29" i="3"/>
  <c r="L24" i="3"/>
  <c r="K24" i="3"/>
  <c r="L23" i="3"/>
  <c r="K23" i="3"/>
  <c r="J22" i="3"/>
  <c r="I22" i="3"/>
  <c r="H22" i="3"/>
  <c r="G22" i="3"/>
  <c r="G21" i="3" s="1"/>
  <c r="I21" i="3"/>
  <c r="H21" i="3"/>
  <c r="L20" i="3"/>
  <c r="K20" i="3"/>
  <c r="J19" i="3"/>
  <c r="L19" i="3" s="1"/>
  <c r="I19" i="3"/>
  <c r="H19" i="3"/>
  <c r="G19" i="3"/>
  <c r="G18" i="3" s="1"/>
  <c r="I18" i="3"/>
  <c r="H18" i="3"/>
  <c r="L17" i="3"/>
  <c r="K17" i="3"/>
  <c r="L16" i="3"/>
  <c r="K16" i="3"/>
  <c r="J16" i="3"/>
  <c r="I16" i="3"/>
  <c r="H16" i="3"/>
  <c r="G16" i="3"/>
  <c r="L15" i="3"/>
  <c r="J15" i="3"/>
  <c r="K15" i="3" s="1"/>
  <c r="I15" i="3"/>
  <c r="H15" i="3"/>
  <c r="G15" i="3"/>
  <c r="L14" i="3"/>
  <c r="K14" i="3"/>
  <c r="L13" i="3"/>
  <c r="J13" i="3"/>
  <c r="I13" i="3"/>
  <c r="H13" i="3"/>
  <c r="G13" i="3"/>
  <c r="K13" i="3" s="1"/>
  <c r="L12" i="3"/>
  <c r="J12" i="3"/>
  <c r="I12" i="3"/>
  <c r="H12" i="3"/>
  <c r="I11" i="3"/>
  <c r="H11" i="3"/>
  <c r="I10" i="3"/>
  <c r="H10" i="3"/>
  <c r="C6" i="8" l="1"/>
  <c r="G6" i="8" s="1"/>
  <c r="G67" i="3"/>
  <c r="K67" i="3" s="1"/>
  <c r="G39" i="3"/>
  <c r="K40" i="3"/>
  <c r="K22" i="3"/>
  <c r="G12" i="3"/>
  <c r="K27" i="1"/>
  <c r="F117" i="15"/>
  <c r="F98" i="15"/>
  <c r="E98" i="15"/>
  <c r="E87" i="15"/>
  <c r="F63" i="15"/>
  <c r="F62" i="15"/>
  <c r="E62" i="15"/>
  <c r="G9" i="5"/>
  <c r="G7" i="5"/>
  <c r="F6" i="5"/>
  <c r="L22" i="3"/>
  <c r="J21" i="3"/>
  <c r="K19" i="3"/>
  <c r="J18" i="3"/>
  <c r="G30" i="3" l="1"/>
  <c r="K30" i="3" s="1"/>
  <c r="K39" i="3"/>
  <c r="K12" i="3"/>
  <c r="G11" i="3"/>
  <c r="G10" i="3" s="1"/>
  <c r="F86" i="15"/>
  <c r="E86" i="15"/>
  <c r="G6" i="5"/>
  <c r="H6" i="5"/>
  <c r="K21" i="3"/>
  <c r="L21" i="3"/>
  <c r="J11" i="3"/>
  <c r="L18" i="3"/>
  <c r="K18" i="3"/>
  <c r="G29" i="3" l="1"/>
  <c r="K29" i="3" s="1"/>
  <c r="L11" i="3"/>
  <c r="K11" i="3"/>
  <c r="J10" i="3"/>
  <c r="L10" i="3" l="1"/>
  <c r="K10" i="3"/>
</calcChain>
</file>

<file path=xl/sharedStrings.xml><?xml version="1.0" encoding="utf-8"?>
<sst xmlns="http://schemas.openxmlformats.org/spreadsheetml/2006/main" count="498" uniqueCount="208">
  <si>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</si>
  <si>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</si>
  <si>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</si>
  <si>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</si>
  <si>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</si>
  <si>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</si>
  <si>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</si>
  <si>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</si>
  <si>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</si>
  <si>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</si>
  <si>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</si>
  <si>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</si>
  <si>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</si>
  <si>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</si>
  <si>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</si>
  <si>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</si>
  <si>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</si>
  <si>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</si>
  <si>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</si>
  <si>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</si>
  <si>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</si>
  <si>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</si>
  <si>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</si>
  <si>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</si>
  <si>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</si>
  <si>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</si>
  <si>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</si>
  <si>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</si>
  <si>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</si>
  <si>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</si>
  <si>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</si>
  <si>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</si>
  <si>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</si>
  <si>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</si>
  <si>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</si>
  <si>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</si>
  <si>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</si>
  <si>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</si>
  <si>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</si>
  <si>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</si>
  <si>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</si>
  <si>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</si>
  <si>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</si>
  <si>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</si>
  <si>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</si>
  <si>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</si>
  <si>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</si>
  <si>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</si>
  <si>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</si>
  <si>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</si>
  <si>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</si>
  <si>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</si>
  <si>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</si>
  <si>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</si>
  <si>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</si>
  <si>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</si>
  <si>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</si>
  <si>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</si>
  <si>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</si>
  <si>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</si>
  <si>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</si>
  <si>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</si>
  <si>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</si>
  <si>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</si>
  <si>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</si>
  <si>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</si>
  <si>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</si>
  <si>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</si>
  <si>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</si>
  <si>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</si>
  <si>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</si>
  <si>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</si>
  <si>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</si>
  <si>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</si>
  <si>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</si>
  <si>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</si>
  <si>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</si>
  <si>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</si>
  <si>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</si>
  <si>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</si>
  <si>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</si>
  <si>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</si>
  <si>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</si>
  <si>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</si>
  <si>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</si>
  <si>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</si>
  <si>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</si>
  <si>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</si>
  <si>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</si>
  <si>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</si>
  <si>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</si>
  <si>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</si>
  <si>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</si>
  <si>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</si>
  <si>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</si>
  <si>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</si>
  <si>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</si>
  <si>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</si>
  <si>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</si>
  <si>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</si>
  <si>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</si>
  <si>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</si>
  <si>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</si>
  <si>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</si>
  <si>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</si>
  <si>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</si>
  <si>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</si>
  <si>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</si>
  <si>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</si>
  <si>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</si>
  <si>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</si>
  <si>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</si>
  <si>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</si>
  <si>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</si>
  <si>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</si>
  <si>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</si>
  <si>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</si>
  <si>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</si>
  <si>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</si>
  <si>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</si>
  <si>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</si>
  <si>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</si>
  <si>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</si>
  <si>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</si>
  <si>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</si>
  <si>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</si>
  <si>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</si>
  <si>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</si>
  <si>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</si>
  <si>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</si>
  <si>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</si>
  <si>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</si>
  <si>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</si>
  <si>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</si>
  <si>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</si>
  <si>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</si>
  <si>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</si>
  <si>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</si>
  <si>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</si>
  <si>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</si>
  <si>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</si>
  <si>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</si>
  <si>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</si>
  <si>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</si>
  <si>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</si>
  <si>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</si>
  <si>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</si>
  <si>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</si>
  <si>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</si>
  <si>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</si>
  <si>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</si>
  <si>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</si>
  <si>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</si>
  <si>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</si>
  <si>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</si>
  <si>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</si>
  <si>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</si>
  <si>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</si>
  <si>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</si>
  <si>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</si>
  <si>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</si>
  <si>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</si>
  <si>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</si>
  <si>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</si>
  <si>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</si>
  <si>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</si>
  <si>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</si>
  <si>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</si>
  <si>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</si>
  <si>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</si>
  <si>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4227</t>
  </si>
  <si>
    <t>UREĐAJI, STROJEVI I OPR.ZA OST.NAMJENE</t>
  </si>
  <si>
    <t>423</t>
  </si>
  <si>
    <t>PRIJEVOZNA SREDSTVA</t>
  </si>
  <si>
    <t>4231</t>
  </si>
  <si>
    <t>PRIJEVOZNA SREDSTVA U CESTOVNOM PROMETU</t>
  </si>
  <si>
    <t>426</t>
  </si>
  <si>
    <t>Nematerijalna proizvedena imovina</t>
  </si>
  <si>
    <t>4262</t>
  </si>
  <si>
    <t>ULAGANJA U RAČUNALNE PROGRAME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</si>
  <si>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</si>
  <si>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</si>
  <si>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</si>
  <si>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</si>
  <si>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</si>
  <si>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</si>
  <si>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</si>
  <si>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</si>
  <si>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</si>
  <si>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</si>
  <si>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</si>
  <si>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</si>
  <si>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42910 GRAĐANSKI SUD U ZAGREBU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</si>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</sst>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4" workbookViewId="0">
      <selection activeCell="J15" sqref="J1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9848765.7400000002</v>
      </c>
      <c r="H10" s="86">
        <v>19739175</v>
      </c>
      <c r="I10" s="86">
        <v>19739175</v>
      </c>
      <c r="J10" s="86">
        <v>10701775.640000001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9848765.7400000002</v>
      </c>
      <c r="H12" s="87">
        <f t="shared" ref="H12:J12" si="0">H10+H11</f>
        <v>19739175</v>
      </c>
      <c r="I12" s="87">
        <f t="shared" si="0"/>
        <v>19739175</v>
      </c>
      <c r="J12" s="87">
        <f t="shared" si="0"/>
        <v>10701775.640000001</v>
      </c>
      <c r="K12" s="88">
        <f>J12/G12*100</f>
        <v>108.66108426699161</v>
      </c>
      <c r="L12" s="88">
        <f>J12/I12*100</f>
        <v>54.215921587401702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9781285.2899999991</v>
      </c>
      <c r="H13" s="86">
        <v>19685425</v>
      </c>
      <c r="I13" s="86">
        <v>19685425</v>
      </c>
      <c r="J13" s="86">
        <v>10715867.970000001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13894.86</v>
      </c>
      <c r="H14" s="86">
        <v>53750</v>
      </c>
      <c r="I14" s="86">
        <v>53750</v>
      </c>
      <c r="J14" s="86">
        <v>4546.93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9795180.1499999985</v>
      </c>
      <c r="H15" s="87">
        <f t="shared" ref="H15:J15" si="1">H13+H14</f>
        <v>19739175</v>
      </c>
      <c r="I15" s="87">
        <f t="shared" si="1"/>
        <v>19739175</v>
      </c>
      <c r="J15" s="87">
        <f t="shared" si="1"/>
        <v>10720414.9</v>
      </c>
      <c r="K15" s="88">
        <f>J15/G15*100</f>
        <v>109.44581657336852</v>
      </c>
      <c r="L15" s="88">
        <f>J15/I15*100</f>
        <v>54.310349343374305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53585.590000001714</v>
      </c>
      <c r="H16" s="90">
        <f t="shared" ref="H16:J16" si="2">H12-H15</f>
        <v>0</v>
      </c>
      <c r="I16" s="90">
        <f t="shared" si="2"/>
        <v>0</v>
      </c>
      <c r="J16" s="90">
        <f t="shared" si="2"/>
        <v>-18639.259999999776</v>
      </c>
      <c r="K16" s="88">
        <f>J16/G16*100</f>
        <v>-34.78409027501457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71640.240000000005</v>
      </c>
      <c r="H24" s="86">
        <v>0</v>
      </c>
      <c r="I24" s="86">
        <v>0</v>
      </c>
      <c r="J24" s="86">
        <v>140673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f>-125208.43-17.4</f>
        <v>-125225.82999999999</v>
      </c>
      <c r="H25" s="86">
        <v>0</v>
      </c>
      <c r="I25" s="86">
        <v>0</v>
      </c>
      <c r="J25" s="86">
        <v>-122033.74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-53585.589999999982</v>
      </c>
      <c r="H26" s="94">
        <f t="shared" ref="H26:J26" si="4">H24+H25</f>
        <v>0</v>
      </c>
      <c r="I26" s="94">
        <f t="shared" si="4"/>
        <v>0</v>
      </c>
      <c r="J26" s="94">
        <f t="shared" si="4"/>
        <v>18639.259999999995</v>
      </c>
      <c r="K26" s="93">
        <f>J26/G26*100</f>
        <v>-34.784090275016098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1.7316779121756554E-9</v>
      </c>
      <c r="H27" s="94">
        <f t="shared" ref="H27:J27" si="5">H16+H26</f>
        <v>0</v>
      </c>
      <c r="I27" s="94">
        <f t="shared" si="5"/>
        <v>0</v>
      </c>
      <c r="J27" s="94">
        <f t="shared" si="5"/>
        <v>2.1827872842550278E-10</v>
      </c>
      <c r="K27" s="93">
        <f>J27/G27*100</f>
        <v>12.605042016806722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2"/>
  <sheetViews>
    <sheetView view="pageBreakPreview" zoomScale="60" zoomScaleNormal="90" workbookViewId="0">
      <selection activeCell="J29" sqref="J2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9848765.7399999984</v>
      </c>
      <c r="H10" s="65">
        <f>H11</f>
        <v>19739175</v>
      </c>
      <c r="I10" s="65">
        <f>I11</f>
        <v>19739175</v>
      </c>
      <c r="J10" s="65">
        <f>J11</f>
        <v>10701775.640000001</v>
      </c>
      <c r="K10" s="69">
        <f t="shared" ref="K10:K24" si="0">(J10*100)/G10</f>
        <v>108.66108426699164</v>
      </c>
      <c r="L10" s="69">
        <f t="shared" ref="L10:L24" si="1">(J10*100)/I10</f>
        <v>54.215921587401702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9848765.7399999984</v>
      </c>
      <c r="H11" s="65">
        <f>H12+H15+H18+H21</f>
        <v>19739175</v>
      </c>
      <c r="I11" s="65">
        <f>I12+I15+I18+I21</f>
        <v>19739175</v>
      </c>
      <c r="J11" s="65">
        <f>J12+J15+J18+J21</f>
        <v>10701775.640000001</v>
      </c>
      <c r="K11" s="65">
        <f t="shared" si="0"/>
        <v>108.66108426699164</v>
      </c>
      <c r="L11" s="65">
        <f t="shared" si="1"/>
        <v>54.215921587401702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90017.4</v>
      </c>
      <c r="H12" s="65">
        <f t="shared" si="2"/>
        <v>39740</v>
      </c>
      <c r="I12" s="65">
        <f t="shared" si="2"/>
        <v>39740</v>
      </c>
      <c r="J12" s="65">
        <f t="shared" si="2"/>
        <v>0</v>
      </c>
      <c r="K12" s="65">
        <f t="shared" si="0"/>
        <v>0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90017.4</v>
      </c>
      <c r="H13" s="65">
        <f t="shared" si="2"/>
        <v>39740</v>
      </c>
      <c r="I13" s="65">
        <f t="shared" si="2"/>
        <v>39740</v>
      </c>
      <c r="J13" s="65">
        <f t="shared" si="2"/>
        <v>0</v>
      </c>
      <c r="K13" s="65">
        <f t="shared" si="0"/>
        <v>0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90017.4</v>
      </c>
      <c r="H14" s="66">
        <v>39740</v>
      </c>
      <c r="I14" s="66">
        <v>39740</v>
      </c>
      <c r="J14" s="66">
        <v>0</v>
      </c>
      <c r="K14" s="66">
        <f t="shared" si="0"/>
        <v>0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15000</v>
      </c>
      <c r="I15" s="65">
        <f t="shared" si="3"/>
        <v>15000</v>
      </c>
      <c r="J15" s="65">
        <f t="shared" si="3"/>
        <v>1862.64</v>
      </c>
      <c r="K15" s="65" t="e">
        <f t="shared" si="0"/>
        <v>#DIV/0!</v>
      </c>
      <c r="L15" s="65">
        <f t="shared" si="1"/>
        <v>12.4176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15000</v>
      </c>
      <c r="I16" s="65">
        <f t="shared" si="3"/>
        <v>15000</v>
      </c>
      <c r="J16" s="65">
        <f t="shared" si="3"/>
        <v>1862.64</v>
      </c>
      <c r="K16" s="65" t="e">
        <f t="shared" si="0"/>
        <v>#DIV/0!</v>
      </c>
      <c r="L16" s="65">
        <f t="shared" si="1"/>
        <v>12.4176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15000</v>
      </c>
      <c r="I17" s="66">
        <v>15000</v>
      </c>
      <c r="J17" s="66">
        <v>1862.64</v>
      </c>
      <c r="K17" s="66" t="e">
        <f t="shared" si="0"/>
        <v>#DIV/0!</v>
      </c>
      <c r="L17" s="66">
        <f t="shared" si="1"/>
        <v>12.4176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13836.78</v>
      </c>
      <c r="H18" s="65">
        <f t="shared" si="4"/>
        <v>24400</v>
      </c>
      <c r="I18" s="65">
        <f t="shared" si="4"/>
        <v>24400</v>
      </c>
      <c r="J18" s="65">
        <f t="shared" si="4"/>
        <v>8300.83</v>
      </c>
      <c r="K18" s="65">
        <f t="shared" si="0"/>
        <v>59.991052831655914</v>
      </c>
      <c r="L18" s="65">
        <f t="shared" si="1"/>
        <v>34.01979508196721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13836.78</v>
      </c>
      <c r="H19" s="65">
        <f t="shared" si="4"/>
        <v>24400</v>
      </c>
      <c r="I19" s="65">
        <f t="shared" si="4"/>
        <v>24400</v>
      </c>
      <c r="J19" s="65">
        <f t="shared" si="4"/>
        <v>8300.83</v>
      </c>
      <c r="K19" s="65">
        <f t="shared" si="0"/>
        <v>59.991052831655914</v>
      </c>
      <c r="L19" s="65">
        <f t="shared" si="1"/>
        <v>34.01979508196721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13836.78</v>
      </c>
      <c r="H20" s="66">
        <v>24400</v>
      </c>
      <c r="I20" s="66">
        <v>24400</v>
      </c>
      <c r="J20" s="66">
        <v>8300.83</v>
      </c>
      <c r="K20" s="66">
        <f t="shared" si="0"/>
        <v>59.991052831655914</v>
      </c>
      <c r="L20" s="66">
        <f t="shared" si="1"/>
        <v>34.01979508196721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9744911.5599999987</v>
      </c>
      <c r="H21" s="65">
        <f>H22</f>
        <v>19660035</v>
      </c>
      <c r="I21" s="65">
        <f>I22</f>
        <v>19660035</v>
      </c>
      <c r="J21" s="65">
        <f>J22</f>
        <v>10691612.17</v>
      </c>
      <c r="K21" s="65">
        <f t="shared" si="0"/>
        <v>109.71481992597992</v>
      </c>
      <c r="L21" s="65">
        <f t="shared" si="1"/>
        <v>54.382467630398423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9744911.5599999987</v>
      </c>
      <c r="H22" s="65">
        <f>H23+H24</f>
        <v>19660035</v>
      </c>
      <c r="I22" s="65">
        <f>I23+I24</f>
        <v>19660035</v>
      </c>
      <c r="J22" s="65">
        <f>J23+J24</f>
        <v>10691612.17</v>
      </c>
      <c r="K22" s="65">
        <f t="shared" si="0"/>
        <v>109.71481992597992</v>
      </c>
      <c r="L22" s="65">
        <f t="shared" si="1"/>
        <v>54.382467630398423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9741570.1899999995</v>
      </c>
      <c r="H23" s="66">
        <v>19606285</v>
      </c>
      <c r="I23" s="66">
        <v>19606285</v>
      </c>
      <c r="J23" s="66">
        <v>10687065.24</v>
      </c>
      <c r="K23" s="66">
        <f t="shared" si="0"/>
        <v>109.70577670292391</v>
      </c>
      <c r="L23" s="66">
        <f t="shared" si="1"/>
        <v>54.508364231163632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3341.37</v>
      </c>
      <c r="H24" s="66">
        <v>53750</v>
      </c>
      <c r="I24" s="66">
        <v>53750</v>
      </c>
      <c r="J24" s="66">
        <v>4546.93</v>
      </c>
      <c r="K24" s="66">
        <f t="shared" si="0"/>
        <v>136.07981157429438</v>
      </c>
      <c r="L24" s="66">
        <f t="shared" si="1"/>
        <v>8.4594046511627905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G30+G72</f>
        <v>9795180.1500000004</v>
      </c>
      <c r="H29" s="65">
        <f>H30+H72</f>
        <v>19739175</v>
      </c>
      <c r="I29" s="65">
        <f>I30+I72</f>
        <v>19739175</v>
      </c>
      <c r="J29" s="65">
        <f>J30+J72</f>
        <v>10720414.900000002</v>
      </c>
      <c r="K29" s="70">
        <f t="shared" ref="K29:K60" si="5">(J29*100)/G29</f>
        <v>109.4458165733685</v>
      </c>
      <c r="L29" s="70">
        <f t="shared" ref="L29:L60" si="6">(J29*100)/I29</f>
        <v>54.310349343374277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G31+G39+G67</f>
        <v>9781285.290000001</v>
      </c>
      <c r="H30" s="65">
        <f>H31+H39+H67</f>
        <v>19685425</v>
      </c>
      <c r="I30" s="65">
        <f>I31+I39+I67</f>
        <v>19685425</v>
      </c>
      <c r="J30" s="65">
        <f>J31+J39+J67</f>
        <v>10715867.970000003</v>
      </c>
      <c r="K30" s="65">
        <f t="shared" si="5"/>
        <v>109.55480442795674</v>
      </c>
      <c r="L30" s="65">
        <f t="shared" si="6"/>
        <v>54.435542895314683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8688020.4000000004</v>
      </c>
      <c r="H31" s="65">
        <f>H32+H35+H37</f>
        <v>17254400</v>
      </c>
      <c r="I31" s="65">
        <f>I32+I35+I37</f>
        <v>17254400</v>
      </c>
      <c r="J31" s="65">
        <f>J32+J35+J37</f>
        <v>9550938.2800000012</v>
      </c>
      <c r="K31" s="65">
        <f t="shared" si="5"/>
        <v>109.93227271888081</v>
      </c>
      <c r="L31" s="65">
        <f t="shared" si="6"/>
        <v>55.353638955860532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7242895.4500000002</v>
      </c>
      <c r="H32" s="65">
        <f>H33+H34</f>
        <v>14321280</v>
      </c>
      <c r="I32" s="65">
        <f>I33+I34</f>
        <v>14321280</v>
      </c>
      <c r="J32" s="65">
        <f>J33+J34</f>
        <v>7952683.9900000002</v>
      </c>
      <c r="K32" s="65">
        <f t="shared" si="5"/>
        <v>109.79978994450347</v>
      </c>
      <c r="L32" s="65">
        <f t="shared" si="6"/>
        <v>55.530539099856995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7159383.2800000003</v>
      </c>
      <c r="H33" s="66">
        <v>14100000</v>
      </c>
      <c r="I33" s="66">
        <v>14100000</v>
      </c>
      <c r="J33" s="66">
        <v>7870633.46</v>
      </c>
      <c r="K33" s="66">
        <f t="shared" si="5"/>
        <v>109.93451743234509</v>
      </c>
      <c r="L33" s="66">
        <f t="shared" si="6"/>
        <v>55.82009546099291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83512.17</v>
      </c>
      <c r="H34" s="66">
        <v>221280</v>
      </c>
      <c r="I34" s="66">
        <v>221280</v>
      </c>
      <c r="J34" s="66">
        <v>82050.53</v>
      </c>
      <c r="K34" s="66">
        <f t="shared" si="5"/>
        <v>98.249788024907033</v>
      </c>
      <c r="L34" s="66">
        <f t="shared" si="6"/>
        <v>37.07995751988431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335511.98</v>
      </c>
      <c r="H35" s="65">
        <f>H36</f>
        <v>630000</v>
      </c>
      <c r="I35" s="65">
        <f>I36</f>
        <v>630000</v>
      </c>
      <c r="J35" s="65">
        <f>J36</f>
        <v>344646.57</v>
      </c>
      <c r="K35" s="65">
        <f t="shared" si="5"/>
        <v>102.72258236501719</v>
      </c>
      <c r="L35" s="65">
        <f t="shared" si="6"/>
        <v>54.705804761904758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335511.98</v>
      </c>
      <c r="H36" s="66">
        <v>630000</v>
      </c>
      <c r="I36" s="66">
        <v>630000</v>
      </c>
      <c r="J36" s="66">
        <v>344646.57</v>
      </c>
      <c r="K36" s="66">
        <f t="shared" si="5"/>
        <v>102.72258236501719</v>
      </c>
      <c r="L36" s="66">
        <f t="shared" si="6"/>
        <v>54.705804761904758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1109612.97</v>
      </c>
      <c r="H37" s="65">
        <f>H38</f>
        <v>2303120</v>
      </c>
      <c r="I37" s="65">
        <f>I38</f>
        <v>2303120</v>
      </c>
      <c r="J37" s="65">
        <f>J38</f>
        <v>1253607.72</v>
      </c>
      <c r="K37" s="65">
        <f t="shared" si="5"/>
        <v>112.97702477288095</v>
      </c>
      <c r="L37" s="65">
        <f t="shared" si="6"/>
        <v>54.430846851227898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1109612.97</v>
      </c>
      <c r="H38" s="66">
        <v>2303120</v>
      </c>
      <c r="I38" s="66">
        <v>2303120</v>
      </c>
      <c r="J38" s="66">
        <v>1253607.72</v>
      </c>
      <c r="K38" s="66">
        <f t="shared" si="5"/>
        <v>112.97702477288095</v>
      </c>
      <c r="L38" s="66">
        <f t="shared" si="6"/>
        <v>54.430846851227898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</f>
        <v>1091050.17</v>
      </c>
      <c r="H39" s="65">
        <f>H40+H45+H51+H61</f>
        <v>2420655</v>
      </c>
      <c r="I39" s="65">
        <f>I40+I45+I51+I61</f>
        <v>2420655</v>
      </c>
      <c r="J39" s="65">
        <f>J40+J45+J51+J61</f>
        <v>1159401.71</v>
      </c>
      <c r="K39" s="65">
        <f t="shared" si="5"/>
        <v>106.26474766050401</v>
      </c>
      <c r="L39" s="65">
        <f t="shared" si="6"/>
        <v>47.896197929899138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217529.68</v>
      </c>
      <c r="H40" s="65">
        <f>H41+H42+H43+H44</f>
        <v>483950</v>
      </c>
      <c r="I40" s="65">
        <f>I41+I42+I43+I44</f>
        <v>483950</v>
      </c>
      <c r="J40" s="65">
        <f>J41+J42+J43+J44</f>
        <v>222856.56</v>
      </c>
      <c r="K40" s="65">
        <f t="shared" si="5"/>
        <v>102.44880606637219</v>
      </c>
      <c r="L40" s="65">
        <f t="shared" si="6"/>
        <v>46.049500981506355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364.68</v>
      </c>
      <c r="H41" s="66">
        <v>11000</v>
      </c>
      <c r="I41" s="66">
        <v>11000</v>
      </c>
      <c r="J41" s="66">
        <v>176.32</v>
      </c>
      <c r="K41" s="66">
        <f t="shared" si="5"/>
        <v>48.34923768783591</v>
      </c>
      <c r="L41" s="66">
        <f t="shared" si="6"/>
        <v>1.6029090909090908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216499.33</v>
      </c>
      <c r="H42" s="66">
        <v>462000</v>
      </c>
      <c r="I42" s="66">
        <v>462000</v>
      </c>
      <c r="J42" s="66">
        <v>222421.44</v>
      </c>
      <c r="K42" s="66">
        <f t="shared" si="5"/>
        <v>102.73539414648536</v>
      </c>
      <c r="L42" s="66">
        <f t="shared" si="6"/>
        <v>48.143168831168829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546.5</v>
      </c>
      <c r="H43" s="66">
        <v>10000</v>
      </c>
      <c r="I43" s="66">
        <v>10000</v>
      </c>
      <c r="J43" s="66">
        <v>210</v>
      </c>
      <c r="K43" s="66">
        <f t="shared" si="5"/>
        <v>38.426349496797805</v>
      </c>
      <c r="L43" s="66">
        <f t="shared" si="6"/>
        <v>2.1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119.17</v>
      </c>
      <c r="H44" s="66">
        <v>950</v>
      </c>
      <c r="I44" s="66">
        <v>950</v>
      </c>
      <c r="J44" s="66">
        <v>48.8</v>
      </c>
      <c r="K44" s="66">
        <f t="shared" si="5"/>
        <v>40.949903499202819</v>
      </c>
      <c r="L44" s="66">
        <f t="shared" si="6"/>
        <v>5.1368421052631579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278342.62</v>
      </c>
      <c r="H45" s="65">
        <f>H46+H47+H48+H49+H50</f>
        <v>613900</v>
      </c>
      <c r="I45" s="65">
        <f>I46+I47+I48+I49+I50</f>
        <v>613900</v>
      </c>
      <c r="J45" s="65">
        <f>J46+J47+J48+J49+J50</f>
        <v>297818.70999999996</v>
      </c>
      <c r="K45" s="65">
        <f t="shared" si="5"/>
        <v>106.99716414252333</v>
      </c>
      <c r="L45" s="65">
        <f t="shared" si="6"/>
        <v>48.512576966932727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155122.9</v>
      </c>
      <c r="H46" s="66">
        <v>346500</v>
      </c>
      <c r="I46" s="66">
        <v>346500</v>
      </c>
      <c r="J46" s="66">
        <v>151719.1</v>
      </c>
      <c r="K46" s="66">
        <f t="shared" si="5"/>
        <v>97.805739835962328</v>
      </c>
      <c r="L46" s="66">
        <f t="shared" si="6"/>
        <v>43.786176046176045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121872.09</v>
      </c>
      <c r="H47" s="66">
        <v>255400</v>
      </c>
      <c r="I47" s="66">
        <v>255400</v>
      </c>
      <c r="J47" s="66">
        <v>142534.79</v>
      </c>
      <c r="K47" s="66">
        <f t="shared" si="5"/>
        <v>116.95441507567483</v>
      </c>
      <c r="L47" s="66">
        <f t="shared" si="6"/>
        <v>55.8084534064213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228.86</v>
      </c>
      <c r="H48" s="66">
        <v>3000</v>
      </c>
      <c r="I48" s="66">
        <v>3000</v>
      </c>
      <c r="J48" s="66">
        <v>400.85</v>
      </c>
      <c r="K48" s="66">
        <f t="shared" si="5"/>
        <v>175.1507471816831</v>
      </c>
      <c r="L48" s="66">
        <f t="shared" si="6"/>
        <v>13.361666666666666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1118.77</v>
      </c>
      <c r="H49" s="66">
        <v>6000</v>
      </c>
      <c r="I49" s="66">
        <v>6000</v>
      </c>
      <c r="J49" s="66">
        <v>580.73</v>
      </c>
      <c r="K49" s="66">
        <f t="shared" si="5"/>
        <v>51.907898853204863</v>
      </c>
      <c r="L49" s="66">
        <f t="shared" si="6"/>
        <v>9.6788333333333334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3000</v>
      </c>
      <c r="I50" s="66">
        <v>3000</v>
      </c>
      <c r="J50" s="66">
        <v>2583.2399999999998</v>
      </c>
      <c r="K50" s="66" t="e">
        <f t="shared" si="5"/>
        <v>#DIV/0!</v>
      </c>
      <c r="L50" s="66">
        <f t="shared" si="6"/>
        <v>86.108000000000004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552728.12</v>
      </c>
      <c r="H51" s="65">
        <f>H52+H53+H54+H55+H56+H57+H58+H59+H60</f>
        <v>1272932</v>
      </c>
      <c r="I51" s="65">
        <f>I52+I53+I54+I55+I56+I57+I58+I59+I60</f>
        <v>1272932</v>
      </c>
      <c r="J51" s="65">
        <f>J52+J53+J54+J55+J56+J57+J58+J59+J60</f>
        <v>595758.96</v>
      </c>
      <c r="K51" s="65">
        <f t="shared" si="5"/>
        <v>107.78517293457044</v>
      </c>
      <c r="L51" s="65">
        <f t="shared" si="6"/>
        <v>46.80210411868034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434318.82</v>
      </c>
      <c r="H52" s="66">
        <v>970000</v>
      </c>
      <c r="I52" s="66">
        <v>970000</v>
      </c>
      <c r="J52" s="66">
        <v>483289.59</v>
      </c>
      <c r="K52" s="66">
        <f t="shared" si="5"/>
        <v>111.27530462529806</v>
      </c>
      <c r="L52" s="66">
        <f t="shared" si="6"/>
        <v>49.823669072164947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24055.89</v>
      </c>
      <c r="H53" s="66">
        <v>83900</v>
      </c>
      <c r="I53" s="66">
        <v>83900</v>
      </c>
      <c r="J53" s="66">
        <v>41371.56</v>
      </c>
      <c r="K53" s="66">
        <f t="shared" si="5"/>
        <v>171.98099924800121</v>
      </c>
      <c r="L53" s="66">
        <f t="shared" si="6"/>
        <v>49.310560190703221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4977.92</v>
      </c>
      <c r="H54" s="66">
        <v>2000</v>
      </c>
      <c r="I54" s="66">
        <v>2000</v>
      </c>
      <c r="J54" s="66">
        <v>3247.7</v>
      </c>
      <c r="K54" s="66">
        <f t="shared" si="5"/>
        <v>65.242109154024163</v>
      </c>
      <c r="L54" s="66">
        <f t="shared" si="6"/>
        <v>162.38499999999999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34819.46</v>
      </c>
      <c r="H55" s="66">
        <v>80000</v>
      </c>
      <c r="I55" s="66">
        <v>80000</v>
      </c>
      <c r="J55" s="66">
        <v>35131.26</v>
      </c>
      <c r="K55" s="66">
        <f t="shared" si="5"/>
        <v>100.89547626528385</v>
      </c>
      <c r="L55" s="66">
        <f t="shared" si="6"/>
        <v>43.914074999999997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12549.68</v>
      </c>
      <c r="H56" s="66">
        <v>26000</v>
      </c>
      <c r="I56" s="66">
        <v>26000</v>
      </c>
      <c r="J56" s="66">
        <v>12824.09</v>
      </c>
      <c r="K56" s="66">
        <f t="shared" si="5"/>
        <v>102.18658961822133</v>
      </c>
      <c r="L56" s="66">
        <f t="shared" si="6"/>
        <v>49.323423076923078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23790</v>
      </c>
      <c r="H57" s="66">
        <v>40000</v>
      </c>
      <c r="I57" s="66">
        <v>40000</v>
      </c>
      <c r="J57" s="66">
        <v>0</v>
      </c>
      <c r="K57" s="66">
        <f t="shared" si="5"/>
        <v>0</v>
      </c>
      <c r="L57" s="66">
        <f t="shared" si="6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2333.54</v>
      </c>
      <c r="H58" s="66">
        <v>33000</v>
      </c>
      <c r="I58" s="66">
        <v>33000</v>
      </c>
      <c r="J58" s="66">
        <v>1458</v>
      </c>
      <c r="K58" s="66">
        <f t="shared" si="5"/>
        <v>62.480180326885332</v>
      </c>
      <c r="L58" s="66">
        <f t="shared" si="6"/>
        <v>4.418181818181818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9.9600000000000009</v>
      </c>
      <c r="H59" s="66">
        <v>32</v>
      </c>
      <c r="I59" s="66">
        <v>32</v>
      </c>
      <c r="J59" s="66">
        <v>9.9600000000000009</v>
      </c>
      <c r="K59" s="66">
        <f t="shared" si="5"/>
        <v>100</v>
      </c>
      <c r="L59" s="66">
        <f t="shared" si="6"/>
        <v>31.125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15872.85</v>
      </c>
      <c r="H60" s="66">
        <v>38000</v>
      </c>
      <c r="I60" s="66">
        <v>38000</v>
      </c>
      <c r="J60" s="66">
        <v>18426.8</v>
      </c>
      <c r="K60" s="66">
        <f t="shared" si="5"/>
        <v>116.09005314105532</v>
      </c>
      <c r="L60" s="66">
        <f t="shared" si="6"/>
        <v>48.491578947368424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G62+G63+G64+G65+G66</f>
        <v>42449.75</v>
      </c>
      <c r="H61" s="65">
        <f>H62+H63+H64+H65+H66</f>
        <v>49873</v>
      </c>
      <c r="I61" s="65">
        <f>I62+I63+I64+I65+I66</f>
        <v>49873</v>
      </c>
      <c r="J61" s="65">
        <f>J62+J63+J64+J65+J66</f>
        <v>42967.48</v>
      </c>
      <c r="K61" s="65">
        <f t="shared" ref="K61:K81" si="7">(J61*100)/G61</f>
        <v>101.2196302687295</v>
      </c>
      <c r="L61" s="65">
        <f t="shared" ref="L61:L81" si="8">(J61*100)/I61</f>
        <v>86.153790628195623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39715.1</v>
      </c>
      <c r="H62" s="66">
        <v>41740</v>
      </c>
      <c r="I62" s="66">
        <v>41740</v>
      </c>
      <c r="J62" s="66">
        <v>39660.300000000003</v>
      </c>
      <c r="K62" s="66">
        <f t="shared" si="7"/>
        <v>99.862017217632598</v>
      </c>
      <c r="L62" s="66">
        <f t="shared" si="8"/>
        <v>95.017489218974603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958.68</v>
      </c>
      <c r="H63" s="66">
        <v>2500</v>
      </c>
      <c r="I63" s="66">
        <v>2500</v>
      </c>
      <c r="J63" s="66">
        <v>962.7</v>
      </c>
      <c r="K63" s="66">
        <f t="shared" si="7"/>
        <v>100.4193265740393</v>
      </c>
      <c r="L63" s="66">
        <f t="shared" si="8"/>
        <v>38.508000000000003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25.84</v>
      </c>
      <c r="H64" s="66">
        <v>500</v>
      </c>
      <c r="I64" s="66">
        <v>500</v>
      </c>
      <c r="J64" s="66">
        <v>30</v>
      </c>
      <c r="K64" s="66">
        <f t="shared" si="7"/>
        <v>116.09907120743034</v>
      </c>
      <c r="L64" s="66">
        <f t="shared" si="8"/>
        <v>6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191.16</v>
      </c>
      <c r="H65" s="66">
        <v>400</v>
      </c>
      <c r="I65" s="66">
        <v>400</v>
      </c>
      <c r="J65" s="66">
        <v>191.16</v>
      </c>
      <c r="K65" s="66">
        <f t="shared" si="7"/>
        <v>100</v>
      </c>
      <c r="L65" s="66">
        <f t="shared" si="8"/>
        <v>47.79</v>
      </c>
    </row>
    <row r="66" spans="2:12" x14ac:dyDescent="0.25">
      <c r="B66" s="66"/>
      <c r="C66" s="66"/>
      <c r="D66" s="66"/>
      <c r="E66" s="66" t="s">
        <v>149</v>
      </c>
      <c r="F66" s="66" t="s">
        <v>140</v>
      </c>
      <c r="G66" s="66">
        <v>1558.97</v>
      </c>
      <c r="H66" s="66">
        <v>4733</v>
      </c>
      <c r="I66" s="66">
        <v>4733</v>
      </c>
      <c r="J66" s="66">
        <v>2123.3200000000002</v>
      </c>
      <c r="K66" s="66">
        <f t="shared" si="7"/>
        <v>136.20018345446033</v>
      </c>
      <c r="L66" s="66">
        <f t="shared" si="8"/>
        <v>44.862032537502643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2214.7199999999998</v>
      </c>
      <c r="H67" s="65">
        <f>H68+H70</f>
        <v>10370</v>
      </c>
      <c r="I67" s="65">
        <f>I68+I70</f>
        <v>10370</v>
      </c>
      <c r="J67" s="65">
        <f>J68+J70</f>
        <v>5527.9800000000005</v>
      </c>
      <c r="K67" s="65">
        <f t="shared" si="7"/>
        <v>249.60175552665802</v>
      </c>
      <c r="L67" s="65">
        <f t="shared" si="8"/>
        <v>53.307425265188044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314.61</v>
      </c>
      <c r="H68" s="65">
        <f>H69</f>
        <v>1970</v>
      </c>
      <c r="I68" s="65">
        <f>I69</f>
        <v>1970</v>
      </c>
      <c r="J68" s="65">
        <f>J69</f>
        <v>204.31</v>
      </c>
      <c r="K68" s="65">
        <f t="shared" si="7"/>
        <v>64.940720256825912</v>
      </c>
      <c r="L68" s="65">
        <f t="shared" si="8"/>
        <v>10.371065989847716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314.61</v>
      </c>
      <c r="H69" s="66">
        <v>1970</v>
      </c>
      <c r="I69" s="66">
        <v>1970</v>
      </c>
      <c r="J69" s="66">
        <v>204.31</v>
      </c>
      <c r="K69" s="66">
        <f t="shared" si="7"/>
        <v>64.940720256825912</v>
      </c>
      <c r="L69" s="66">
        <f t="shared" si="8"/>
        <v>10.371065989847716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1900.11</v>
      </c>
      <c r="H70" s="65">
        <f>H71</f>
        <v>8400</v>
      </c>
      <c r="I70" s="65">
        <f>I71</f>
        <v>8400</v>
      </c>
      <c r="J70" s="65">
        <f>J71</f>
        <v>5323.67</v>
      </c>
      <c r="K70" s="65">
        <f t="shared" si="7"/>
        <v>280.17693712469281</v>
      </c>
      <c r="L70" s="65">
        <f t="shared" si="8"/>
        <v>63.377023809523813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1900.11</v>
      </c>
      <c r="H71" s="66">
        <v>8400</v>
      </c>
      <c r="I71" s="66">
        <v>8400</v>
      </c>
      <c r="J71" s="66">
        <v>5323.67</v>
      </c>
      <c r="K71" s="66">
        <f t="shared" si="7"/>
        <v>280.17693712469281</v>
      </c>
      <c r="L71" s="66">
        <f t="shared" si="8"/>
        <v>63.377023809523813</v>
      </c>
    </row>
    <row r="72" spans="2:12" x14ac:dyDescent="0.25">
      <c r="B72" s="65" t="s">
        <v>160</v>
      </c>
      <c r="C72" s="65"/>
      <c r="D72" s="65"/>
      <c r="E72" s="65"/>
      <c r="F72" s="65" t="s">
        <v>161</v>
      </c>
      <c r="G72" s="65">
        <f>G73</f>
        <v>13894.86</v>
      </c>
      <c r="H72" s="65">
        <f>H73</f>
        <v>53750</v>
      </c>
      <c r="I72" s="65">
        <f>I73</f>
        <v>53750</v>
      </c>
      <c r="J72" s="65">
        <f>J73</f>
        <v>4546.93</v>
      </c>
      <c r="K72" s="65">
        <f t="shared" si="7"/>
        <v>32.723827372136171</v>
      </c>
      <c r="L72" s="65">
        <f t="shared" si="8"/>
        <v>8.4594046511627905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>G74+G78+G80</f>
        <v>13894.86</v>
      </c>
      <c r="H73" s="65">
        <f>H74+H78+H80</f>
        <v>53750</v>
      </c>
      <c r="I73" s="65">
        <f>I74+I78+I80</f>
        <v>53750</v>
      </c>
      <c r="J73" s="65">
        <f>J74+J78+J80</f>
        <v>4546.93</v>
      </c>
      <c r="K73" s="65">
        <f t="shared" si="7"/>
        <v>32.723827372136171</v>
      </c>
      <c r="L73" s="65">
        <f t="shared" si="8"/>
        <v>8.4594046511627905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G75+G76+G77</f>
        <v>10553.49</v>
      </c>
      <c r="H74" s="65">
        <f>H75+H76+H77</f>
        <v>46000</v>
      </c>
      <c r="I74" s="65">
        <f>I75+I76+I77</f>
        <v>46000</v>
      </c>
      <c r="J74" s="65">
        <f>J75+J76+J77</f>
        <v>2945</v>
      </c>
      <c r="K74" s="65">
        <f t="shared" si="7"/>
        <v>27.90546065803824</v>
      </c>
      <c r="L74" s="65">
        <f t="shared" si="8"/>
        <v>6.4021739130434785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10553.49</v>
      </c>
      <c r="H75" s="66">
        <v>20000</v>
      </c>
      <c r="I75" s="66">
        <v>20000</v>
      </c>
      <c r="J75" s="66">
        <v>2112.5</v>
      </c>
      <c r="K75" s="66">
        <f t="shared" si="7"/>
        <v>20.017074920239654</v>
      </c>
      <c r="L75" s="66">
        <f t="shared" si="8"/>
        <v>10.5625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0</v>
      </c>
      <c r="H76" s="66">
        <v>26000</v>
      </c>
      <c r="I76" s="66">
        <v>26000</v>
      </c>
      <c r="J76" s="66">
        <v>832.5</v>
      </c>
      <c r="K76" s="66" t="e">
        <f t="shared" si="7"/>
        <v>#DIV/0!</v>
      </c>
      <c r="L76" s="66">
        <f t="shared" si="8"/>
        <v>3.2019230769230771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0</v>
      </c>
      <c r="I77" s="66">
        <v>0</v>
      </c>
      <c r="J77" s="66">
        <v>0</v>
      </c>
      <c r="K77" s="66" t="e">
        <f t="shared" si="7"/>
        <v>#DIV/0!</v>
      </c>
      <c r="L77" s="66" t="e">
        <f t="shared" si="8"/>
        <v>#DIV/0!</v>
      </c>
    </row>
    <row r="78" spans="2:12" x14ac:dyDescent="0.25">
      <c r="B78" s="65"/>
      <c r="C78" s="65"/>
      <c r="D78" s="65" t="s">
        <v>172</v>
      </c>
      <c r="E78" s="65"/>
      <c r="F78" s="65" t="s">
        <v>173</v>
      </c>
      <c r="G78" s="65">
        <f>G79</f>
        <v>3341.37</v>
      </c>
      <c r="H78" s="65">
        <f>H79</f>
        <v>7750</v>
      </c>
      <c r="I78" s="65">
        <f>I79</f>
        <v>7750</v>
      </c>
      <c r="J78" s="65">
        <f>J79</f>
        <v>1601.93</v>
      </c>
      <c r="K78" s="65">
        <f t="shared" si="7"/>
        <v>47.942311087966914</v>
      </c>
      <c r="L78" s="65">
        <f t="shared" si="8"/>
        <v>20.670064516129031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3341.37</v>
      </c>
      <c r="H79" s="66">
        <v>7750</v>
      </c>
      <c r="I79" s="66">
        <v>7750</v>
      </c>
      <c r="J79" s="66">
        <v>1601.93</v>
      </c>
      <c r="K79" s="66">
        <f t="shared" si="7"/>
        <v>47.942311087966914</v>
      </c>
      <c r="L79" s="66">
        <f t="shared" si="8"/>
        <v>20.670064516129031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</f>
        <v>0</v>
      </c>
      <c r="H80" s="65">
        <f>H81</f>
        <v>0</v>
      </c>
      <c r="I80" s="65">
        <f>I81</f>
        <v>0</v>
      </c>
      <c r="J80" s="65">
        <f>J81</f>
        <v>0</v>
      </c>
      <c r="K80" s="65" t="e">
        <f t="shared" si="7"/>
        <v>#DIV/0!</v>
      </c>
      <c r="L80" s="65" t="e">
        <f t="shared" si="8"/>
        <v>#DIV/0!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0</v>
      </c>
      <c r="H81" s="66">
        <v>0</v>
      </c>
      <c r="I81" s="66">
        <v>0</v>
      </c>
      <c r="J81" s="66">
        <v>0</v>
      </c>
      <c r="K81" s="66" t="e">
        <f t="shared" si="7"/>
        <v>#DIV/0!</v>
      </c>
      <c r="L81" s="66" t="e">
        <f t="shared" si="8"/>
        <v>#DIV/0!</v>
      </c>
    </row>
    <row r="82" spans="2:12" x14ac:dyDescent="0.25">
      <c r="B82" s="65"/>
      <c r="C82" s="66"/>
      <c r="D82" s="67"/>
      <c r="E82" s="68"/>
      <c r="F82" s="8"/>
      <c r="G82" s="65"/>
      <c r="H82" s="65"/>
      <c r="I82" s="65"/>
      <c r="J82" s="65"/>
      <c r="K82" s="70"/>
      <c r="L82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  <rowBreaks count="1" manualBreakCount="1">
    <brk id="38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F15" sqref="F1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9848765.7400000002</v>
      </c>
      <c r="D6" s="71">
        <f>D7+D9+D11+D13</f>
        <v>19739175</v>
      </c>
      <c r="E6" s="71">
        <f>E7+E9+E11+E13</f>
        <v>19739175</v>
      </c>
      <c r="F6" s="71">
        <f>F7+F9+F11+F13</f>
        <v>10701775.640000001</v>
      </c>
      <c r="G6" s="72">
        <f t="shared" ref="G6:G23" si="0">(F6*100)/C6</f>
        <v>108.66108426699161</v>
      </c>
      <c r="H6" s="72">
        <f t="shared" ref="H6:H23" si="1">(F6*100)/E6</f>
        <v>54.215921587401702</v>
      </c>
    </row>
    <row r="7" spans="1:8" x14ac:dyDescent="0.25">
      <c r="A7"/>
      <c r="B7" s="8" t="s">
        <v>180</v>
      </c>
      <c r="C7" s="71">
        <f>C8</f>
        <v>9744911.5600000005</v>
      </c>
      <c r="D7" s="71">
        <f>D8</f>
        <v>19660035</v>
      </c>
      <c r="E7" s="71">
        <f>E8</f>
        <v>19660035</v>
      </c>
      <c r="F7" s="71">
        <f>F8</f>
        <v>10691612.17</v>
      </c>
      <c r="G7" s="72">
        <f t="shared" si="0"/>
        <v>109.71481992597991</v>
      </c>
      <c r="H7" s="72">
        <f t="shared" si="1"/>
        <v>54.382467630398423</v>
      </c>
    </row>
    <row r="8" spans="1:8" x14ac:dyDescent="0.25">
      <c r="A8"/>
      <c r="B8" s="16" t="s">
        <v>181</v>
      </c>
      <c r="C8" s="73">
        <v>9744911.5600000005</v>
      </c>
      <c r="D8" s="73">
        <v>19660035</v>
      </c>
      <c r="E8" s="73">
        <v>19660035</v>
      </c>
      <c r="F8" s="74">
        <v>10691612.17</v>
      </c>
      <c r="G8" s="70">
        <f t="shared" si="0"/>
        <v>109.71481992597991</v>
      </c>
      <c r="H8" s="70">
        <f t="shared" si="1"/>
        <v>54.382467630398423</v>
      </c>
    </row>
    <row r="9" spans="1:8" x14ac:dyDescent="0.25">
      <c r="A9"/>
      <c r="B9" s="8" t="s">
        <v>182</v>
      </c>
      <c r="C9" s="71">
        <f>C10</f>
        <v>13836.78</v>
      </c>
      <c r="D9" s="71">
        <f>D10</f>
        <v>24400</v>
      </c>
      <c r="E9" s="71">
        <f>E10</f>
        <v>24400</v>
      </c>
      <c r="F9" s="71">
        <f>F10</f>
        <v>8300.83</v>
      </c>
      <c r="G9" s="72">
        <f t="shared" si="0"/>
        <v>59.991052831655914</v>
      </c>
      <c r="H9" s="72">
        <f t="shared" si="1"/>
        <v>34.01979508196721</v>
      </c>
    </row>
    <row r="10" spans="1:8" x14ac:dyDescent="0.25">
      <c r="A10"/>
      <c r="B10" s="16" t="s">
        <v>183</v>
      </c>
      <c r="C10" s="73">
        <v>13836.78</v>
      </c>
      <c r="D10" s="73">
        <v>24400</v>
      </c>
      <c r="E10" s="73">
        <v>24400</v>
      </c>
      <c r="F10" s="74">
        <v>8300.83</v>
      </c>
      <c r="G10" s="70">
        <f t="shared" si="0"/>
        <v>59.991052831655914</v>
      </c>
      <c r="H10" s="70">
        <f t="shared" si="1"/>
        <v>34.01979508196721</v>
      </c>
    </row>
    <row r="11" spans="1:8" x14ac:dyDescent="0.25">
      <c r="A11"/>
      <c r="B11" s="8" t="s">
        <v>184</v>
      </c>
      <c r="C11" s="71">
        <f>C12</f>
        <v>0</v>
      </c>
      <c r="D11" s="71">
        <f>D12</f>
        <v>15000</v>
      </c>
      <c r="E11" s="71">
        <f>E12</f>
        <v>15000</v>
      </c>
      <c r="F11" s="71">
        <f>F12</f>
        <v>1862.64</v>
      </c>
      <c r="G11" s="72" t="e">
        <f t="shared" si="0"/>
        <v>#DIV/0!</v>
      </c>
      <c r="H11" s="72">
        <f t="shared" si="1"/>
        <v>12.4176</v>
      </c>
    </row>
    <row r="12" spans="1:8" x14ac:dyDescent="0.25">
      <c r="A12"/>
      <c r="B12" s="16" t="s">
        <v>185</v>
      </c>
      <c r="C12" s="73">
        <v>0</v>
      </c>
      <c r="D12" s="73">
        <v>15000</v>
      </c>
      <c r="E12" s="73">
        <v>15000</v>
      </c>
      <c r="F12" s="74">
        <v>1862.64</v>
      </c>
      <c r="G12" s="70" t="e">
        <f t="shared" si="0"/>
        <v>#DIV/0!</v>
      </c>
      <c r="H12" s="70">
        <f t="shared" si="1"/>
        <v>12.4176</v>
      </c>
    </row>
    <row r="13" spans="1:8" x14ac:dyDescent="0.25">
      <c r="A13"/>
      <c r="B13" s="8" t="s">
        <v>186</v>
      </c>
      <c r="C13" s="71">
        <f>C14</f>
        <v>90017.4</v>
      </c>
      <c r="D13" s="71">
        <f>D14</f>
        <v>39740</v>
      </c>
      <c r="E13" s="71">
        <f>E14</f>
        <v>39740</v>
      </c>
      <c r="F13" s="71">
        <f>F14</f>
        <v>0</v>
      </c>
      <c r="G13" s="72">
        <f t="shared" si="0"/>
        <v>0</v>
      </c>
      <c r="H13" s="72">
        <f t="shared" si="1"/>
        <v>0</v>
      </c>
    </row>
    <row r="14" spans="1:8" x14ac:dyDescent="0.25">
      <c r="A14"/>
      <c r="B14" s="16" t="s">
        <v>187</v>
      </c>
      <c r="C14" s="73">
        <v>90017.4</v>
      </c>
      <c r="D14" s="73">
        <v>39740</v>
      </c>
      <c r="E14" s="73">
        <v>39740</v>
      </c>
      <c r="F14" s="74">
        <v>0</v>
      </c>
      <c r="G14" s="70">
        <f t="shared" si="0"/>
        <v>0</v>
      </c>
      <c r="H14" s="70">
        <f t="shared" si="1"/>
        <v>0</v>
      </c>
    </row>
    <row r="15" spans="1:8" x14ac:dyDescent="0.25">
      <c r="B15" s="8" t="s">
        <v>32</v>
      </c>
      <c r="C15" s="75">
        <f>C16+C18+C20+C22</f>
        <v>9795180.1500000004</v>
      </c>
      <c r="D15" s="75">
        <f>D16+D18+D20+D22</f>
        <v>19739175</v>
      </c>
      <c r="E15" s="75">
        <f>E16+E18+E20+E22</f>
        <v>19739175</v>
      </c>
      <c r="F15" s="75">
        <f>F16+F18+F20+F22</f>
        <v>10720414.9</v>
      </c>
      <c r="G15" s="72">
        <f t="shared" si="0"/>
        <v>109.44581657336848</v>
      </c>
      <c r="H15" s="72">
        <f t="shared" si="1"/>
        <v>54.310349343374277</v>
      </c>
    </row>
    <row r="16" spans="1:8" x14ac:dyDescent="0.25">
      <c r="A16"/>
      <c r="B16" s="8" t="s">
        <v>180</v>
      </c>
      <c r="C16" s="75">
        <f>C17</f>
        <v>9744911.5600000005</v>
      </c>
      <c r="D16" s="75">
        <f>D17</f>
        <v>19660035</v>
      </c>
      <c r="E16" s="75">
        <f>E17</f>
        <v>19660035</v>
      </c>
      <c r="F16" s="75">
        <f>F17</f>
        <v>10691612.17</v>
      </c>
      <c r="G16" s="72">
        <f t="shared" si="0"/>
        <v>109.71481992597991</v>
      </c>
      <c r="H16" s="72">
        <f t="shared" si="1"/>
        <v>54.382467630398423</v>
      </c>
    </row>
    <row r="17" spans="1:8" x14ac:dyDescent="0.25">
      <c r="A17"/>
      <c r="B17" s="16" t="s">
        <v>181</v>
      </c>
      <c r="C17" s="73">
        <v>9744911.5600000005</v>
      </c>
      <c r="D17" s="73">
        <v>19660035</v>
      </c>
      <c r="E17" s="76">
        <v>19660035</v>
      </c>
      <c r="F17" s="74">
        <v>10691612.17</v>
      </c>
      <c r="G17" s="70">
        <f t="shared" si="0"/>
        <v>109.71481992597991</v>
      </c>
      <c r="H17" s="70">
        <f t="shared" si="1"/>
        <v>54.382467630398423</v>
      </c>
    </row>
    <row r="18" spans="1:8" x14ac:dyDescent="0.25">
      <c r="A18"/>
      <c r="B18" s="8" t="s">
        <v>182</v>
      </c>
      <c r="C18" s="75">
        <f>C19</f>
        <v>10553.49</v>
      </c>
      <c r="D18" s="75">
        <f>D19</f>
        <v>24400</v>
      </c>
      <c r="E18" s="75">
        <f>E19</f>
        <v>24400</v>
      </c>
      <c r="F18" s="75">
        <f>F19</f>
        <v>0</v>
      </c>
      <c r="G18" s="72">
        <f t="shared" si="0"/>
        <v>0</v>
      </c>
      <c r="H18" s="72">
        <f t="shared" si="1"/>
        <v>0</v>
      </c>
    </row>
    <row r="19" spans="1:8" x14ac:dyDescent="0.25">
      <c r="A19"/>
      <c r="B19" s="16" t="s">
        <v>183</v>
      </c>
      <c r="C19" s="73">
        <v>10553.49</v>
      </c>
      <c r="D19" s="73">
        <v>24400</v>
      </c>
      <c r="E19" s="76">
        <v>24400</v>
      </c>
      <c r="F19" s="74">
        <v>0</v>
      </c>
      <c r="G19" s="70">
        <f t="shared" si="0"/>
        <v>0</v>
      </c>
      <c r="H19" s="70">
        <f t="shared" si="1"/>
        <v>0</v>
      </c>
    </row>
    <row r="20" spans="1:8" x14ac:dyDescent="0.25">
      <c r="A20"/>
      <c r="B20" s="8" t="s">
        <v>184</v>
      </c>
      <c r="C20" s="75">
        <f>C21</f>
        <v>0</v>
      </c>
      <c r="D20" s="75">
        <f>D21</f>
        <v>15000</v>
      </c>
      <c r="E20" s="75">
        <f>E21</f>
        <v>15000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185</v>
      </c>
      <c r="C21" s="73">
        <v>0</v>
      </c>
      <c r="D21" s="73">
        <v>15000</v>
      </c>
      <c r="E21" s="76">
        <v>15000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186</v>
      </c>
      <c r="C22" s="75">
        <f>C23</f>
        <v>39715.1</v>
      </c>
      <c r="D22" s="75">
        <f>D23</f>
        <v>39740</v>
      </c>
      <c r="E22" s="75">
        <f>E23</f>
        <v>39740</v>
      </c>
      <c r="F22" s="75">
        <f>F23</f>
        <v>28802.73</v>
      </c>
      <c r="G22" s="72">
        <f t="shared" si="0"/>
        <v>72.523372722213978</v>
      </c>
      <c r="H22" s="72">
        <f t="shared" si="1"/>
        <v>72.477931555108199</v>
      </c>
    </row>
    <row r="23" spans="1:8" x14ac:dyDescent="0.25">
      <c r="A23"/>
      <c r="B23" s="16" t="s">
        <v>187</v>
      </c>
      <c r="C23" s="73">
        <v>39715.1</v>
      </c>
      <c r="D23" s="73">
        <v>39740</v>
      </c>
      <c r="E23" s="76">
        <v>39740</v>
      </c>
      <c r="F23" s="74">
        <v>28802.73</v>
      </c>
      <c r="G23" s="70">
        <f t="shared" si="0"/>
        <v>72.523372722213978</v>
      </c>
      <c r="H23" s="70">
        <f t="shared" si="1"/>
        <v>72.477931555108199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39" sqref="D3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9795180.1500000004</v>
      </c>
      <c r="D6" s="75">
        <f t="shared" si="0"/>
        <v>19739175</v>
      </c>
      <c r="E6" s="75">
        <f t="shared" si="0"/>
        <v>19739175</v>
      </c>
      <c r="F6" s="75">
        <f t="shared" si="0"/>
        <v>10720414.9</v>
      </c>
      <c r="G6" s="70">
        <f>(F6*100)/C6</f>
        <v>109.44581657336848</v>
      </c>
      <c r="H6" s="70">
        <f>(F6*100)/E6</f>
        <v>54.310349343374277</v>
      </c>
    </row>
    <row r="7" spans="2:8" x14ac:dyDescent="0.25">
      <c r="B7" s="8" t="s">
        <v>188</v>
      </c>
      <c r="C7" s="75">
        <f t="shared" si="0"/>
        <v>9795180.1500000004</v>
      </c>
      <c r="D7" s="75">
        <f t="shared" si="0"/>
        <v>19739175</v>
      </c>
      <c r="E7" s="75">
        <f t="shared" si="0"/>
        <v>19739175</v>
      </c>
      <c r="F7" s="75">
        <f t="shared" si="0"/>
        <v>10720414.9</v>
      </c>
      <c r="G7" s="70">
        <f>(F7*100)/C7</f>
        <v>109.44581657336848</v>
      </c>
      <c r="H7" s="70">
        <f>(F7*100)/E7</f>
        <v>54.310349343374277</v>
      </c>
    </row>
    <row r="8" spans="2:8" x14ac:dyDescent="0.25">
      <c r="B8" s="11" t="s">
        <v>189</v>
      </c>
      <c r="C8" s="73">
        <v>9795180.1500000004</v>
      </c>
      <c r="D8" s="73">
        <v>19739175</v>
      </c>
      <c r="E8" s="73">
        <v>19739175</v>
      </c>
      <c r="F8" s="74">
        <v>10720414.9</v>
      </c>
      <c r="G8" s="70">
        <f>(F8*100)/C8</f>
        <v>109.44581657336848</v>
      </c>
      <c r="H8" s="70">
        <f>(F8*100)/E8</f>
        <v>54.310349343374277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77"/>
  <sheetViews>
    <sheetView zoomScaleNormal="100" workbookViewId="0">
      <selection activeCell="E111" sqref="E11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7" width="9.140625" style="40"/>
    <col min="8" max="8" width="14" style="40" bestFit="1" customWidth="1"/>
    <col min="9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190</v>
      </c>
      <c r="C1" s="39"/>
    </row>
    <row r="2" spans="1:6" ht="15" customHeight="1" x14ac:dyDescent="0.2">
      <c r="A2" s="41" t="s">
        <v>34</v>
      </c>
      <c r="B2" s="42" t="s">
        <v>191</v>
      </c>
      <c r="C2" s="39"/>
    </row>
    <row r="3" spans="1:6" s="39" customFormat="1" ht="43.5" customHeight="1" x14ac:dyDescent="0.2">
      <c r="A3" s="43" t="s">
        <v>35</v>
      </c>
      <c r="B3" s="37" t="s">
        <v>192</v>
      </c>
    </row>
    <row r="4" spans="1:6" s="39" customFormat="1" x14ac:dyDescent="0.2">
      <c r="A4" s="43" t="s">
        <v>36</v>
      </c>
      <c r="B4" s="44" t="s">
        <v>193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194</v>
      </c>
      <c r="B7" s="46"/>
      <c r="C7" s="77">
        <f>C13+C55+C113</f>
        <v>19660035</v>
      </c>
      <c r="D7" s="77">
        <f>D13+D55+D113</f>
        <v>19660035</v>
      </c>
      <c r="E7" s="77">
        <f>E13+E55+E113</f>
        <v>10691612.17</v>
      </c>
      <c r="F7" s="77">
        <f>(E7*100)/D7</f>
        <v>54.382467630398423</v>
      </c>
    </row>
    <row r="8" spans="1:6" x14ac:dyDescent="0.2">
      <c r="A8" s="47" t="s">
        <v>80</v>
      </c>
      <c r="B8" s="46"/>
      <c r="C8" s="77">
        <f>C68+C79</f>
        <v>24400</v>
      </c>
      <c r="D8" s="77">
        <f>D68+D79</f>
        <v>24400</v>
      </c>
      <c r="E8" s="77">
        <f>E68+E79</f>
        <v>0</v>
      </c>
      <c r="F8" s="77">
        <f>(E8*100)/D8</f>
        <v>0</v>
      </c>
    </row>
    <row r="9" spans="1:6" x14ac:dyDescent="0.2">
      <c r="A9" s="47" t="s">
        <v>195</v>
      </c>
      <c r="B9" s="46"/>
      <c r="C9" s="77">
        <f>C91</f>
        <v>15000</v>
      </c>
      <c r="D9" s="77">
        <f>D91</f>
        <v>15000</v>
      </c>
      <c r="E9" s="77">
        <f>E91</f>
        <v>0</v>
      </c>
      <c r="F9" s="77">
        <f>(E9*100)/D9</f>
        <v>0</v>
      </c>
    </row>
    <row r="10" spans="1:6" x14ac:dyDescent="0.2">
      <c r="A10" s="47" t="s">
        <v>196</v>
      </c>
      <c r="B10" s="46"/>
      <c r="C10" s="77">
        <f>C103</f>
        <v>39740</v>
      </c>
      <c r="D10" s="77">
        <f>D103</f>
        <v>39740</v>
      </c>
      <c r="E10" s="77">
        <f>E103</f>
        <v>28802.73</v>
      </c>
      <c r="F10" s="77">
        <f>(E10*100)/D10</f>
        <v>72.477931555108199</v>
      </c>
    </row>
    <row r="11" spans="1:6" s="57" customFormat="1" x14ac:dyDescent="0.2"/>
    <row r="12" spans="1:6" ht="38.25" x14ac:dyDescent="0.2">
      <c r="A12" s="47" t="s">
        <v>197</v>
      </c>
      <c r="B12" s="47" t="s">
        <v>198</v>
      </c>
      <c r="C12" s="47" t="s">
        <v>43</v>
      </c>
      <c r="D12" s="47" t="s">
        <v>199</v>
      </c>
      <c r="E12" s="47" t="s">
        <v>200</v>
      </c>
      <c r="F12" s="47" t="s">
        <v>201</v>
      </c>
    </row>
    <row r="13" spans="1:6" x14ac:dyDescent="0.2">
      <c r="A13" s="49" t="s">
        <v>78</v>
      </c>
      <c r="B13" s="50" t="s">
        <v>79</v>
      </c>
      <c r="C13" s="80">
        <f>C14+C22+C50</f>
        <v>19596285</v>
      </c>
      <c r="D13" s="80">
        <f>D14+D22+D50</f>
        <v>19596285</v>
      </c>
      <c r="E13" s="80">
        <f>E14+E22+E50</f>
        <v>10683613.450000001</v>
      </c>
      <c r="F13" s="81">
        <f>(E14*100)/D14</f>
        <v>55.353638955860532</v>
      </c>
    </row>
    <row r="14" spans="1:6" x14ac:dyDescent="0.2">
      <c r="A14" s="51" t="s">
        <v>80</v>
      </c>
      <c r="B14" s="52" t="s">
        <v>81</v>
      </c>
      <c r="C14" s="82">
        <f>C15+C18+C20</f>
        <v>17254400</v>
      </c>
      <c r="D14" s="82">
        <f>D15+D18+D20</f>
        <v>17254400</v>
      </c>
      <c r="E14" s="82">
        <f>E15+E18+E20</f>
        <v>9550938.2800000012</v>
      </c>
      <c r="F14" s="81">
        <f>(E15*100)/D15</f>
        <v>55.530539099856995</v>
      </c>
    </row>
    <row r="15" spans="1:6" x14ac:dyDescent="0.2">
      <c r="A15" s="53" t="s">
        <v>82</v>
      </c>
      <c r="B15" s="54" t="s">
        <v>83</v>
      </c>
      <c r="C15" s="83">
        <f>C16+C17</f>
        <v>14321280</v>
      </c>
      <c r="D15" s="83">
        <f>D16+D17</f>
        <v>14321280</v>
      </c>
      <c r="E15" s="83">
        <f>E16+E17</f>
        <v>7952683.9900000002</v>
      </c>
      <c r="F15" s="83">
        <f>(E16*100)/D16</f>
        <v>55.82009546099291</v>
      </c>
    </row>
    <row r="16" spans="1:6" x14ac:dyDescent="0.2">
      <c r="A16" s="55" t="s">
        <v>84</v>
      </c>
      <c r="B16" s="56" t="s">
        <v>85</v>
      </c>
      <c r="C16" s="84">
        <v>14100000</v>
      </c>
      <c r="D16" s="84">
        <v>14100000</v>
      </c>
      <c r="E16" s="84">
        <v>7870633.46</v>
      </c>
      <c r="F16" s="84"/>
    </row>
    <row r="17" spans="1:6" x14ac:dyDescent="0.2">
      <c r="A17" s="55" t="s">
        <v>86</v>
      </c>
      <c r="B17" s="56" t="s">
        <v>87</v>
      </c>
      <c r="C17" s="84">
        <v>221280</v>
      </c>
      <c r="D17" s="84">
        <v>221280</v>
      </c>
      <c r="E17" s="84">
        <v>82050.53</v>
      </c>
      <c r="F17" s="84"/>
    </row>
    <row r="18" spans="1:6" x14ac:dyDescent="0.2">
      <c r="A18" s="53" t="s">
        <v>88</v>
      </c>
      <c r="B18" s="54" t="s">
        <v>89</v>
      </c>
      <c r="C18" s="83">
        <f>C19</f>
        <v>630000</v>
      </c>
      <c r="D18" s="83">
        <f>D19</f>
        <v>630000</v>
      </c>
      <c r="E18" s="83">
        <f>E19</f>
        <v>344646.57</v>
      </c>
      <c r="F18" s="83">
        <f>(E19*100)/D19</f>
        <v>54.705804761904758</v>
      </c>
    </row>
    <row r="19" spans="1:6" x14ac:dyDescent="0.2">
      <c r="A19" s="55" t="s">
        <v>90</v>
      </c>
      <c r="B19" s="56" t="s">
        <v>89</v>
      </c>
      <c r="C19" s="84">
        <v>630000</v>
      </c>
      <c r="D19" s="84">
        <v>630000</v>
      </c>
      <c r="E19" s="84">
        <v>344646.57</v>
      </c>
      <c r="F19" s="84"/>
    </row>
    <row r="20" spans="1:6" x14ac:dyDescent="0.2">
      <c r="A20" s="53" t="s">
        <v>91</v>
      </c>
      <c r="B20" s="54" t="s">
        <v>92</v>
      </c>
      <c r="C20" s="83">
        <f>C21</f>
        <v>2303120</v>
      </c>
      <c r="D20" s="83">
        <f>D21</f>
        <v>2303120</v>
      </c>
      <c r="E20" s="83">
        <f>E21</f>
        <v>1253607.72</v>
      </c>
      <c r="F20" s="83">
        <f>(E21*100)/D21</f>
        <v>54.430846851227898</v>
      </c>
    </row>
    <row r="21" spans="1:6" x14ac:dyDescent="0.2">
      <c r="A21" s="55" t="s">
        <v>93</v>
      </c>
      <c r="B21" s="56" t="s">
        <v>94</v>
      </c>
      <c r="C21" s="84">
        <v>2303120</v>
      </c>
      <c r="D21" s="84">
        <v>2303120</v>
      </c>
      <c r="E21" s="84">
        <v>1253607.72</v>
      </c>
      <c r="F21" s="84"/>
    </row>
    <row r="22" spans="1:6" x14ac:dyDescent="0.2">
      <c r="A22" s="51" t="s">
        <v>95</v>
      </c>
      <c r="B22" s="52" t="s">
        <v>96</v>
      </c>
      <c r="C22" s="82">
        <f>C23+C28+C34+C44</f>
        <v>2331515</v>
      </c>
      <c r="D22" s="82">
        <f>D23+D28+D34+D44</f>
        <v>2331515</v>
      </c>
      <c r="E22" s="82">
        <f>E23+E28+E34+E44</f>
        <v>1127147.19</v>
      </c>
      <c r="F22" s="81">
        <f>(E23*100)/D23</f>
        <v>46.049500981506355</v>
      </c>
    </row>
    <row r="23" spans="1:6" x14ac:dyDescent="0.2">
      <c r="A23" s="53" t="s">
        <v>97</v>
      </c>
      <c r="B23" s="54" t="s">
        <v>98</v>
      </c>
      <c r="C23" s="83">
        <f>C24+C25+C26+C27</f>
        <v>483950</v>
      </c>
      <c r="D23" s="83">
        <f>D24+D25+D26+D27</f>
        <v>483950</v>
      </c>
      <c r="E23" s="83">
        <f>E24+E25+E26+E27</f>
        <v>222856.56</v>
      </c>
      <c r="F23" s="83">
        <f>(E24*100)/D24</f>
        <v>1.6029090909090908</v>
      </c>
    </row>
    <row r="24" spans="1:6" x14ac:dyDescent="0.2">
      <c r="A24" s="55" t="s">
        <v>99</v>
      </c>
      <c r="B24" s="56" t="s">
        <v>100</v>
      </c>
      <c r="C24" s="84">
        <v>11000</v>
      </c>
      <c r="D24" s="84">
        <v>11000</v>
      </c>
      <c r="E24" s="84">
        <v>176.32</v>
      </c>
      <c r="F24" s="84"/>
    </row>
    <row r="25" spans="1:6" ht="25.5" x14ac:dyDescent="0.2">
      <c r="A25" s="55" t="s">
        <v>101</v>
      </c>
      <c r="B25" s="56" t="s">
        <v>102</v>
      </c>
      <c r="C25" s="84">
        <v>462000</v>
      </c>
      <c r="D25" s="84">
        <v>462000</v>
      </c>
      <c r="E25" s="84">
        <v>222421.44</v>
      </c>
      <c r="F25" s="84"/>
    </row>
    <row r="26" spans="1:6" x14ac:dyDescent="0.2">
      <c r="A26" s="55" t="s">
        <v>103</v>
      </c>
      <c r="B26" s="56" t="s">
        <v>104</v>
      </c>
      <c r="C26" s="84">
        <v>10000</v>
      </c>
      <c r="D26" s="84">
        <v>10000</v>
      </c>
      <c r="E26" s="84">
        <v>210</v>
      </c>
      <c r="F26" s="84"/>
    </row>
    <row r="27" spans="1:6" x14ac:dyDescent="0.2">
      <c r="A27" s="55" t="s">
        <v>105</v>
      </c>
      <c r="B27" s="56" t="s">
        <v>106</v>
      </c>
      <c r="C27" s="84">
        <v>950</v>
      </c>
      <c r="D27" s="84">
        <v>950</v>
      </c>
      <c r="E27" s="84">
        <v>48.8</v>
      </c>
      <c r="F27" s="84"/>
    </row>
    <row r="28" spans="1:6" x14ac:dyDescent="0.2">
      <c r="A28" s="53" t="s">
        <v>107</v>
      </c>
      <c r="B28" s="54" t="s">
        <v>108</v>
      </c>
      <c r="C28" s="83">
        <f>C29+C30+C31+C32+C33</f>
        <v>591500</v>
      </c>
      <c r="D28" s="83">
        <f>D29+D30+D31+D32+D33</f>
        <v>591500</v>
      </c>
      <c r="E28" s="83">
        <f>E29+E30+E31+E32+E33</f>
        <v>297818.70999999996</v>
      </c>
      <c r="F28" s="83">
        <f>(E29*100)/D29</f>
        <v>46.397278287461774</v>
      </c>
    </row>
    <row r="29" spans="1:6" x14ac:dyDescent="0.2">
      <c r="A29" s="55" t="s">
        <v>109</v>
      </c>
      <c r="B29" s="56" t="s">
        <v>110</v>
      </c>
      <c r="C29" s="84">
        <v>327000</v>
      </c>
      <c r="D29" s="84">
        <v>327000</v>
      </c>
      <c r="E29" s="84">
        <v>151719.1</v>
      </c>
      <c r="F29" s="84"/>
    </row>
    <row r="30" spans="1:6" x14ac:dyDescent="0.2">
      <c r="A30" s="55" t="s">
        <v>111</v>
      </c>
      <c r="B30" s="56" t="s">
        <v>112</v>
      </c>
      <c r="C30" s="84">
        <v>252500</v>
      </c>
      <c r="D30" s="84">
        <v>252500</v>
      </c>
      <c r="E30" s="84">
        <v>142534.79</v>
      </c>
      <c r="F30" s="84"/>
    </row>
    <row r="31" spans="1:6" x14ac:dyDescent="0.2">
      <c r="A31" s="55" t="s">
        <v>113</v>
      </c>
      <c r="B31" s="56" t="s">
        <v>114</v>
      </c>
      <c r="C31" s="84">
        <v>3000</v>
      </c>
      <c r="D31" s="84">
        <v>3000</v>
      </c>
      <c r="E31" s="84">
        <v>400.85</v>
      </c>
      <c r="F31" s="84"/>
    </row>
    <row r="32" spans="1:6" x14ac:dyDescent="0.2">
      <c r="A32" s="55" t="s">
        <v>115</v>
      </c>
      <c r="B32" s="56" t="s">
        <v>116</v>
      </c>
      <c r="C32" s="84">
        <v>6000</v>
      </c>
      <c r="D32" s="84">
        <v>6000</v>
      </c>
      <c r="E32" s="84">
        <v>580.73</v>
      </c>
      <c r="F32" s="84"/>
    </row>
    <row r="33" spans="1:6" x14ac:dyDescent="0.2">
      <c r="A33" s="55" t="s">
        <v>117</v>
      </c>
      <c r="B33" s="56" t="s">
        <v>118</v>
      </c>
      <c r="C33" s="84">
        <v>3000</v>
      </c>
      <c r="D33" s="84">
        <v>3000</v>
      </c>
      <c r="E33" s="84">
        <v>2583.2399999999998</v>
      </c>
      <c r="F33" s="84"/>
    </row>
    <row r="34" spans="1:6" x14ac:dyDescent="0.2">
      <c r="A34" s="53" t="s">
        <v>119</v>
      </c>
      <c r="B34" s="54" t="s">
        <v>120</v>
      </c>
      <c r="C34" s="83">
        <f>C35+C36+C37+C38+C39+C40+C41+C42+C43</f>
        <v>1245932</v>
      </c>
      <c r="D34" s="83">
        <f>D35+D36+D37+D38+D39+D40+D41+D42+D43</f>
        <v>1245932</v>
      </c>
      <c r="E34" s="83">
        <f>E35+E36+E37+E38+E39+E40+E41+E42+E43</f>
        <v>592307.16999999993</v>
      </c>
      <c r="F34" s="83">
        <f>(E35*100)/D35</f>
        <v>49.983104166666664</v>
      </c>
    </row>
    <row r="35" spans="1:6" x14ac:dyDescent="0.2">
      <c r="A35" s="55" t="s">
        <v>121</v>
      </c>
      <c r="B35" s="56" t="s">
        <v>122</v>
      </c>
      <c r="C35" s="84">
        <v>960000</v>
      </c>
      <c r="D35" s="84">
        <v>960000</v>
      </c>
      <c r="E35" s="84">
        <v>479837.8</v>
      </c>
      <c r="F35" s="84"/>
    </row>
    <row r="36" spans="1:6" x14ac:dyDescent="0.2">
      <c r="A36" s="55" t="s">
        <v>123</v>
      </c>
      <c r="B36" s="56" t="s">
        <v>124</v>
      </c>
      <c r="C36" s="84">
        <v>83900</v>
      </c>
      <c r="D36" s="84">
        <v>83900</v>
      </c>
      <c r="E36" s="84">
        <v>41371.56</v>
      </c>
      <c r="F36" s="84"/>
    </row>
    <row r="37" spans="1:6" x14ac:dyDescent="0.2">
      <c r="A37" s="55" t="s">
        <v>125</v>
      </c>
      <c r="B37" s="56" t="s">
        <v>126</v>
      </c>
      <c r="C37" s="84">
        <v>2000</v>
      </c>
      <c r="D37" s="84">
        <v>2000</v>
      </c>
      <c r="E37" s="84">
        <v>3247.7</v>
      </c>
      <c r="F37" s="84"/>
    </row>
    <row r="38" spans="1:6" x14ac:dyDescent="0.2">
      <c r="A38" s="55" t="s">
        <v>127</v>
      </c>
      <c r="B38" s="56" t="s">
        <v>128</v>
      </c>
      <c r="C38" s="84">
        <v>80000</v>
      </c>
      <c r="D38" s="84">
        <v>80000</v>
      </c>
      <c r="E38" s="84">
        <v>35131.26</v>
      </c>
      <c r="F38" s="84"/>
    </row>
    <row r="39" spans="1:6" x14ac:dyDescent="0.2">
      <c r="A39" s="55" t="s">
        <v>129</v>
      </c>
      <c r="B39" s="56" t="s">
        <v>130</v>
      </c>
      <c r="C39" s="84">
        <v>24000</v>
      </c>
      <c r="D39" s="84">
        <v>24000</v>
      </c>
      <c r="E39" s="84">
        <v>12824.09</v>
      </c>
      <c r="F39" s="84"/>
    </row>
    <row r="40" spans="1:6" x14ac:dyDescent="0.2">
      <c r="A40" s="55" t="s">
        <v>131</v>
      </c>
      <c r="B40" s="56" t="s">
        <v>132</v>
      </c>
      <c r="C40" s="84">
        <v>40000</v>
      </c>
      <c r="D40" s="84">
        <v>40000</v>
      </c>
      <c r="E40" s="84">
        <v>0</v>
      </c>
      <c r="F40" s="84"/>
    </row>
    <row r="41" spans="1:6" x14ac:dyDescent="0.2">
      <c r="A41" s="55" t="s">
        <v>133</v>
      </c>
      <c r="B41" s="56" t="s">
        <v>134</v>
      </c>
      <c r="C41" s="84">
        <v>18000</v>
      </c>
      <c r="D41" s="84">
        <v>18000</v>
      </c>
      <c r="E41" s="84">
        <v>1458</v>
      </c>
      <c r="F41" s="84"/>
    </row>
    <row r="42" spans="1:6" x14ac:dyDescent="0.2">
      <c r="A42" s="55" t="s">
        <v>135</v>
      </c>
      <c r="B42" s="56" t="s">
        <v>136</v>
      </c>
      <c r="C42" s="84">
        <v>32</v>
      </c>
      <c r="D42" s="84">
        <v>32</v>
      </c>
      <c r="E42" s="84">
        <v>9.9600000000000009</v>
      </c>
      <c r="F42" s="84"/>
    </row>
    <row r="43" spans="1:6" x14ac:dyDescent="0.2">
      <c r="A43" s="55" t="s">
        <v>137</v>
      </c>
      <c r="B43" s="56" t="s">
        <v>138</v>
      </c>
      <c r="C43" s="84">
        <v>38000</v>
      </c>
      <c r="D43" s="84">
        <v>38000</v>
      </c>
      <c r="E43" s="84">
        <v>18426.8</v>
      </c>
      <c r="F43" s="84"/>
    </row>
    <row r="44" spans="1:6" x14ac:dyDescent="0.2">
      <c r="A44" s="53" t="s">
        <v>139</v>
      </c>
      <c r="B44" s="54" t="s">
        <v>140</v>
      </c>
      <c r="C44" s="83">
        <f>C45+C46+C47+C48+C49</f>
        <v>10133</v>
      </c>
      <c r="D44" s="83">
        <f>D45+D46+D47+D48+D49</f>
        <v>10133</v>
      </c>
      <c r="E44" s="83">
        <f>E45+E46+E47+E48+E49</f>
        <v>14164.75</v>
      </c>
      <c r="F44" s="83">
        <f>(E45*100)/D45</f>
        <v>542.87850000000003</v>
      </c>
    </row>
    <row r="45" spans="1:6" x14ac:dyDescent="0.2">
      <c r="A45" s="55" t="s">
        <v>141</v>
      </c>
      <c r="B45" s="56" t="s">
        <v>142</v>
      </c>
      <c r="C45" s="84">
        <v>2000</v>
      </c>
      <c r="D45" s="84">
        <v>2000</v>
      </c>
      <c r="E45" s="84">
        <v>10857.57</v>
      </c>
      <c r="F45" s="84"/>
    </row>
    <row r="46" spans="1:6" x14ac:dyDescent="0.2">
      <c r="A46" s="55" t="s">
        <v>143</v>
      </c>
      <c r="B46" s="56" t="s">
        <v>144</v>
      </c>
      <c r="C46" s="84">
        <v>2500</v>
      </c>
      <c r="D46" s="84">
        <v>2500</v>
      </c>
      <c r="E46" s="84">
        <v>962.7</v>
      </c>
      <c r="F46" s="84"/>
    </row>
    <row r="47" spans="1:6" x14ac:dyDescent="0.2">
      <c r="A47" s="55" t="s">
        <v>145</v>
      </c>
      <c r="B47" s="56" t="s">
        <v>146</v>
      </c>
      <c r="C47" s="84">
        <v>500</v>
      </c>
      <c r="D47" s="84">
        <v>500</v>
      </c>
      <c r="E47" s="84">
        <v>30</v>
      </c>
      <c r="F47" s="84"/>
    </row>
    <row r="48" spans="1:6" x14ac:dyDescent="0.2">
      <c r="A48" s="55" t="s">
        <v>147</v>
      </c>
      <c r="B48" s="56" t="s">
        <v>148</v>
      </c>
      <c r="C48" s="84">
        <v>400</v>
      </c>
      <c r="D48" s="84">
        <v>400</v>
      </c>
      <c r="E48" s="84">
        <v>191.16</v>
      </c>
      <c r="F48" s="84"/>
    </row>
    <row r="49" spans="1:6" x14ac:dyDescent="0.2">
      <c r="A49" s="55" t="s">
        <v>149</v>
      </c>
      <c r="B49" s="56" t="s">
        <v>140</v>
      </c>
      <c r="C49" s="84">
        <v>4733</v>
      </c>
      <c r="D49" s="84">
        <v>4733</v>
      </c>
      <c r="E49" s="84">
        <v>2123.3200000000002</v>
      </c>
      <c r="F49" s="84"/>
    </row>
    <row r="50" spans="1:6" x14ac:dyDescent="0.2">
      <c r="A50" s="51" t="s">
        <v>150</v>
      </c>
      <c r="B50" s="52" t="s">
        <v>151</v>
      </c>
      <c r="C50" s="82">
        <f>C51+C53</f>
        <v>10370</v>
      </c>
      <c r="D50" s="82">
        <f>D51+D53</f>
        <v>10370</v>
      </c>
      <c r="E50" s="82">
        <f>E51+E53</f>
        <v>5527.9800000000005</v>
      </c>
      <c r="F50" s="81">
        <f>(E51*100)/D51</f>
        <v>10.371065989847716</v>
      </c>
    </row>
    <row r="51" spans="1:6" x14ac:dyDescent="0.2">
      <c r="A51" s="53" t="s">
        <v>152</v>
      </c>
      <c r="B51" s="54" t="s">
        <v>153</v>
      </c>
      <c r="C51" s="83">
        <f>C52</f>
        <v>1970</v>
      </c>
      <c r="D51" s="83">
        <f>D52</f>
        <v>1970</v>
      </c>
      <c r="E51" s="83">
        <f>E52</f>
        <v>204.31</v>
      </c>
      <c r="F51" s="83">
        <f>(E52*100)/D52</f>
        <v>10.371065989847716</v>
      </c>
    </row>
    <row r="52" spans="1:6" ht="25.5" x14ac:dyDescent="0.2">
      <c r="A52" s="55" t="s">
        <v>154</v>
      </c>
      <c r="B52" s="56" t="s">
        <v>155</v>
      </c>
      <c r="C52" s="84">
        <v>1970</v>
      </c>
      <c r="D52" s="84">
        <v>1970</v>
      </c>
      <c r="E52" s="84">
        <v>204.31</v>
      </c>
      <c r="F52" s="84"/>
    </row>
    <row r="53" spans="1:6" x14ac:dyDescent="0.2">
      <c r="A53" s="53" t="s">
        <v>156</v>
      </c>
      <c r="B53" s="54" t="s">
        <v>157</v>
      </c>
      <c r="C53" s="83">
        <f>C54</f>
        <v>8400</v>
      </c>
      <c r="D53" s="83">
        <f>D54</f>
        <v>8400</v>
      </c>
      <c r="E53" s="83">
        <f>E54</f>
        <v>5323.67</v>
      </c>
      <c r="F53" s="83">
        <f>(E54*100)/D54</f>
        <v>63.377023809523813</v>
      </c>
    </row>
    <row r="54" spans="1:6" x14ac:dyDescent="0.2">
      <c r="A54" s="55" t="s">
        <v>158</v>
      </c>
      <c r="B54" s="56" t="s">
        <v>159</v>
      </c>
      <c r="C54" s="84">
        <v>8400</v>
      </c>
      <c r="D54" s="84">
        <v>8400</v>
      </c>
      <c r="E54" s="84">
        <v>5323.67</v>
      </c>
      <c r="F54" s="84"/>
    </row>
    <row r="55" spans="1:6" x14ac:dyDescent="0.2">
      <c r="A55" s="49" t="s">
        <v>160</v>
      </c>
      <c r="B55" s="50" t="s">
        <v>161</v>
      </c>
      <c r="C55" s="80">
        <f>C56</f>
        <v>53750</v>
      </c>
      <c r="D55" s="80">
        <f>D56</f>
        <v>53750</v>
      </c>
      <c r="E55" s="80">
        <f>E56</f>
        <v>4546.93</v>
      </c>
      <c r="F55" s="81">
        <f>(E56*100)/D56</f>
        <v>8.4594046511627905</v>
      </c>
    </row>
    <row r="56" spans="1:6" x14ac:dyDescent="0.2">
      <c r="A56" s="51" t="s">
        <v>162</v>
      </c>
      <c r="B56" s="52" t="s">
        <v>163</v>
      </c>
      <c r="C56" s="82">
        <f>C57+C60</f>
        <v>53750</v>
      </c>
      <c r="D56" s="82">
        <f>D57+D60</f>
        <v>53750</v>
      </c>
      <c r="E56" s="82">
        <f>E57+E60</f>
        <v>4546.93</v>
      </c>
      <c r="F56" s="81">
        <f>(E57*100)/D57</f>
        <v>6.4021739130434785</v>
      </c>
    </row>
    <row r="57" spans="1:6" x14ac:dyDescent="0.2">
      <c r="A57" s="53" t="s">
        <v>164</v>
      </c>
      <c r="B57" s="54" t="s">
        <v>165</v>
      </c>
      <c r="C57" s="83">
        <f>C58+C59</f>
        <v>46000</v>
      </c>
      <c r="D57" s="83">
        <f>D58+D59</f>
        <v>46000</v>
      </c>
      <c r="E57" s="83">
        <f>E58+E59</f>
        <v>2945</v>
      </c>
      <c r="F57" s="83">
        <f>(E58*100)/D58</f>
        <v>10.5625</v>
      </c>
    </row>
    <row r="58" spans="1:6" x14ac:dyDescent="0.2">
      <c r="A58" s="55" t="s">
        <v>166</v>
      </c>
      <c r="B58" s="56" t="s">
        <v>167</v>
      </c>
      <c r="C58" s="84">
        <v>20000</v>
      </c>
      <c r="D58" s="84">
        <v>20000</v>
      </c>
      <c r="E58" s="84">
        <v>2112.5</v>
      </c>
      <c r="F58" s="84"/>
    </row>
    <row r="59" spans="1:6" x14ac:dyDescent="0.2">
      <c r="A59" s="55" t="s">
        <v>168</v>
      </c>
      <c r="B59" s="56" t="s">
        <v>169</v>
      </c>
      <c r="C59" s="84">
        <v>26000</v>
      </c>
      <c r="D59" s="84">
        <v>26000</v>
      </c>
      <c r="E59" s="84">
        <v>832.5</v>
      </c>
      <c r="F59" s="84"/>
    </row>
    <row r="60" spans="1:6" x14ac:dyDescent="0.2">
      <c r="A60" s="53" t="s">
        <v>172</v>
      </c>
      <c r="B60" s="54" t="s">
        <v>173</v>
      </c>
      <c r="C60" s="83">
        <f>C61</f>
        <v>7750</v>
      </c>
      <c r="D60" s="83">
        <f>D61</f>
        <v>7750</v>
      </c>
      <c r="E60" s="83">
        <f>E61</f>
        <v>1601.93</v>
      </c>
      <c r="F60" s="83">
        <f>(E61*100)/D61</f>
        <v>20.670064516129031</v>
      </c>
    </row>
    <row r="61" spans="1:6" x14ac:dyDescent="0.2">
      <c r="A61" s="55" t="s">
        <v>174</v>
      </c>
      <c r="B61" s="56" t="s">
        <v>175</v>
      </c>
      <c r="C61" s="84">
        <v>7750</v>
      </c>
      <c r="D61" s="84">
        <v>7750</v>
      </c>
      <c r="E61" s="84">
        <v>1601.93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0">C63</f>
        <v>19650035</v>
      </c>
      <c r="D62" s="80">
        <f t="shared" si="0"/>
        <v>19650035</v>
      </c>
      <c r="E62" s="80">
        <f t="shared" si="0"/>
        <v>10688160.379999999</v>
      </c>
      <c r="F62" s="81">
        <f>(E63*100)/D63</f>
        <v>54.392576807115098</v>
      </c>
    </row>
    <row r="63" spans="1:6" x14ac:dyDescent="0.2">
      <c r="A63" s="51" t="s">
        <v>70</v>
      </c>
      <c r="B63" s="52" t="s">
        <v>71</v>
      </c>
      <c r="C63" s="82">
        <f t="shared" si="0"/>
        <v>19650035</v>
      </c>
      <c r="D63" s="82">
        <f t="shared" si="0"/>
        <v>19650035</v>
      </c>
      <c r="E63" s="82">
        <f t="shared" si="0"/>
        <v>10688160.379999999</v>
      </c>
      <c r="F63" s="81">
        <f>(E64*100)/D64</f>
        <v>54.392576807115098</v>
      </c>
    </row>
    <row r="64" spans="1:6" ht="25.5" x14ac:dyDescent="0.2">
      <c r="A64" s="53" t="s">
        <v>72</v>
      </c>
      <c r="B64" s="54" t="s">
        <v>73</v>
      </c>
      <c r="C64" s="83">
        <f>C65+C66</f>
        <v>19650035</v>
      </c>
      <c r="D64" s="83">
        <f>D65+D66</f>
        <v>19650035</v>
      </c>
      <c r="E64" s="83">
        <f>E65+E66</f>
        <v>10688160.379999999</v>
      </c>
      <c r="F64" s="83">
        <f>(E65*100)/D65</f>
        <v>54.518565381142388</v>
      </c>
    </row>
    <row r="65" spans="1:6" x14ac:dyDescent="0.2">
      <c r="A65" s="55" t="s">
        <v>74</v>
      </c>
      <c r="B65" s="56" t="s">
        <v>75</v>
      </c>
      <c r="C65" s="84">
        <v>19596285</v>
      </c>
      <c r="D65" s="84">
        <v>19596285</v>
      </c>
      <c r="E65" s="84">
        <v>10683613.449999999</v>
      </c>
      <c r="F65" s="84"/>
    </row>
    <row r="66" spans="1:6" ht="25.5" x14ac:dyDescent="0.2">
      <c r="A66" s="55" t="s">
        <v>76</v>
      </c>
      <c r="B66" s="56" t="s">
        <v>77</v>
      </c>
      <c r="C66" s="84">
        <v>53750</v>
      </c>
      <c r="D66" s="84">
        <v>53750</v>
      </c>
      <c r="E66" s="84">
        <v>4546.93</v>
      </c>
      <c r="F66" s="84"/>
    </row>
    <row r="67" spans="1:6" x14ac:dyDescent="0.2">
      <c r="A67" s="48" t="s">
        <v>194</v>
      </c>
      <c r="B67" s="48" t="s">
        <v>202</v>
      </c>
      <c r="C67" s="78"/>
      <c r="D67" s="78"/>
      <c r="E67" s="78"/>
      <c r="F67" s="79" t="e">
        <f>(E67*100)/D67</f>
        <v>#DIV/0!</v>
      </c>
    </row>
    <row r="68" spans="1:6" x14ac:dyDescent="0.2">
      <c r="A68" s="49" t="s">
        <v>78</v>
      </c>
      <c r="B68" s="50" t="s">
        <v>79</v>
      </c>
      <c r="C68" s="80">
        <f>C69</f>
        <v>24400</v>
      </c>
      <c r="D68" s="80">
        <f>D69</f>
        <v>24400</v>
      </c>
      <c r="E68" s="80">
        <f>E69</f>
        <v>0</v>
      </c>
      <c r="F68" s="81">
        <f>(E69*100)/D69</f>
        <v>0</v>
      </c>
    </row>
    <row r="69" spans="1:6" x14ac:dyDescent="0.2">
      <c r="A69" s="51" t="s">
        <v>95</v>
      </c>
      <c r="B69" s="52" t="s">
        <v>96</v>
      </c>
      <c r="C69" s="82">
        <f>C70+C74+C77</f>
        <v>24400</v>
      </c>
      <c r="D69" s="82">
        <f>D70+D74+D77</f>
        <v>24400</v>
      </c>
      <c r="E69" s="82">
        <f>E70+E74+E77</f>
        <v>0</v>
      </c>
      <c r="F69" s="81">
        <f>(E70*100)/D70</f>
        <v>0</v>
      </c>
    </row>
    <row r="70" spans="1:6" x14ac:dyDescent="0.2">
      <c r="A70" s="53" t="s">
        <v>107</v>
      </c>
      <c r="B70" s="54" t="s">
        <v>108</v>
      </c>
      <c r="C70" s="83">
        <f>C71+C72+C73</f>
        <v>22400</v>
      </c>
      <c r="D70" s="83">
        <f>D71+D72+D73</f>
        <v>22400</v>
      </c>
      <c r="E70" s="83">
        <f>E71+E72+E73</f>
        <v>0</v>
      </c>
      <c r="F70" s="83">
        <f>(E71*100)/D71</f>
        <v>0</v>
      </c>
    </row>
    <row r="71" spans="1:6" x14ac:dyDescent="0.2">
      <c r="A71" s="55" t="s">
        <v>109</v>
      </c>
      <c r="B71" s="56" t="s">
        <v>110</v>
      </c>
      <c r="C71" s="84">
        <v>19500</v>
      </c>
      <c r="D71" s="84">
        <v>19500</v>
      </c>
      <c r="E71" s="84">
        <v>0</v>
      </c>
      <c r="F71" s="84"/>
    </row>
    <row r="72" spans="1:6" x14ac:dyDescent="0.2">
      <c r="A72" s="55" t="s">
        <v>111</v>
      </c>
      <c r="B72" s="56" t="s">
        <v>112</v>
      </c>
      <c r="C72" s="84">
        <v>2900</v>
      </c>
      <c r="D72" s="84">
        <v>2900</v>
      </c>
      <c r="E72" s="84">
        <v>0</v>
      </c>
      <c r="F72" s="84"/>
    </row>
    <row r="73" spans="1:6" x14ac:dyDescent="0.2">
      <c r="A73" s="55" t="s">
        <v>115</v>
      </c>
      <c r="B73" s="56" t="s">
        <v>116</v>
      </c>
      <c r="C73" s="84">
        <v>0</v>
      </c>
      <c r="D73" s="84">
        <v>0</v>
      </c>
      <c r="E73" s="84">
        <v>0</v>
      </c>
      <c r="F73" s="84"/>
    </row>
    <row r="74" spans="1:6" x14ac:dyDescent="0.2">
      <c r="A74" s="53" t="s">
        <v>119</v>
      </c>
      <c r="B74" s="54" t="s">
        <v>120</v>
      </c>
      <c r="C74" s="83">
        <f>C75+C76</f>
        <v>2000</v>
      </c>
      <c r="D74" s="83">
        <f>D75+D76</f>
        <v>2000</v>
      </c>
      <c r="E74" s="83">
        <f>E75+E76</f>
        <v>0</v>
      </c>
      <c r="F74" s="83" t="e">
        <f>(E75*100)/D75</f>
        <v>#DIV/0!</v>
      </c>
    </row>
    <row r="75" spans="1:6" x14ac:dyDescent="0.2">
      <c r="A75" s="55" t="s">
        <v>123</v>
      </c>
      <c r="B75" s="56" t="s">
        <v>124</v>
      </c>
      <c r="C75" s="84">
        <v>0</v>
      </c>
      <c r="D75" s="84">
        <v>0</v>
      </c>
      <c r="E75" s="84">
        <v>0</v>
      </c>
      <c r="F75" s="84"/>
    </row>
    <row r="76" spans="1:6" x14ac:dyDescent="0.2">
      <c r="A76" s="55" t="s">
        <v>129</v>
      </c>
      <c r="B76" s="56" t="s">
        <v>130</v>
      </c>
      <c r="C76" s="84">
        <v>2000</v>
      </c>
      <c r="D76" s="84">
        <v>2000</v>
      </c>
      <c r="E76" s="84">
        <v>0</v>
      </c>
      <c r="F76" s="84"/>
    </row>
    <row r="77" spans="1:6" x14ac:dyDescent="0.2">
      <c r="A77" s="53" t="s">
        <v>139</v>
      </c>
      <c r="B77" s="54" t="s">
        <v>140</v>
      </c>
      <c r="C77" s="83">
        <f>C78</f>
        <v>0</v>
      </c>
      <c r="D77" s="83">
        <f>D78</f>
        <v>0</v>
      </c>
      <c r="E77" s="83">
        <f>E78</f>
        <v>0</v>
      </c>
      <c r="F77" s="83" t="e">
        <f>(E78*100)/D78</f>
        <v>#DIV/0!</v>
      </c>
    </row>
    <row r="78" spans="1:6" x14ac:dyDescent="0.2">
      <c r="A78" s="55" t="s">
        <v>143</v>
      </c>
      <c r="B78" s="56" t="s">
        <v>144</v>
      </c>
      <c r="C78" s="84">
        <v>0</v>
      </c>
      <c r="D78" s="84">
        <v>0</v>
      </c>
      <c r="E78" s="84">
        <v>0</v>
      </c>
      <c r="F78" s="84"/>
    </row>
    <row r="79" spans="1:6" x14ac:dyDescent="0.2">
      <c r="A79" s="49" t="s">
        <v>160</v>
      </c>
      <c r="B79" s="50" t="s">
        <v>161</v>
      </c>
      <c r="C79" s="80">
        <f>C80</f>
        <v>0</v>
      </c>
      <c r="D79" s="80">
        <f>D80</f>
        <v>0</v>
      </c>
      <c r="E79" s="80">
        <f>E80</f>
        <v>0</v>
      </c>
      <c r="F79" s="81" t="e">
        <f>(E80*100)/D80</f>
        <v>#DIV/0!</v>
      </c>
    </row>
    <row r="80" spans="1:6" x14ac:dyDescent="0.2">
      <c r="A80" s="51" t="s">
        <v>162</v>
      </c>
      <c r="B80" s="52" t="s">
        <v>163</v>
      </c>
      <c r="C80" s="82">
        <f>C81+C84</f>
        <v>0</v>
      </c>
      <c r="D80" s="82">
        <f>D81+D84</f>
        <v>0</v>
      </c>
      <c r="E80" s="82">
        <f>E81+E84</f>
        <v>0</v>
      </c>
      <c r="F80" s="81" t="e">
        <f>(E81*100)/D81</f>
        <v>#DIV/0!</v>
      </c>
    </row>
    <row r="81" spans="1:6" x14ac:dyDescent="0.2">
      <c r="A81" s="53" t="s">
        <v>164</v>
      </c>
      <c r="B81" s="54" t="s">
        <v>165</v>
      </c>
      <c r="C81" s="83">
        <f>C82+C83</f>
        <v>0</v>
      </c>
      <c r="D81" s="83">
        <f>D82+D83</f>
        <v>0</v>
      </c>
      <c r="E81" s="83">
        <f>E82+E83</f>
        <v>0</v>
      </c>
      <c r="F81" s="83" t="e">
        <f>(E82*100)/D82</f>
        <v>#DIV/0!</v>
      </c>
    </row>
    <row r="82" spans="1:6" x14ac:dyDescent="0.2">
      <c r="A82" s="55" t="s">
        <v>166</v>
      </c>
      <c r="B82" s="56" t="s">
        <v>167</v>
      </c>
      <c r="C82" s="84">
        <v>0</v>
      </c>
      <c r="D82" s="84">
        <v>0</v>
      </c>
      <c r="E82" s="84">
        <v>0</v>
      </c>
      <c r="F82" s="84"/>
    </row>
    <row r="83" spans="1:6" x14ac:dyDescent="0.2">
      <c r="A83" s="55" t="s">
        <v>170</v>
      </c>
      <c r="B83" s="56" t="s">
        <v>171</v>
      </c>
      <c r="C83" s="84">
        <v>0</v>
      </c>
      <c r="D83" s="84">
        <v>0</v>
      </c>
      <c r="E83" s="84">
        <v>0</v>
      </c>
      <c r="F83" s="84"/>
    </row>
    <row r="84" spans="1:6" x14ac:dyDescent="0.2">
      <c r="A84" s="53" t="s">
        <v>176</v>
      </c>
      <c r="B84" s="54" t="s">
        <v>177</v>
      </c>
      <c r="C84" s="83">
        <f>C85</f>
        <v>0</v>
      </c>
      <c r="D84" s="83">
        <f>D85</f>
        <v>0</v>
      </c>
      <c r="E84" s="83">
        <f>E85</f>
        <v>0</v>
      </c>
      <c r="F84" s="83" t="e">
        <f>(E85*100)/D85</f>
        <v>#DIV/0!</v>
      </c>
    </row>
    <row r="85" spans="1:6" x14ac:dyDescent="0.2">
      <c r="A85" s="55" t="s">
        <v>178</v>
      </c>
      <c r="B85" s="56" t="s">
        <v>179</v>
      </c>
      <c r="C85" s="84">
        <v>0</v>
      </c>
      <c r="D85" s="84">
        <v>0</v>
      </c>
      <c r="E85" s="84">
        <v>0</v>
      </c>
      <c r="F85" s="84"/>
    </row>
    <row r="86" spans="1:6" x14ac:dyDescent="0.2">
      <c r="A86" s="49" t="s">
        <v>50</v>
      </c>
      <c r="B86" s="50" t="s">
        <v>51</v>
      </c>
      <c r="C86" s="80">
        <f t="shared" ref="C86:E88" si="1">C87</f>
        <v>24400</v>
      </c>
      <c r="D86" s="80">
        <f t="shared" si="1"/>
        <v>24400</v>
      </c>
      <c r="E86" s="80">
        <f t="shared" si="1"/>
        <v>8300.83</v>
      </c>
      <c r="F86" s="81">
        <f>(E87*100)/D87</f>
        <v>34.01979508196721</v>
      </c>
    </row>
    <row r="87" spans="1:6" x14ac:dyDescent="0.2">
      <c r="A87" s="51" t="s">
        <v>64</v>
      </c>
      <c r="B87" s="52" t="s">
        <v>65</v>
      </c>
      <c r="C87" s="82">
        <f t="shared" si="1"/>
        <v>24400</v>
      </c>
      <c r="D87" s="82">
        <f t="shared" si="1"/>
        <v>24400</v>
      </c>
      <c r="E87" s="82">
        <f t="shared" si="1"/>
        <v>8300.83</v>
      </c>
      <c r="F87" s="81">
        <f>(E88*100)/D88</f>
        <v>34.01979508196721</v>
      </c>
    </row>
    <row r="88" spans="1:6" x14ac:dyDescent="0.2">
      <c r="A88" s="53" t="s">
        <v>66</v>
      </c>
      <c r="B88" s="54" t="s">
        <v>67</v>
      </c>
      <c r="C88" s="83">
        <f t="shared" si="1"/>
        <v>24400</v>
      </c>
      <c r="D88" s="83">
        <f t="shared" si="1"/>
        <v>24400</v>
      </c>
      <c r="E88" s="83">
        <f t="shared" si="1"/>
        <v>8300.83</v>
      </c>
      <c r="F88" s="83">
        <f>(E89*100)/D89</f>
        <v>34.01979508196721</v>
      </c>
    </row>
    <row r="89" spans="1:6" x14ac:dyDescent="0.2">
      <c r="A89" s="55" t="s">
        <v>68</v>
      </c>
      <c r="B89" s="56" t="s">
        <v>69</v>
      </c>
      <c r="C89" s="84">
        <v>24400</v>
      </c>
      <c r="D89" s="84">
        <v>24400</v>
      </c>
      <c r="E89" s="84">
        <v>8300.83</v>
      </c>
      <c r="F89" s="84"/>
    </row>
    <row r="90" spans="1:6" x14ac:dyDescent="0.2">
      <c r="A90" s="48" t="s">
        <v>80</v>
      </c>
      <c r="B90" s="48" t="s">
        <v>203</v>
      </c>
      <c r="C90" s="78"/>
      <c r="D90" s="78"/>
      <c r="E90" s="78"/>
      <c r="F90" s="79" t="e">
        <f>(E90*100)/D90</f>
        <v>#DIV/0!</v>
      </c>
    </row>
    <row r="91" spans="1:6" x14ac:dyDescent="0.2">
      <c r="A91" s="49" t="s">
        <v>78</v>
      </c>
      <c r="B91" s="50" t="s">
        <v>79</v>
      </c>
      <c r="C91" s="80">
        <f>C92+C95</f>
        <v>15000</v>
      </c>
      <c r="D91" s="80">
        <f>D92+D95</f>
        <v>15000</v>
      </c>
      <c r="E91" s="80">
        <f>E92+E95</f>
        <v>0</v>
      </c>
      <c r="F91" s="81">
        <f>(E92*100)/D92</f>
        <v>0</v>
      </c>
    </row>
    <row r="92" spans="1:6" x14ac:dyDescent="0.2">
      <c r="A92" s="51" t="s">
        <v>95</v>
      </c>
      <c r="B92" s="52" t="s">
        <v>96</v>
      </c>
      <c r="C92" s="82">
        <f t="shared" ref="C92:E93" si="2">C93</f>
        <v>15000</v>
      </c>
      <c r="D92" s="82">
        <f t="shared" si="2"/>
        <v>15000</v>
      </c>
      <c r="E92" s="82">
        <f t="shared" si="2"/>
        <v>0</v>
      </c>
      <c r="F92" s="81">
        <f>(E93*100)/D93</f>
        <v>0</v>
      </c>
    </row>
    <row r="93" spans="1:6" x14ac:dyDescent="0.2">
      <c r="A93" s="53" t="s">
        <v>119</v>
      </c>
      <c r="B93" s="54" t="s">
        <v>120</v>
      </c>
      <c r="C93" s="83">
        <f t="shared" si="2"/>
        <v>15000</v>
      </c>
      <c r="D93" s="83">
        <f t="shared" si="2"/>
        <v>15000</v>
      </c>
      <c r="E93" s="83">
        <f t="shared" si="2"/>
        <v>0</v>
      </c>
      <c r="F93" s="83">
        <f>(E94*100)/D94</f>
        <v>0</v>
      </c>
    </row>
    <row r="94" spans="1:6" x14ac:dyDescent="0.2">
      <c r="A94" s="55" t="s">
        <v>133</v>
      </c>
      <c r="B94" s="56" t="s">
        <v>134</v>
      </c>
      <c r="C94" s="84">
        <v>15000</v>
      </c>
      <c r="D94" s="84">
        <v>15000</v>
      </c>
      <c r="E94" s="84">
        <v>0</v>
      </c>
      <c r="F94" s="84"/>
    </row>
    <row r="95" spans="1:6" x14ac:dyDescent="0.2">
      <c r="A95" s="51" t="s">
        <v>150</v>
      </c>
      <c r="B95" s="52" t="s">
        <v>151</v>
      </c>
      <c r="C95" s="82">
        <f t="shared" ref="C95:E96" si="3">C96</f>
        <v>0</v>
      </c>
      <c r="D95" s="82">
        <f t="shared" si="3"/>
        <v>0</v>
      </c>
      <c r="E95" s="82">
        <f t="shared" si="3"/>
        <v>0</v>
      </c>
      <c r="F95" s="81" t="e">
        <f>(E96*100)/D96</f>
        <v>#DIV/0!</v>
      </c>
    </row>
    <row r="96" spans="1:6" x14ac:dyDescent="0.2">
      <c r="A96" s="53" t="s">
        <v>156</v>
      </c>
      <c r="B96" s="54" t="s">
        <v>157</v>
      </c>
      <c r="C96" s="83">
        <f t="shared" si="3"/>
        <v>0</v>
      </c>
      <c r="D96" s="83">
        <f t="shared" si="3"/>
        <v>0</v>
      </c>
      <c r="E96" s="83">
        <f t="shared" si="3"/>
        <v>0</v>
      </c>
      <c r="F96" s="83" t="e">
        <f>(E97*100)/D97</f>
        <v>#DIV/0!</v>
      </c>
    </row>
    <row r="97" spans="1:6" x14ac:dyDescent="0.2">
      <c r="A97" s="55" t="s">
        <v>158</v>
      </c>
      <c r="B97" s="56" t="s">
        <v>159</v>
      </c>
      <c r="C97" s="84">
        <v>0</v>
      </c>
      <c r="D97" s="84">
        <v>0</v>
      </c>
      <c r="E97" s="84">
        <v>0</v>
      </c>
      <c r="F97" s="84"/>
    </row>
    <row r="98" spans="1:6" x14ac:dyDescent="0.2">
      <c r="A98" s="49" t="s">
        <v>50</v>
      </c>
      <c r="B98" s="50" t="s">
        <v>51</v>
      </c>
      <c r="C98" s="80">
        <f t="shared" ref="C98:E100" si="4">C99</f>
        <v>15000</v>
      </c>
      <c r="D98" s="80">
        <f t="shared" si="4"/>
        <v>15000</v>
      </c>
      <c r="E98" s="80">
        <f t="shared" si="4"/>
        <v>1862.64</v>
      </c>
      <c r="F98" s="81">
        <f>(E99*100)/D99</f>
        <v>12.4176</v>
      </c>
    </row>
    <row r="99" spans="1:6" x14ac:dyDescent="0.2">
      <c r="A99" s="51" t="s">
        <v>58</v>
      </c>
      <c r="B99" s="52" t="s">
        <v>59</v>
      </c>
      <c r="C99" s="82">
        <f t="shared" si="4"/>
        <v>15000</v>
      </c>
      <c r="D99" s="82">
        <f t="shared" si="4"/>
        <v>15000</v>
      </c>
      <c r="E99" s="82">
        <f t="shared" si="4"/>
        <v>1862.64</v>
      </c>
      <c r="F99" s="81">
        <f>(E100*100)/D100</f>
        <v>12.4176</v>
      </c>
    </row>
    <row r="100" spans="1:6" x14ac:dyDescent="0.2">
      <c r="A100" s="53" t="s">
        <v>60</v>
      </c>
      <c r="B100" s="54" t="s">
        <v>61</v>
      </c>
      <c r="C100" s="83">
        <f t="shared" si="4"/>
        <v>15000</v>
      </c>
      <c r="D100" s="83">
        <f t="shared" si="4"/>
        <v>15000</v>
      </c>
      <c r="E100" s="83">
        <f t="shared" si="4"/>
        <v>1862.64</v>
      </c>
      <c r="F100" s="83">
        <f>(E101*100)/D101</f>
        <v>12.4176</v>
      </c>
    </row>
    <row r="101" spans="1:6" x14ac:dyDescent="0.2">
      <c r="A101" s="55" t="s">
        <v>62</v>
      </c>
      <c r="B101" s="56" t="s">
        <v>63</v>
      </c>
      <c r="C101" s="84">
        <v>15000</v>
      </c>
      <c r="D101" s="84">
        <v>15000</v>
      </c>
      <c r="E101" s="84">
        <v>1862.64</v>
      </c>
      <c r="F101" s="84"/>
    </row>
    <row r="102" spans="1:6" x14ac:dyDescent="0.2">
      <c r="A102" s="48" t="s">
        <v>195</v>
      </c>
      <c r="B102" s="48" t="s">
        <v>204</v>
      </c>
      <c r="C102" s="78"/>
      <c r="D102" s="78"/>
      <c r="E102" s="78"/>
      <c r="F102" s="79" t="e">
        <f>(E102*100)/D102</f>
        <v>#DIV/0!</v>
      </c>
    </row>
    <row r="103" spans="1:6" x14ac:dyDescent="0.2">
      <c r="A103" s="49" t="s">
        <v>78</v>
      </c>
      <c r="B103" s="50" t="s">
        <v>79</v>
      </c>
      <c r="C103" s="80">
        <f t="shared" ref="C103:E105" si="5">C104</f>
        <v>39740</v>
      </c>
      <c r="D103" s="80">
        <f t="shared" si="5"/>
        <v>39740</v>
      </c>
      <c r="E103" s="80">
        <f t="shared" si="5"/>
        <v>28802.73</v>
      </c>
      <c r="F103" s="81">
        <f>(E104*100)/D104</f>
        <v>72.477931555108199</v>
      </c>
    </row>
    <row r="104" spans="1:6" x14ac:dyDescent="0.2">
      <c r="A104" s="51" t="s">
        <v>95</v>
      </c>
      <c r="B104" s="52" t="s">
        <v>96</v>
      </c>
      <c r="C104" s="82">
        <f t="shared" si="5"/>
        <v>39740</v>
      </c>
      <c r="D104" s="82">
        <f t="shared" si="5"/>
        <v>39740</v>
      </c>
      <c r="E104" s="82">
        <f t="shared" si="5"/>
        <v>28802.73</v>
      </c>
      <c r="F104" s="81">
        <f>(E105*100)/D105</f>
        <v>72.477931555108199</v>
      </c>
    </row>
    <row r="105" spans="1:6" x14ac:dyDescent="0.2">
      <c r="A105" s="53" t="s">
        <v>139</v>
      </c>
      <c r="B105" s="54" t="s">
        <v>140</v>
      </c>
      <c r="C105" s="83">
        <f t="shared" si="5"/>
        <v>39740</v>
      </c>
      <c r="D105" s="83">
        <f t="shared" si="5"/>
        <v>39740</v>
      </c>
      <c r="E105" s="83">
        <f t="shared" si="5"/>
        <v>28802.73</v>
      </c>
      <c r="F105" s="83">
        <f>(E106*100)/D106</f>
        <v>72.477931555108199</v>
      </c>
    </row>
    <row r="106" spans="1:6" x14ac:dyDescent="0.2">
      <c r="A106" s="55" t="s">
        <v>141</v>
      </c>
      <c r="B106" s="56" t="s">
        <v>142</v>
      </c>
      <c r="C106" s="84">
        <v>39740</v>
      </c>
      <c r="D106" s="84">
        <v>39740</v>
      </c>
      <c r="E106" s="84">
        <v>28802.73</v>
      </c>
      <c r="F106" s="84"/>
    </row>
    <row r="107" spans="1:6" x14ac:dyDescent="0.2">
      <c r="A107" s="49" t="s">
        <v>50</v>
      </c>
      <c r="B107" s="50" t="s">
        <v>51</v>
      </c>
      <c r="C107" s="80">
        <f t="shared" ref="C107:E109" si="6">C108</f>
        <v>39740</v>
      </c>
      <c r="D107" s="80">
        <f t="shared" si="6"/>
        <v>39740</v>
      </c>
      <c r="E107" s="80">
        <f t="shared" si="6"/>
        <v>0</v>
      </c>
      <c r="F107" s="81">
        <f>(E108*100)/D108</f>
        <v>0</v>
      </c>
    </row>
    <row r="108" spans="1:6" x14ac:dyDescent="0.2">
      <c r="A108" s="51" t="s">
        <v>52</v>
      </c>
      <c r="B108" s="52" t="s">
        <v>53</v>
      </c>
      <c r="C108" s="82">
        <f t="shared" si="6"/>
        <v>39740</v>
      </c>
      <c r="D108" s="82">
        <f t="shared" si="6"/>
        <v>39740</v>
      </c>
      <c r="E108" s="82">
        <f t="shared" si="6"/>
        <v>0</v>
      </c>
      <c r="F108" s="81">
        <f>(E109*100)/D109</f>
        <v>0</v>
      </c>
    </row>
    <row r="109" spans="1:6" ht="25.5" x14ac:dyDescent="0.2">
      <c r="A109" s="53" t="s">
        <v>54</v>
      </c>
      <c r="B109" s="54" t="s">
        <v>55</v>
      </c>
      <c r="C109" s="83">
        <f t="shared" si="6"/>
        <v>39740</v>
      </c>
      <c r="D109" s="83">
        <f t="shared" si="6"/>
        <v>39740</v>
      </c>
      <c r="E109" s="83">
        <f t="shared" si="6"/>
        <v>0</v>
      </c>
      <c r="F109" s="83">
        <f>(E110*100)/D110</f>
        <v>0</v>
      </c>
    </row>
    <row r="110" spans="1:6" ht="25.5" x14ac:dyDescent="0.2">
      <c r="A110" s="55" t="s">
        <v>56</v>
      </c>
      <c r="B110" s="56" t="s">
        <v>57</v>
      </c>
      <c r="C110" s="84">
        <v>39740</v>
      </c>
      <c r="D110" s="84">
        <v>39740</v>
      </c>
      <c r="E110" s="84">
        <v>0</v>
      </c>
      <c r="F110" s="84"/>
    </row>
    <row r="111" spans="1:6" x14ac:dyDescent="0.2">
      <c r="A111" s="48" t="s">
        <v>196</v>
      </c>
      <c r="B111" s="48" t="s">
        <v>205</v>
      </c>
      <c r="C111" s="78"/>
      <c r="D111" s="78"/>
      <c r="E111" s="78"/>
      <c r="F111" s="79" t="e">
        <f>(E111*100)/D111</f>
        <v>#DIV/0!</v>
      </c>
    </row>
    <row r="112" spans="1:6" ht="38.25" x14ac:dyDescent="0.2">
      <c r="A112" s="47" t="s">
        <v>206</v>
      </c>
      <c r="B112" s="47" t="s">
        <v>207</v>
      </c>
      <c r="C112" s="47" t="s">
        <v>43</v>
      </c>
      <c r="D112" s="47" t="s">
        <v>199</v>
      </c>
      <c r="E112" s="47" t="s">
        <v>200</v>
      </c>
      <c r="F112" s="47" t="s">
        <v>201</v>
      </c>
    </row>
    <row r="113" spans="1:6" x14ac:dyDescent="0.2">
      <c r="A113" s="49" t="s">
        <v>78</v>
      </c>
      <c r="B113" s="50" t="s">
        <v>79</v>
      </c>
      <c r="C113" s="80">
        <f t="shared" ref="C113:E115" si="7">C114</f>
        <v>10000</v>
      </c>
      <c r="D113" s="80">
        <f t="shared" si="7"/>
        <v>10000</v>
      </c>
      <c r="E113" s="80">
        <f t="shared" si="7"/>
        <v>3451.79</v>
      </c>
      <c r="F113" s="81">
        <f>(E114*100)/D114</f>
        <v>34.517899999999997</v>
      </c>
    </row>
    <row r="114" spans="1:6" x14ac:dyDescent="0.2">
      <c r="A114" s="51" t="s">
        <v>95</v>
      </c>
      <c r="B114" s="52" t="s">
        <v>96</v>
      </c>
      <c r="C114" s="82">
        <f t="shared" si="7"/>
        <v>10000</v>
      </c>
      <c r="D114" s="82">
        <f t="shared" si="7"/>
        <v>10000</v>
      </c>
      <c r="E114" s="82">
        <f t="shared" si="7"/>
        <v>3451.79</v>
      </c>
      <c r="F114" s="81">
        <f>(E115*100)/D115</f>
        <v>34.517899999999997</v>
      </c>
    </row>
    <row r="115" spans="1:6" x14ac:dyDescent="0.2">
      <c r="A115" s="53" t="s">
        <v>119</v>
      </c>
      <c r="B115" s="54" t="s">
        <v>120</v>
      </c>
      <c r="C115" s="83">
        <f t="shared" si="7"/>
        <v>10000</v>
      </c>
      <c r="D115" s="83">
        <f t="shared" si="7"/>
        <v>10000</v>
      </c>
      <c r="E115" s="83">
        <f t="shared" si="7"/>
        <v>3451.79</v>
      </c>
      <c r="F115" s="83">
        <f>(E116*100)/D116</f>
        <v>34.517899999999997</v>
      </c>
    </row>
    <row r="116" spans="1:6" x14ac:dyDescent="0.2">
      <c r="A116" s="55" t="s">
        <v>121</v>
      </c>
      <c r="B116" s="56" t="s">
        <v>122</v>
      </c>
      <c r="C116" s="84">
        <v>10000</v>
      </c>
      <c r="D116" s="84">
        <v>10000</v>
      </c>
      <c r="E116" s="84">
        <v>3451.79</v>
      </c>
      <c r="F116" s="84"/>
    </row>
    <row r="117" spans="1:6" x14ac:dyDescent="0.2">
      <c r="A117" s="49" t="s">
        <v>50</v>
      </c>
      <c r="B117" s="50" t="s">
        <v>51</v>
      </c>
      <c r="C117" s="80">
        <f t="shared" ref="C117:E119" si="8">C118</f>
        <v>10000</v>
      </c>
      <c r="D117" s="80">
        <f t="shared" si="8"/>
        <v>10000</v>
      </c>
      <c r="E117" s="80">
        <f t="shared" si="8"/>
        <v>3451.79</v>
      </c>
      <c r="F117" s="81">
        <f>(E118*100)/D118</f>
        <v>34.517899999999997</v>
      </c>
    </row>
    <row r="118" spans="1:6" x14ac:dyDescent="0.2">
      <c r="A118" s="51" t="s">
        <v>70</v>
      </c>
      <c r="B118" s="52" t="s">
        <v>71</v>
      </c>
      <c r="C118" s="82">
        <f t="shared" si="8"/>
        <v>10000</v>
      </c>
      <c r="D118" s="82">
        <f t="shared" si="8"/>
        <v>10000</v>
      </c>
      <c r="E118" s="82">
        <f t="shared" si="8"/>
        <v>3451.79</v>
      </c>
      <c r="F118" s="81">
        <f>(E119*100)/D119</f>
        <v>34.517899999999997</v>
      </c>
    </row>
    <row r="119" spans="1:6" ht="25.5" x14ac:dyDescent="0.2">
      <c r="A119" s="53" t="s">
        <v>72</v>
      </c>
      <c r="B119" s="54" t="s">
        <v>73</v>
      </c>
      <c r="C119" s="83">
        <f t="shared" si="8"/>
        <v>10000</v>
      </c>
      <c r="D119" s="83">
        <f t="shared" si="8"/>
        <v>10000</v>
      </c>
      <c r="E119" s="83">
        <f t="shared" si="8"/>
        <v>3451.79</v>
      </c>
      <c r="F119" s="83">
        <f>(E120*100)/D120</f>
        <v>34.517899999999997</v>
      </c>
    </row>
    <row r="120" spans="1:6" x14ac:dyDescent="0.2">
      <c r="A120" s="55" t="s">
        <v>74</v>
      </c>
      <c r="B120" s="56" t="s">
        <v>75</v>
      </c>
      <c r="C120" s="84">
        <v>10000</v>
      </c>
      <c r="D120" s="84">
        <v>10000</v>
      </c>
      <c r="E120" s="84">
        <v>3451.79</v>
      </c>
      <c r="F120" s="84"/>
    </row>
    <row r="121" spans="1:6" x14ac:dyDescent="0.2">
      <c r="A121" s="48" t="s">
        <v>194</v>
      </c>
      <c r="B121" s="48" t="s">
        <v>202</v>
      </c>
      <c r="C121" s="78"/>
      <c r="D121" s="78"/>
      <c r="E121" s="78"/>
      <c r="F121" s="79" t="e">
        <f>(E121*100)/D121</f>
        <v>#DIV/0!</v>
      </c>
    </row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s="57" customFormat="1" x14ac:dyDescent="0.2"/>
    <row r="1256" spans="1:3" s="57" customFormat="1" x14ac:dyDescent="0.2"/>
    <row r="1257" spans="1:3" s="57" customFormat="1" x14ac:dyDescent="0.2"/>
    <row r="1258" spans="1:3" s="57" customFormat="1" x14ac:dyDescent="0.2"/>
    <row r="1259" spans="1:3" s="57" customFormat="1" x14ac:dyDescent="0.2"/>
    <row r="1260" spans="1:3" s="57" customFormat="1" x14ac:dyDescent="0.2"/>
    <row r="1261" spans="1:3" s="57" customFormat="1" x14ac:dyDescent="0.2"/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pans="1:3" x14ac:dyDescent="0.2">
      <c r="A1297" s="57"/>
      <c r="B1297" s="57"/>
      <c r="C1297" s="57"/>
    </row>
    <row r="1298" spans="1:3" x14ac:dyDescent="0.2">
      <c r="A1298" s="57"/>
      <c r="B1298" s="57"/>
      <c r="C1298" s="57"/>
    </row>
    <row r="1299" spans="1:3" x14ac:dyDescent="0.2">
      <c r="A1299" s="40"/>
      <c r="B1299" s="40"/>
      <c r="C1299" s="40"/>
    </row>
    <row r="1300" spans="1:3" x14ac:dyDescent="0.2">
      <c r="A1300" s="40"/>
      <c r="B1300" s="40"/>
      <c r="C1300" s="40"/>
    </row>
    <row r="1301" spans="1:3" x14ac:dyDescent="0.2">
      <c r="A1301" s="40"/>
      <c r="B1301" s="40"/>
      <c r="C1301" s="40"/>
    </row>
    <row r="1302" spans="1:3" x14ac:dyDescent="0.2">
      <c r="A1302" s="40"/>
      <c r="B1302" s="40"/>
      <c r="C1302" s="40"/>
    </row>
    <row r="1303" spans="1:3" x14ac:dyDescent="0.2">
      <c r="A1303" s="40"/>
      <c r="B1303" s="40"/>
      <c r="C1303" s="40"/>
    </row>
    <row r="1304" spans="1:3" x14ac:dyDescent="0.2">
      <c r="A1304" s="40"/>
      <c r="B1304" s="40"/>
      <c r="C1304" s="40"/>
    </row>
    <row r="1305" spans="1:3" x14ac:dyDescent="0.2">
      <c r="A1305" s="40"/>
      <c r="B1305" s="40"/>
      <c r="C1305" s="40"/>
    </row>
    <row r="1306" spans="1:3" x14ac:dyDescent="0.2">
      <c r="A1306" s="40"/>
      <c r="B1306" s="40"/>
      <c r="C1306" s="40"/>
    </row>
    <row r="1307" spans="1:3" x14ac:dyDescent="0.2">
      <c r="A1307" s="40"/>
      <c r="B1307" s="40"/>
      <c r="C1307" s="40"/>
    </row>
    <row r="1308" spans="1:3" x14ac:dyDescent="0.2">
      <c r="A1308" s="40"/>
      <c r="B1308" s="40"/>
      <c r="C1308" s="40"/>
    </row>
    <row r="1309" spans="1:3" x14ac:dyDescent="0.2">
      <c r="A1309" s="40"/>
      <c r="B1309" s="40"/>
      <c r="C1309" s="40"/>
    </row>
    <row r="1310" spans="1:3" x14ac:dyDescent="0.2">
      <c r="A1310" s="40"/>
      <c r="B1310" s="40"/>
      <c r="C1310" s="40"/>
    </row>
    <row r="1311" spans="1:3" x14ac:dyDescent="0.2">
      <c r="A1311" s="40"/>
      <c r="B1311" s="40"/>
      <c r="C1311" s="40"/>
    </row>
    <row r="1312" spans="1:3" x14ac:dyDescent="0.2">
      <c r="A1312" s="40"/>
      <c r="B1312" s="40"/>
      <c r="C1312" s="40"/>
    </row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  <row r="7971" s="40" customFormat="1" x14ac:dyDescent="0.2"/>
    <row r="7972" s="40" customFormat="1" x14ac:dyDescent="0.2"/>
    <row r="7973" s="40" customFormat="1" x14ac:dyDescent="0.2"/>
    <row r="7974" s="40" customFormat="1" x14ac:dyDescent="0.2"/>
    <row r="7975" s="40" customFormat="1" x14ac:dyDescent="0.2"/>
    <row r="7976" s="40" customFormat="1" x14ac:dyDescent="0.2"/>
    <row r="797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Melita Crkvenac</cp:lastModifiedBy>
  <cp:lastPrinted>2025-07-17T07:07:53Z</cp:lastPrinted>
  <dcterms:created xsi:type="dcterms:W3CDTF">2022-08-12T12:51:27Z</dcterms:created>
  <dcterms:modified xsi:type="dcterms:W3CDTF">2025-07-22T05:37:05Z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