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2025. - TEKUĆE\ZA MF - POLUGODIŠNJI IZVJEŠTAJ O IZVRŠENJU\10980 - OS POLUGODIŠNJI IZVJEŠTAJ O IZVRŠENJU\"/>
    </mc:Choice>
  </mc:AlternateContent>
  <xr:revisionPtr revIDLastSave="0" documentId="13_ncr:1_{0BFA800C-7B6C-4C77-9574-B523F2B102AC}" xr6:coauthVersionLast="47" xr6:coauthVersionMax="47" xr10:uidLastSave="{00000000-0000-0000-0000-000000000000}"/>
  <bookViews>
    <workbookView xWindow="-120" yWindow="-120" windowWidth="38640" windowHeight="212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5" l="1"/>
  <c r="F63" i="15"/>
  <c r="F65" i="15"/>
  <c r="F45" i="15"/>
  <c r="F22" i="15"/>
  <c r="F18" i="15"/>
  <c r="F14" i="15"/>
  <c r="F13" i="15"/>
  <c r="F15" i="15"/>
  <c r="G12" i="1" l="1"/>
  <c r="H12" i="1"/>
  <c r="I12" i="1"/>
  <c r="I16" i="1" s="1"/>
  <c r="J12" i="1"/>
  <c r="G15" i="1"/>
  <c r="H15" i="1"/>
  <c r="I15" i="1"/>
  <c r="J15" i="1"/>
  <c r="L12" i="1" l="1"/>
  <c r="J16" i="1"/>
  <c r="L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K26" i="1"/>
  <c r="H27" i="1"/>
  <c r="L23" i="1"/>
  <c r="J27" i="1"/>
  <c r="L27" i="1" s="1"/>
  <c r="G27" i="1"/>
  <c r="F97" i="15"/>
  <c r="F95" i="15"/>
  <c r="E95" i="15"/>
  <c r="E94" i="15" s="1"/>
  <c r="D95" i="15"/>
  <c r="D94" i="15" s="1"/>
  <c r="D93" i="15" s="1"/>
  <c r="C95" i="15"/>
  <c r="C94" i="15" s="1"/>
  <c r="C93" i="15" s="1"/>
  <c r="F94" i="15"/>
  <c r="F91" i="15"/>
  <c r="F89" i="15"/>
  <c r="E89" i="15"/>
  <c r="F88" i="15" s="1"/>
  <c r="D89" i="15"/>
  <c r="D88" i="15" s="1"/>
  <c r="D87" i="15" s="1"/>
  <c r="C89" i="15"/>
  <c r="C88" i="15" s="1"/>
  <c r="C87" i="15" s="1"/>
  <c r="F86" i="15"/>
  <c r="F84" i="15"/>
  <c r="E84" i="15"/>
  <c r="F83" i="15" s="1"/>
  <c r="D84" i="15"/>
  <c r="D83" i="15" s="1"/>
  <c r="D82" i="15" s="1"/>
  <c r="C84" i="15"/>
  <c r="C83" i="15" s="1"/>
  <c r="C82" i="15" s="1"/>
  <c r="F81" i="15"/>
  <c r="E79" i="15"/>
  <c r="D79" i="15"/>
  <c r="D78" i="15" s="1"/>
  <c r="D77" i="15" s="1"/>
  <c r="C79" i="15"/>
  <c r="C78" i="15" s="1"/>
  <c r="C77" i="15" s="1"/>
  <c r="F75" i="15"/>
  <c r="E75" i="15"/>
  <c r="D75" i="15"/>
  <c r="C75" i="15"/>
  <c r="C74" i="15" s="1"/>
  <c r="C73" i="15" s="1"/>
  <c r="F74" i="15"/>
  <c r="E74" i="15"/>
  <c r="F73" i="15" s="1"/>
  <c r="D74" i="15"/>
  <c r="D73" i="15" s="1"/>
  <c r="F71" i="15"/>
  <c r="E71" i="15"/>
  <c r="D71" i="15"/>
  <c r="C71" i="15"/>
  <c r="C70" i="15" s="1"/>
  <c r="C69" i="15" s="1"/>
  <c r="C8" i="15" s="1"/>
  <c r="F70" i="15"/>
  <c r="E70" i="15"/>
  <c r="F69" i="15" s="1"/>
  <c r="D70" i="15"/>
  <c r="D69" i="15" s="1"/>
  <c r="F68" i="15"/>
  <c r="E65" i="15"/>
  <c r="D65" i="15"/>
  <c r="C65" i="15"/>
  <c r="E64" i="15"/>
  <c r="D64" i="15"/>
  <c r="D63" i="15" s="1"/>
  <c r="C64" i="15"/>
  <c r="C63" i="15" s="1"/>
  <c r="F61" i="15"/>
  <c r="E61" i="15"/>
  <c r="D61" i="15"/>
  <c r="C61" i="15"/>
  <c r="F58" i="15"/>
  <c r="E58" i="15"/>
  <c r="E57" i="15" s="1"/>
  <c r="D58" i="15"/>
  <c r="D57" i="15" s="1"/>
  <c r="D56" i="15" s="1"/>
  <c r="C58" i="15"/>
  <c r="C57" i="15" s="1"/>
  <c r="C56" i="15" s="1"/>
  <c r="F57" i="15"/>
  <c r="E53" i="15"/>
  <c r="D53" i="15"/>
  <c r="D50" i="15" s="1"/>
  <c r="C53" i="15"/>
  <c r="C50" i="15" s="1"/>
  <c r="F51" i="15"/>
  <c r="E51" i="15"/>
  <c r="F50" i="15" s="1"/>
  <c r="D51" i="15"/>
  <c r="C51" i="15"/>
  <c r="E45" i="15"/>
  <c r="D45" i="15"/>
  <c r="C45" i="15"/>
  <c r="E43" i="15"/>
  <c r="D43" i="15"/>
  <c r="C43" i="15"/>
  <c r="E33" i="15"/>
  <c r="D33" i="15"/>
  <c r="C33" i="15"/>
  <c r="E27" i="15"/>
  <c r="F27" i="15" s="1"/>
  <c r="D27" i="15"/>
  <c r="C27" i="15"/>
  <c r="E23" i="15"/>
  <c r="D23" i="15"/>
  <c r="C23" i="15"/>
  <c r="C22" i="15" s="1"/>
  <c r="E22" i="15"/>
  <c r="D22" i="15"/>
  <c r="E20" i="15"/>
  <c r="F20" i="15" s="1"/>
  <c r="D20" i="15"/>
  <c r="C20" i="15"/>
  <c r="E18" i="15"/>
  <c r="D18" i="15"/>
  <c r="C18" i="15"/>
  <c r="E15" i="15"/>
  <c r="D15" i="15"/>
  <c r="D14" i="15" s="1"/>
  <c r="C15" i="15"/>
  <c r="C14" i="15" s="1"/>
  <c r="E14" i="15"/>
  <c r="F10" i="15"/>
  <c r="F9" i="15"/>
  <c r="H8" i="8"/>
  <c r="G8" i="8"/>
  <c r="F7" i="8"/>
  <c r="F6" i="8" s="1"/>
  <c r="E7" i="8"/>
  <c r="E6" i="8" s="1"/>
  <c r="D7" i="8"/>
  <c r="D6" i="8" s="1"/>
  <c r="C7" i="8"/>
  <c r="C6" i="8" s="1"/>
  <c r="H19" i="5"/>
  <c r="G19" i="5"/>
  <c r="F18" i="5"/>
  <c r="G18" i="5" s="1"/>
  <c r="E18" i="5"/>
  <c r="E15" i="5" s="1"/>
  <c r="D18" i="5"/>
  <c r="C18" i="5"/>
  <c r="H17" i="5"/>
  <c r="G17" i="5"/>
  <c r="F16" i="5"/>
  <c r="F15" i="5" s="1"/>
  <c r="E16" i="5"/>
  <c r="D16" i="5"/>
  <c r="D15" i="5" s="1"/>
  <c r="C16" i="5"/>
  <c r="C15" i="5" s="1"/>
  <c r="H14" i="5"/>
  <c r="G14" i="5"/>
  <c r="F13" i="5"/>
  <c r="H13" i="5" s="1"/>
  <c r="E13" i="5"/>
  <c r="D13" i="5"/>
  <c r="D6" i="5" s="1"/>
  <c r="C13" i="5"/>
  <c r="H12" i="5"/>
  <c r="G12" i="5"/>
  <c r="F11" i="5"/>
  <c r="H11" i="5" s="1"/>
  <c r="E11" i="5"/>
  <c r="D11" i="5"/>
  <c r="C11" i="5"/>
  <c r="H10" i="5"/>
  <c r="G10" i="5"/>
  <c r="F9" i="5"/>
  <c r="H9" i="5" s="1"/>
  <c r="E9" i="5"/>
  <c r="D9" i="5"/>
  <c r="C9" i="5"/>
  <c r="H8" i="5"/>
  <c r="G8" i="5"/>
  <c r="F7" i="5"/>
  <c r="E7" i="5"/>
  <c r="D7" i="5"/>
  <c r="C7" i="5"/>
  <c r="E6" i="5"/>
  <c r="L79" i="3"/>
  <c r="K79" i="3"/>
  <c r="L78" i="3"/>
  <c r="J78" i="3"/>
  <c r="K78" i="3" s="1"/>
  <c r="I78" i="3"/>
  <c r="H78" i="3"/>
  <c r="G78" i="3"/>
  <c r="L77" i="3"/>
  <c r="K77" i="3"/>
  <c r="L76" i="3"/>
  <c r="K76" i="3"/>
  <c r="L75" i="3"/>
  <c r="J75" i="3"/>
  <c r="K75" i="3" s="1"/>
  <c r="I75" i="3"/>
  <c r="H75" i="3"/>
  <c r="G75" i="3"/>
  <c r="I74" i="3"/>
  <c r="I73" i="3" s="1"/>
  <c r="H74" i="3"/>
  <c r="H73" i="3" s="1"/>
  <c r="G74" i="3"/>
  <c r="G73" i="3" s="1"/>
  <c r="L72" i="3"/>
  <c r="K72" i="3"/>
  <c r="L71" i="3"/>
  <c r="K71" i="3"/>
  <c r="J70" i="3"/>
  <c r="K70" i="3" s="1"/>
  <c r="I70" i="3"/>
  <c r="H70" i="3"/>
  <c r="G70" i="3"/>
  <c r="L69" i="3"/>
  <c r="K69" i="3"/>
  <c r="J68" i="3"/>
  <c r="I68" i="3"/>
  <c r="I67" i="3" s="1"/>
  <c r="H68" i="3"/>
  <c r="H67" i="3" s="1"/>
  <c r="G68" i="3"/>
  <c r="G67" i="3" s="1"/>
  <c r="L66" i="3"/>
  <c r="K66" i="3"/>
  <c r="L65" i="3"/>
  <c r="K65" i="3"/>
  <c r="L64" i="3"/>
  <c r="K64" i="3"/>
  <c r="L63" i="3"/>
  <c r="K63" i="3"/>
  <c r="L62" i="3"/>
  <c r="J62" i="3"/>
  <c r="K62" i="3" s="1"/>
  <c r="I62" i="3"/>
  <c r="H62" i="3"/>
  <c r="G62" i="3"/>
  <c r="L61" i="3"/>
  <c r="K61" i="3"/>
  <c r="J60" i="3"/>
  <c r="L60" i="3" s="1"/>
  <c r="I60" i="3"/>
  <c r="H60" i="3"/>
  <c r="G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J50" i="3"/>
  <c r="L50" i="3" s="1"/>
  <c r="I50" i="3"/>
  <c r="H50" i="3"/>
  <c r="G50" i="3"/>
  <c r="L49" i="3"/>
  <c r="K49" i="3"/>
  <c r="L48" i="3"/>
  <c r="K48" i="3"/>
  <c r="L47" i="3"/>
  <c r="K47" i="3"/>
  <c r="L46" i="3"/>
  <c r="K46" i="3"/>
  <c r="L45" i="3"/>
  <c r="K45" i="3"/>
  <c r="L44" i="3"/>
  <c r="J44" i="3"/>
  <c r="K44" i="3" s="1"/>
  <c r="I44" i="3"/>
  <c r="H44" i="3"/>
  <c r="G44" i="3"/>
  <c r="L43" i="3"/>
  <c r="K43" i="3"/>
  <c r="L42" i="3"/>
  <c r="K42" i="3"/>
  <c r="L41" i="3"/>
  <c r="K41" i="3"/>
  <c r="L40" i="3"/>
  <c r="J40" i="3"/>
  <c r="K40" i="3" s="1"/>
  <c r="I40" i="3"/>
  <c r="H40" i="3"/>
  <c r="G40" i="3"/>
  <c r="I39" i="3"/>
  <c r="H39" i="3"/>
  <c r="G39" i="3"/>
  <c r="L38" i="3"/>
  <c r="K38" i="3"/>
  <c r="J37" i="3"/>
  <c r="L37" i="3" s="1"/>
  <c r="I37" i="3"/>
  <c r="H37" i="3"/>
  <c r="G37" i="3"/>
  <c r="L36" i="3"/>
  <c r="K36" i="3"/>
  <c r="L35" i="3"/>
  <c r="J35" i="3"/>
  <c r="K35" i="3" s="1"/>
  <c r="I35" i="3"/>
  <c r="H35" i="3"/>
  <c r="G35" i="3"/>
  <c r="L34" i="3"/>
  <c r="K34" i="3"/>
  <c r="L33" i="3"/>
  <c r="K33" i="3"/>
  <c r="J32" i="3"/>
  <c r="L32" i="3" s="1"/>
  <c r="I32" i="3"/>
  <c r="H32" i="3"/>
  <c r="H31" i="3" s="1"/>
  <c r="G32" i="3"/>
  <c r="I31" i="3"/>
  <c r="G31" i="3"/>
  <c r="G30" i="3" s="1"/>
  <c r="L24" i="3"/>
  <c r="K24" i="3"/>
  <c r="L23" i="3"/>
  <c r="K23" i="3"/>
  <c r="J22" i="3"/>
  <c r="L22" i="3" s="1"/>
  <c r="I22" i="3"/>
  <c r="H22" i="3"/>
  <c r="H21" i="3" s="1"/>
  <c r="G22" i="3"/>
  <c r="G21" i="3" s="1"/>
  <c r="I21" i="3"/>
  <c r="L20" i="3"/>
  <c r="K20" i="3"/>
  <c r="J19" i="3"/>
  <c r="I19" i="3"/>
  <c r="I18" i="3" s="1"/>
  <c r="H19" i="3"/>
  <c r="H18" i="3" s="1"/>
  <c r="G19" i="3"/>
  <c r="G18" i="3"/>
  <c r="L17" i="3"/>
  <c r="K17" i="3"/>
  <c r="J16" i="3"/>
  <c r="J15" i="3" s="1"/>
  <c r="I16" i="3"/>
  <c r="I15" i="3" s="1"/>
  <c r="H16" i="3"/>
  <c r="H15" i="3" s="1"/>
  <c r="G16" i="3"/>
  <c r="G15" i="3" s="1"/>
  <c r="L14" i="3"/>
  <c r="K14" i="3"/>
  <c r="J13" i="3"/>
  <c r="J12" i="3" s="1"/>
  <c r="I13" i="3"/>
  <c r="I12" i="3" s="1"/>
  <c r="I11" i="3" s="1"/>
  <c r="I10" i="3" s="1"/>
  <c r="H13" i="3"/>
  <c r="G13" i="3"/>
  <c r="G12" i="3" s="1"/>
  <c r="H12" i="3"/>
  <c r="H15" i="5" l="1"/>
  <c r="G15" i="5"/>
  <c r="L12" i="3"/>
  <c r="K12" i="3"/>
  <c r="I30" i="3"/>
  <c r="I29" i="3" s="1"/>
  <c r="H11" i="3"/>
  <c r="H10" i="3" s="1"/>
  <c r="C13" i="15"/>
  <c r="C7" i="15" s="1"/>
  <c r="G29" i="3"/>
  <c r="L15" i="3"/>
  <c r="K15" i="3"/>
  <c r="D13" i="15"/>
  <c r="D7" i="15" s="1"/>
  <c r="F56" i="15"/>
  <c r="E56" i="15"/>
  <c r="F93" i="15"/>
  <c r="E93" i="15"/>
  <c r="D8" i="15"/>
  <c r="H6" i="8"/>
  <c r="G6" i="8"/>
  <c r="H30" i="3"/>
  <c r="H29" i="3" s="1"/>
  <c r="H18" i="5"/>
  <c r="K16" i="3"/>
  <c r="J74" i="3"/>
  <c r="G13" i="5"/>
  <c r="G7" i="8"/>
  <c r="F53" i="15"/>
  <c r="L70" i="3"/>
  <c r="L13" i="3"/>
  <c r="L16" i="3"/>
  <c r="K68" i="3"/>
  <c r="H7" i="8"/>
  <c r="F23" i="15"/>
  <c r="K13" i="3"/>
  <c r="J31" i="3"/>
  <c r="L68" i="3"/>
  <c r="K37" i="3"/>
  <c r="H16" i="5"/>
  <c r="F6" i="5"/>
  <c r="H6" i="5" s="1"/>
  <c r="G16" i="5"/>
  <c r="G11" i="5"/>
  <c r="E13" i="15"/>
  <c r="E50" i="15"/>
  <c r="K50" i="3"/>
  <c r="F43" i="15"/>
  <c r="G9" i="5"/>
  <c r="E69" i="15"/>
  <c r="E8" i="15" s="1"/>
  <c r="F8" i="15" s="1"/>
  <c r="E73" i="15"/>
  <c r="E83" i="15"/>
  <c r="F78" i="15"/>
  <c r="F79" i="15"/>
  <c r="J67" i="3"/>
  <c r="K32" i="3"/>
  <c r="K60" i="3"/>
  <c r="J39" i="3"/>
  <c r="E88" i="15"/>
  <c r="F33" i="15"/>
  <c r="E63" i="15"/>
  <c r="G7" i="5"/>
  <c r="H7" i="5"/>
  <c r="K19" i="3"/>
  <c r="G11" i="3"/>
  <c r="G10" i="3" s="1"/>
  <c r="C6" i="5"/>
  <c r="G6" i="5" s="1"/>
  <c r="E78" i="15"/>
  <c r="J18" i="3"/>
  <c r="L19" i="3"/>
  <c r="K22" i="3"/>
  <c r="J21" i="3"/>
  <c r="K27" i="1"/>
  <c r="L31" i="3" l="1"/>
  <c r="K31" i="3"/>
  <c r="J30" i="3"/>
  <c r="K67" i="3"/>
  <c r="L67" i="3"/>
  <c r="E7" i="15"/>
  <c r="F7" i="15" s="1"/>
  <c r="F82" i="15"/>
  <c r="E82" i="15"/>
  <c r="E87" i="15"/>
  <c r="F87" i="15"/>
  <c r="K39" i="3"/>
  <c r="L39" i="3"/>
  <c r="J73" i="3"/>
  <c r="L74" i="3"/>
  <c r="K74" i="3"/>
  <c r="F77" i="15"/>
  <c r="E77" i="15"/>
  <c r="K18" i="3"/>
  <c r="L18" i="3"/>
  <c r="J11" i="3"/>
  <c r="L21" i="3"/>
  <c r="K21" i="3"/>
  <c r="K73" i="3" l="1"/>
  <c r="L73" i="3"/>
  <c r="J29" i="3"/>
  <c r="K30" i="3"/>
  <c r="L30" i="3"/>
  <c r="J10" i="3"/>
  <c r="L11" i="3"/>
  <c r="K11" i="3"/>
  <c r="L29" i="3" l="1"/>
  <c r="K29" i="3"/>
  <c r="L10" i="3"/>
  <c r="K10" i="3"/>
</calcChain>
</file>

<file path=xl/sharedStrings.xml><?xml version="1.0" encoding="utf-8"?>
<sst xmlns="http://schemas.openxmlformats.org/spreadsheetml/2006/main" count="442" uniqueCount="204">
  <si>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</si>
  <si>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</si>
  <si>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</si>
  <si>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</si>
  <si>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</si>
  <si>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</si>
  <si>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</si>
  <si>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</si>
  <si>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</si>
  <si>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</si>
  <si>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</si>
  <si>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</si>
  <si>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</si>
  <si>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</si>
  <si>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</si>
  <si>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</si>
  <si>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</si>
  <si>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</si>
  <si>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</si>
  <si>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</si>
  <si>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</si>
  <si>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</si>
  <si>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</si>
  <si>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</si>
  <si>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</si>
  <si>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</si>
  <si>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</si>
  <si>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</si>
  <si>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</si>
  <si>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</si>
  <si>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</si>
  <si>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</si>
  <si>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</si>
  <si>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</si>
  <si>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</si>
  <si>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</si>
  <si>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</si>
  <si>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</si>
  <si>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</si>
  <si>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</si>
  <si>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</si>
  <si>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</si>
  <si>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</si>
  <si>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</si>
  <si>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</si>
  <si>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</si>
  <si>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</si>
  <si>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</si>
  <si>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</si>
  <si>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</si>
  <si>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</si>
  <si>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</si>
  <si>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</si>
  <si>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</si>
  <si>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</si>
  <si>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</si>
  <si>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</si>
  <si>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</si>
  <si>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</si>
  <si>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</si>
  <si>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</si>
  <si>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</si>
  <si>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</si>
  <si>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</si>
  <si>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</si>
  <si>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</si>
  <si>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</si>
  <si>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</si>
  <si>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</si>
  <si>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</si>
  <si>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</si>
  <si>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</si>
  <si>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</si>
  <si>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</si>
  <si>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</si>
  <si>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</si>
  <si>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</si>
  <si>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</si>
  <si>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</si>
  <si>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</si>
  <si>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</si>
  <si>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</si>
  <si>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</si>
  <si>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</si>
  <si>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</si>
  <si>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</si>
  <si>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</si>
  <si>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</si>
  <si>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</si>
  <si>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</si>
  <si>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</si>
  <si>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</si>
  <si>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</si>
  <si>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</si>
  <si>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</si>
  <si>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</si>
  <si>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</si>
  <si>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</si>
  <si>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</si>
  <si>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</si>
  <si>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</si>
  <si>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</si>
  <si>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</si>
  <si>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</si>
  <si>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</si>
  <si>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</si>
  <si>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</si>
  <si>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</si>
  <si>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</si>
  <si>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</si>
  <si>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</si>
  <si>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</si>
  <si>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</si>
  <si>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</si>
  <si>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</si>
  <si>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</si>
  <si>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</si>
  <si>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</si>
  <si>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</si>
  <si>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</si>
  <si>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</si>
  <si>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</si>
  <si>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</si>
  <si>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</si>
  <si>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</si>
  <si>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</si>
  <si>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</si>
  <si>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</si>
  <si>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</si>
  <si>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</si>
  <si>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</si>
  <si>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</si>
  <si>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</si>
  <si>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</si>
  <si>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</si>
  <si>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</si>
  <si>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</si>
  <si>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</si>
  <si>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</si>
  <si>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</si>
  <si>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</si>
  <si>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</si>
  <si>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</si>
  <si>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</si>
  <si>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</si>
  <si>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</si>
  <si>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</si>
  <si>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</si>
  <si>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</si>
  <si>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</si>
  <si>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</si>
  <si>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</si>
  <si>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</si>
  <si>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</si>
  <si>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</si>
  <si>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</si>
  <si>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</si>
  <si>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</si>
  <si>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</si>
  <si>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</si>
  <si>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</si>
  <si>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</si>
  <si>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</si>
  <si>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</si>
  <si>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</si>
  <si>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</si>
  <si>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</si>
  <si>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</si>
  <si>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</si>
  <si>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</si>
  <si>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</si>
  <si>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</si>
  <si>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</si>
  <si>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</si>
  <si>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</si>
  <si>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</si>
  <si>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</si>
  <si>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</si>
  <si>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</si>
  <si>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</si>
  <si>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</si>
  <si>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</si>
  <si>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</si>
  <si>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</si>
  <si>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</si>
  <si>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</si>
  <si>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pravosuđa, uprave i digitalne transofrmacije</t>
  </si>
  <si>
    <t>80 Općinski sudovi</t>
  </si>
  <si>
    <t>20454 PREKRŠAJNI SUD U ZAGREBU</t>
  </si>
  <si>
    <t xml:space="preserve">2803 Vođenje sudskih postupaka </t>
  </si>
  <si>
    <t>11</t>
  </si>
  <si>
    <t>43</t>
  </si>
  <si>
    <t>52</t>
  </si>
  <si>
    <t>A641000</t>
  </si>
  <si>
    <t>Vođenje sudskih postupaka iz nadležnosti općinskih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</si>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</sst>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J25" sqref="J2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3033318.86</v>
      </c>
      <c r="H10" s="86">
        <v>6134530</v>
      </c>
      <c r="I10" s="86">
        <v>6134530</v>
      </c>
      <c r="J10" s="86">
        <v>3425036.56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3033318.86</v>
      </c>
      <c r="H12" s="87">
        <f t="shared" ref="H12:J12" si="0">H10+H11</f>
        <v>6134530</v>
      </c>
      <c r="I12" s="87">
        <f t="shared" si="0"/>
        <v>6134530</v>
      </c>
      <c r="J12" s="87">
        <f t="shared" si="0"/>
        <v>3425036.56</v>
      </c>
      <c r="K12" s="88">
        <f>J12/G12*100</f>
        <v>112.91383194709705</v>
      </c>
      <c r="L12" s="88">
        <f>J12/I12*100</f>
        <v>55.832094064255941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3033103.04</v>
      </c>
      <c r="H13" s="86">
        <v>6130730</v>
      </c>
      <c r="I13" s="86">
        <v>6130730</v>
      </c>
      <c r="J13" s="86">
        <v>3424892.53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0</v>
      </c>
      <c r="H14" s="86">
        <v>3800</v>
      </c>
      <c r="I14" s="86">
        <v>3800</v>
      </c>
      <c r="J14" s="86">
        <v>0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3033103.04</v>
      </c>
      <c r="H15" s="87">
        <f t="shared" ref="H15:J15" si="1">H13+H14</f>
        <v>6134530</v>
      </c>
      <c r="I15" s="87">
        <f t="shared" si="1"/>
        <v>6134530</v>
      </c>
      <c r="J15" s="87">
        <f t="shared" si="1"/>
        <v>3424892.53</v>
      </c>
      <c r="K15" s="88">
        <f>J15/G15*100</f>
        <v>112.91711771189942</v>
      </c>
      <c r="L15" s="88">
        <f>J15/I15*100</f>
        <v>55.829746207125886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215.81999999983236</v>
      </c>
      <c r="H16" s="90">
        <f t="shared" ref="H16:J16" si="2">H12-H15</f>
        <v>0</v>
      </c>
      <c r="I16" s="90">
        <f t="shared" si="2"/>
        <v>0</v>
      </c>
      <c r="J16" s="90">
        <f t="shared" si="2"/>
        <v>144.03000000026077</v>
      </c>
      <c r="K16" s="88">
        <f>J16/G16*100</f>
        <v>66.736169029919679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678.29</v>
      </c>
      <c r="H24" s="86">
        <v>0</v>
      </c>
      <c r="I24" s="86">
        <v>0</v>
      </c>
      <c r="J24" s="86">
        <v>1211.55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-1211.55</v>
      </c>
      <c r="H25" s="86">
        <v>0</v>
      </c>
      <c r="I25" s="86">
        <v>0</v>
      </c>
      <c r="J25" s="86"/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-533.26</v>
      </c>
      <c r="H26" s="94">
        <f t="shared" ref="H26:J26" si="4">H24+H25</f>
        <v>0</v>
      </c>
      <c r="I26" s="94">
        <f t="shared" si="4"/>
        <v>0</v>
      </c>
      <c r="J26" s="94">
        <f t="shared" si="4"/>
        <v>1211.55</v>
      </c>
      <c r="K26" s="93">
        <f>J26/G26*100</f>
        <v>-227.19686456887823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-317.44000000016763</v>
      </c>
      <c r="H27" s="94">
        <f t="shared" ref="H27:J27" si="5">H16+H26</f>
        <v>0</v>
      </c>
      <c r="I27" s="94">
        <f t="shared" si="5"/>
        <v>0</v>
      </c>
      <c r="J27" s="94">
        <f t="shared" si="5"/>
        <v>1355.5800000002607</v>
      </c>
      <c r="K27" s="93">
        <f>J27/G27*100</f>
        <v>-427.03503024179213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0"/>
  <sheetViews>
    <sheetView topLeftCell="D1" zoomScale="90" zoomScaleNormal="90" workbookViewId="0">
      <selection activeCell="J20" sqref="J2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3033318.86</v>
      </c>
      <c r="H10" s="65">
        <f>H11</f>
        <v>6134530</v>
      </c>
      <c r="I10" s="65">
        <f>I11</f>
        <v>6134530</v>
      </c>
      <c r="J10" s="65">
        <f>J11</f>
        <v>3425036.5599999996</v>
      </c>
      <c r="K10" s="69">
        <f t="shared" ref="K10:K24" si="0">(J10*100)/G10</f>
        <v>112.91383194709704</v>
      </c>
      <c r="L10" s="69">
        <f t="shared" ref="L10:L24" si="1">(J10*100)/I10</f>
        <v>55.832094064255934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3033318.86</v>
      </c>
      <c r="H11" s="65">
        <f>H12+H15+H18+H21</f>
        <v>6134530</v>
      </c>
      <c r="I11" s="65">
        <f>I12+I15+I18+I21</f>
        <v>6134530</v>
      </c>
      <c r="J11" s="65">
        <f>J12+J15+J18+J21</f>
        <v>3425036.5599999996</v>
      </c>
      <c r="K11" s="65">
        <f t="shared" si="0"/>
        <v>112.91383194709704</v>
      </c>
      <c r="L11" s="65">
        <f t="shared" si="1"/>
        <v>55.832094064255934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0</v>
      </c>
      <c r="I15" s="65">
        <f t="shared" si="3"/>
        <v>0</v>
      </c>
      <c r="J15" s="65">
        <f t="shared" si="3"/>
        <v>0</v>
      </c>
      <c r="K15" s="65" t="e">
        <f t="shared" si="0"/>
        <v>#DIV/0!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0</v>
      </c>
      <c r="I16" s="65">
        <f t="shared" si="3"/>
        <v>0</v>
      </c>
      <c r="J16" s="65">
        <f t="shared" si="3"/>
        <v>0</v>
      </c>
      <c r="K16" s="65" t="e">
        <f t="shared" si="0"/>
        <v>#DIV/0!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0</v>
      </c>
      <c r="I17" s="66">
        <v>0</v>
      </c>
      <c r="J17" s="66">
        <v>0</v>
      </c>
      <c r="K17" s="66" t="e">
        <f t="shared" si="0"/>
        <v>#DIV/0!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215.82</v>
      </c>
      <c r="H18" s="65">
        <f t="shared" si="4"/>
        <v>500</v>
      </c>
      <c r="I18" s="65">
        <f t="shared" si="4"/>
        <v>500</v>
      </c>
      <c r="J18" s="65">
        <f t="shared" si="4"/>
        <v>144.03</v>
      </c>
      <c r="K18" s="65">
        <f t="shared" si="0"/>
        <v>66.736169029747018</v>
      </c>
      <c r="L18" s="65">
        <f t="shared" si="1"/>
        <v>28.806000000000001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215.82</v>
      </c>
      <c r="H19" s="65">
        <f t="shared" si="4"/>
        <v>500</v>
      </c>
      <c r="I19" s="65">
        <f t="shared" si="4"/>
        <v>500</v>
      </c>
      <c r="J19" s="65">
        <f t="shared" si="4"/>
        <v>144.03</v>
      </c>
      <c r="K19" s="65">
        <f t="shared" si="0"/>
        <v>66.736169029747018</v>
      </c>
      <c r="L19" s="65">
        <f t="shared" si="1"/>
        <v>28.806000000000001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215.82</v>
      </c>
      <c r="H20" s="66">
        <v>500</v>
      </c>
      <c r="I20" s="66">
        <v>500</v>
      </c>
      <c r="J20" s="66">
        <v>144.03</v>
      </c>
      <c r="K20" s="66">
        <f t="shared" si="0"/>
        <v>66.736169029747018</v>
      </c>
      <c r="L20" s="66">
        <f t="shared" si="1"/>
        <v>28.806000000000001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3033103.04</v>
      </c>
      <c r="H21" s="65">
        <f>H22</f>
        <v>6134030</v>
      </c>
      <c r="I21" s="65">
        <f>I22</f>
        <v>6134030</v>
      </c>
      <c r="J21" s="65">
        <f>J22</f>
        <v>3424892.53</v>
      </c>
      <c r="K21" s="65">
        <f t="shared" si="0"/>
        <v>112.91711771189942</v>
      </c>
      <c r="L21" s="65">
        <f t="shared" si="1"/>
        <v>55.834297028217989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3033103.04</v>
      </c>
      <c r="H22" s="65">
        <f>H23+H24</f>
        <v>6134030</v>
      </c>
      <c r="I22" s="65">
        <f>I23+I24</f>
        <v>6134030</v>
      </c>
      <c r="J22" s="65">
        <f>J23+J24</f>
        <v>3424892.53</v>
      </c>
      <c r="K22" s="65">
        <f t="shared" si="0"/>
        <v>112.91711771189942</v>
      </c>
      <c r="L22" s="65">
        <f t="shared" si="1"/>
        <v>55.834297028217989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3033103.04</v>
      </c>
      <c r="H23" s="66">
        <v>6130530</v>
      </c>
      <c r="I23" s="66">
        <v>6130530</v>
      </c>
      <c r="J23" s="66">
        <v>3424892.53</v>
      </c>
      <c r="K23" s="66">
        <f t="shared" si="0"/>
        <v>112.91711771189942</v>
      </c>
      <c r="L23" s="66">
        <f t="shared" si="1"/>
        <v>55.86617356085037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0</v>
      </c>
      <c r="H24" s="66">
        <v>3500</v>
      </c>
      <c r="I24" s="66">
        <v>3500</v>
      </c>
      <c r="J24" s="66">
        <v>0</v>
      </c>
      <c r="K24" s="66" t="e">
        <f t="shared" si="0"/>
        <v>#DIV/0!</v>
      </c>
      <c r="L24" s="66">
        <f t="shared" si="1"/>
        <v>0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G30+G73</f>
        <v>3033103.0400000005</v>
      </c>
      <c r="H29" s="65">
        <f>H30+H73</f>
        <v>6134530</v>
      </c>
      <c r="I29" s="65">
        <f>I30+I73</f>
        <v>6134530</v>
      </c>
      <c r="J29" s="65">
        <f>J30+J73</f>
        <v>3424892.5300000007</v>
      </c>
      <c r="K29" s="70">
        <f t="shared" ref="K29:K60" si="5">(J29*100)/G29</f>
        <v>112.91711771189942</v>
      </c>
      <c r="L29" s="70">
        <f t="shared" ref="L29:L60" si="6">(J29*100)/I29</f>
        <v>55.829746207125901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G31+G39+G67</f>
        <v>3033103.0400000005</v>
      </c>
      <c r="H30" s="65">
        <f>H31+H39+H67</f>
        <v>6130730</v>
      </c>
      <c r="I30" s="65">
        <f>I31+I39+I67</f>
        <v>6130730</v>
      </c>
      <c r="J30" s="65">
        <f>J31+J39+J67</f>
        <v>3424892.5300000007</v>
      </c>
      <c r="K30" s="65">
        <f t="shared" si="5"/>
        <v>112.91711771189942</v>
      </c>
      <c r="L30" s="65">
        <f t="shared" si="6"/>
        <v>55.864351064228906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2614073.9300000002</v>
      </c>
      <c r="H31" s="65">
        <f>H32+H35+H37</f>
        <v>5098600</v>
      </c>
      <c r="I31" s="65">
        <f>I32+I35+I37</f>
        <v>5098600</v>
      </c>
      <c r="J31" s="65">
        <f>J32+J35+J37</f>
        <v>2922385.4400000004</v>
      </c>
      <c r="K31" s="65">
        <f t="shared" si="5"/>
        <v>111.79429190818641</v>
      </c>
      <c r="L31" s="65">
        <f t="shared" si="6"/>
        <v>57.31740948495667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2173863.98</v>
      </c>
      <c r="H32" s="65">
        <f>H33+H34</f>
        <v>4230000</v>
      </c>
      <c r="I32" s="65">
        <f>I33+I34</f>
        <v>4230000</v>
      </c>
      <c r="J32" s="65">
        <f>J33+J34</f>
        <v>2415920.1300000004</v>
      </c>
      <c r="K32" s="65">
        <f t="shared" si="5"/>
        <v>111.13483420430013</v>
      </c>
      <c r="L32" s="65">
        <f t="shared" si="6"/>
        <v>57.113951063829795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2143405.5099999998</v>
      </c>
      <c r="H33" s="66">
        <v>4140000</v>
      </c>
      <c r="I33" s="66">
        <v>4140000</v>
      </c>
      <c r="J33" s="66">
        <v>2371936.6800000002</v>
      </c>
      <c r="K33" s="66">
        <f t="shared" si="5"/>
        <v>110.66205946256061</v>
      </c>
      <c r="L33" s="66">
        <f t="shared" si="6"/>
        <v>57.293156521739135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30458.47</v>
      </c>
      <c r="H34" s="66">
        <v>90000</v>
      </c>
      <c r="I34" s="66">
        <v>90000</v>
      </c>
      <c r="J34" s="66">
        <v>43983.45</v>
      </c>
      <c r="K34" s="66">
        <f t="shared" si="5"/>
        <v>144.40465985323621</v>
      </c>
      <c r="L34" s="66">
        <f t="shared" si="6"/>
        <v>48.8705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83309.14</v>
      </c>
      <c r="H35" s="65">
        <f>H36</f>
        <v>170700</v>
      </c>
      <c r="I35" s="65">
        <f>I36</f>
        <v>170700</v>
      </c>
      <c r="J35" s="65">
        <f>J36</f>
        <v>108252.99</v>
      </c>
      <c r="K35" s="65">
        <f t="shared" si="5"/>
        <v>129.94131256186296</v>
      </c>
      <c r="L35" s="65">
        <f t="shared" si="6"/>
        <v>63.417100175746924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83309.14</v>
      </c>
      <c r="H36" s="66">
        <v>170700</v>
      </c>
      <c r="I36" s="66">
        <v>170700</v>
      </c>
      <c r="J36" s="66">
        <v>108252.99</v>
      </c>
      <c r="K36" s="66">
        <f t="shared" si="5"/>
        <v>129.94131256186296</v>
      </c>
      <c r="L36" s="66">
        <f t="shared" si="6"/>
        <v>63.417100175746924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356900.81</v>
      </c>
      <c r="H37" s="65">
        <f>H38</f>
        <v>697900</v>
      </c>
      <c r="I37" s="65">
        <f>I38</f>
        <v>697900</v>
      </c>
      <c r="J37" s="65">
        <f>J38</f>
        <v>398212.32</v>
      </c>
      <c r="K37" s="65">
        <f t="shared" si="5"/>
        <v>111.57506759371041</v>
      </c>
      <c r="L37" s="65">
        <f t="shared" si="6"/>
        <v>57.05865023642356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356900.81</v>
      </c>
      <c r="H38" s="66">
        <v>697900</v>
      </c>
      <c r="I38" s="66">
        <v>697900</v>
      </c>
      <c r="J38" s="66">
        <v>398212.32</v>
      </c>
      <c r="K38" s="66">
        <f t="shared" si="5"/>
        <v>111.57506759371041</v>
      </c>
      <c r="L38" s="66">
        <f t="shared" si="6"/>
        <v>57.05865023642356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G40+G44+G50+G60+G62</f>
        <v>418214.62</v>
      </c>
      <c r="H39" s="65">
        <f>H40+H44+H50+H60+H62</f>
        <v>1030080</v>
      </c>
      <c r="I39" s="65">
        <f>I40+I44+I50+I60+I62</f>
        <v>1030080</v>
      </c>
      <c r="J39" s="65">
        <f>J40+J44+J50+J60+J62</f>
        <v>501327.49</v>
      </c>
      <c r="K39" s="65">
        <f t="shared" si="5"/>
        <v>119.87325789806201</v>
      </c>
      <c r="L39" s="65">
        <f t="shared" si="6"/>
        <v>48.668791744330541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</f>
        <v>60980.42</v>
      </c>
      <c r="H40" s="65">
        <f>H41+H42+H43</f>
        <v>147900</v>
      </c>
      <c r="I40" s="65">
        <f>I41+I42+I43</f>
        <v>147900</v>
      </c>
      <c r="J40" s="65">
        <f>J41+J42+J43</f>
        <v>63213.990000000005</v>
      </c>
      <c r="K40" s="65">
        <f t="shared" si="5"/>
        <v>103.66276585172751</v>
      </c>
      <c r="L40" s="65">
        <f t="shared" si="6"/>
        <v>42.741034482758629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4031.22</v>
      </c>
      <c r="H41" s="66">
        <v>20100</v>
      </c>
      <c r="I41" s="66">
        <v>20100</v>
      </c>
      <c r="J41" s="66">
        <v>7568.8</v>
      </c>
      <c r="K41" s="66">
        <f t="shared" si="5"/>
        <v>187.75457553792648</v>
      </c>
      <c r="L41" s="66">
        <f t="shared" si="6"/>
        <v>37.655721393034824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55964.2</v>
      </c>
      <c r="H42" s="66">
        <v>119800</v>
      </c>
      <c r="I42" s="66">
        <v>119800</v>
      </c>
      <c r="J42" s="66">
        <v>54972.69</v>
      </c>
      <c r="K42" s="66">
        <f t="shared" si="5"/>
        <v>98.228313814903103</v>
      </c>
      <c r="L42" s="66">
        <f t="shared" si="6"/>
        <v>45.88705342237062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985</v>
      </c>
      <c r="H43" s="66">
        <v>8000</v>
      </c>
      <c r="I43" s="66">
        <v>8000</v>
      </c>
      <c r="J43" s="66">
        <v>672.5</v>
      </c>
      <c r="K43" s="66">
        <f t="shared" si="5"/>
        <v>68.274111675126903</v>
      </c>
      <c r="L43" s="66">
        <f t="shared" si="6"/>
        <v>8.40625</v>
      </c>
    </row>
    <row r="44" spans="2:12" x14ac:dyDescent="0.25">
      <c r="B44" s="65"/>
      <c r="C44" s="65"/>
      <c r="D44" s="65" t="s">
        <v>105</v>
      </c>
      <c r="E44" s="65"/>
      <c r="F44" s="65" t="s">
        <v>106</v>
      </c>
      <c r="G44" s="65">
        <f>G45+G46+G47+G48+G49</f>
        <v>19656.580000000002</v>
      </c>
      <c r="H44" s="65">
        <f>H45+H46+H47+H48+H49</f>
        <v>106200</v>
      </c>
      <c r="I44" s="65">
        <f>I45+I46+I47+I48+I49</f>
        <v>106200</v>
      </c>
      <c r="J44" s="65">
        <f>J45+J46+J47+J48+J49</f>
        <v>29638.579999999998</v>
      </c>
      <c r="K44" s="65">
        <f t="shared" si="5"/>
        <v>150.78197733278117</v>
      </c>
      <c r="L44" s="65">
        <f t="shared" si="6"/>
        <v>27.908267419962336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16828.18</v>
      </c>
      <c r="H45" s="66">
        <v>94700</v>
      </c>
      <c r="I45" s="66">
        <v>94700</v>
      </c>
      <c r="J45" s="66">
        <v>25428.34</v>
      </c>
      <c r="K45" s="66">
        <f t="shared" si="5"/>
        <v>151.10570483557936</v>
      </c>
      <c r="L45" s="66">
        <f t="shared" si="6"/>
        <v>26.851467793030622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1455.58</v>
      </c>
      <c r="H46" s="66">
        <v>4000</v>
      </c>
      <c r="I46" s="66">
        <v>4000</v>
      </c>
      <c r="J46" s="66">
        <v>1309.8</v>
      </c>
      <c r="K46" s="66">
        <f t="shared" si="5"/>
        <v>89.984748347737678</v>
      </c>
      <c r="L46" s="66">
        <f t="shared" si="6"/>
        <v>32.744999999999997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474.04</v>
      </c>
      <c r="H47" s="66">
        <v>2000</v>
      </c>
      <c r="I47" s="66">
        <v>2000</v>
      </c>
      <c r="J47" s="66">
        <v>983.21</v>
      </c>
      <c r="K47" s="66">
        <f t="shared" si="5"/>
        <v>207.41076702387983</v>
      </c>
      <c r="L47" s="66">
        <f t="shared" si="6"/>
        <v>49.160499999999999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45.78</v>
      </c>
      <c r="H48" s="66">
        <v>3000</v>
      </c>
      <c r="I48" s="66">
        <v>3000</v>
      </c>
      <c r="J48" s="66">
        <v>1917.23</v>
      </c>
      <c r="K48" s="66">
        <f t="shared" si="5"/>
        <v>4187.9204892966363</v>
      </c>
      <c r="L48" s="66">
        <f t="shared" si="6"/>
        <v>63.907666666666664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853</v>
      </c>
      <c r="H49" s="66">
        <v>2500</v>
      </c>
      <c r="I49" s="66">
        <v>2500</v>
      </c>
      <c r="J49" s="66">
        <v>0</v>
      </c>
      <c r="K49" s="66">
        <f t="shared" si="5"/>
        <v>0</v>
      </c>
      <c r="L49" s="66">
        <f t="shared" si="6"/>
        <v>0</v>
      </c>
    </row>
    <row r="50" spans="2:12" x14ac:dyDescent="0.25">
      <c r="B50" s="65"/>
      <c r="C50" s="65"/>
      <c r="D50" s="65" t="s">
        <v>117</v>
      </c>
      <c r="E50" s="65"/>
      <c r="F50" s="65" t="s">
        <v>118</v>
      </c>
      <c r="G50" s="65">
        <f>G51+G52+G53+G54+G55+G56+G57+G58+G59</f>
        <v>336361.23</v>
      </c>
      <c r="H50" s="65">
        <f>H51+H52+H53+H54+H55+H56+H57+H58+H59</f>
        <v>770630</v>
      </c>
      <c r="I50" s="65">
        <f>I51+I52+I53+I54+I55+I56+I57+I58+I59</f>
        <v>770630</v>
      </c>
      <c r="J50" s="65">
        <f>J51+J52+J53+J54+J55+J56+J57+J58+J59</f>
        <v>406617.37999999995</v>
      </c>
      <c r="K50" s="65">
        <f t="shared" si="5"/>
        <v>120.88711294104851</v>
      </c>
      <c r="L50" s="65">
        <f t="shared" si="6"/>
        <v>52.764281172547129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115278.17</v>
      </c>
      <c r="H51" s="66">
        <v>237200</v>
      </c>
      <c r="I51" s="66">
        <v>237200</v>
      </c>
      <c r="J51" s="66">
        <v>106888.89</v>
      </c>
      <c r="K51" s="66">
        <f t="shared" si="5"/>
        <v>92.722577049930621</v>
      </c>
      <c r="L51" s="66">
        <f t="shared" si="6"/>
        <v>45.062769814502531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3918.3</v>
      </c>
      <c r="H52" s="66">
        <v>22000</v>
      </c>
      <c r="I52" s="66">
        <v>22000</v>
      </c>
      <c r="J52" s="66">
        <v>3698.4</v>
      </c>
      <c r="K52" s="66">
        <f t="shared" si="5"/>
        <v>94.387872291555013</v>
      </c>
      <c r="L52" s="66">
        <f t="shared" si="6"/>
        <v>16.810909090909092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255</v>
      </c>
      <c r="H53" s="66">
        <v>4000</v>
      </c>
      <c r="I53" s="66">
        <v>4000</v>
      </c>
      <c r="J53" s="66">
        <v>27.96</v>
      </c>
      <c r="K53" s="66">
        <f t="shared" si="5"/>
        <v>10.964705882352941</v>
      </c>
      <c r="L53" s="66">
        <f t="shared" si="6"/>
        <v>0.69899999999999995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3458.12</v>
      </c>
      <c r="H54" s="66">
        <v>10500</v>
      </c>
      <c r="I54" s="66">
        <v>10500</v>
      </c>
      <c r="J54" s="66">
        <v>3450.37</v>
      </c>
      <c r="K54" s="66">
        <f t="shared" si="5"/>
        <v>99.775889789828</v>
      </c>
      <c r="L54" s="66">
        <f t="shared" si="6"/>
        <v>32.860666666666667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573.75</v>
      </c>
      <c r="H55" s="66">
        <v>27000</v>
      </c>
      <c r="I55" s="66">
        <v>27000</v>
      </c>
      <c r="J55" s="66">
        <v>506.25</v>
      </c>
      <c r="K55" s="66">
        <f t="shared" si="5"/>
        <v>88.235294117647058</v>
      </c>
      <c r="L55" s="66">
        <f t="shared" si="6"/>
        <v>1.875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159</v>
      </c>
      <c r="H56" s="66">
        <v>14000</v>
      </c>
      <c r="I56" s="66">
        <v>14000</v>
      </c>
      <c r="J56" s="66">
        <v>9042.5499999999993</v>
      </c>
      <c r="K56" s="66">
        <f t="shared" si="5"/>
        <v>5687.1383647798739</v>
      </c>
      <c r="L56" s="66">
        <f t="shared" si="6"/>
        <v>64.589642857142849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211825.55</v>
      </c>
      <c r="H57" s="66">
        <v>450630</v>
      </c>
      <c r="I57" s="66">
        <v>450630</v>
      </c>
      <c r="J57" s="66">
        <v>282226.65999999997</v>
      </c>
      <c r="K57" s="66">
        <f t="shared" si="5"/>
        <v>133.23541942886493</v>
      </c>
      <c r="L57" s="66">
        <f t="shared" si="6"/>
        <v>62.629354459312509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41.91</v>
      </c>
      <c r="H58" s="66">
        <v>800</v>
      </c>
      <c r="I58" s="66">
        <v>800</v>
      </c>
      <c r="J58" s="66">
        <v>140.86000000000001</v>
      </c>
      <c r="K58" s="66">
        <f t="shared" si="5"/>
        <v>336.10116917203538</v>
      </c>
      <c r="L58" s="66">
        <f t="shared" si="6"/>
        <v>17.607500000000002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851.43</v>
      </c>
      <c r="H59" s="66">
        <v>4500</v>
      </c>
      <c r="I59" s="66">
        <v>4500</v>
      </c>
      <c r="J59" s="66">
        <v>635.44000000000005</v>
      </c>
      <c r="K59" s="66">
        <f t="shared" si="5"/>
        <v>74.632089543473938</v>
      </c>
      <c r="L59" s="66">
        <f t="shared" si="6"/>
        <v>14.12088888888889</v>
      </c>
    </row>
    <row r="60" spans="2:12" x14ac:dyDescent="0.25">
      <c r="B60" s="65"/>
      <c r="C60" s="65"/>
      <c r="D60" s="65" t="s">
        <v>137</v>
      </c>
      <c r="E60" s="65"/>
      <c r="F60" s="65" t="s">
        <v>138</v>
      </c>
      <c r="G60" s="65">
        <f>G61</f>
        <v>777.01</v>
      </c>
      <c r="H60" s="65">
        <f>H61</f>
        <v>2500</v>
      </c>
      <c r="I60" s="65">
        <f>I61</f>
        <v>2500</v>
      </c>
      <c r="J60" s="65">
        <f>J61</f>
        <v>1152.6500000000001</v>
      </c>
      <c r="K60" s="65">
        <f t="shared" si="5"/>
        <v>148.34429415322842</v>
      </c>
      <c r="L60" s="65">
        <f t="shared" si="6"/>
        <v>46.106000000000009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777.01</v>
      </c>
      <c r="H61" s="66">
        <v>2500</v>
      </c>
      <c r="I61" s="66">
        <v>2500</v>
      </c>
      <c r="J61" s="66">
        <v>1152.6500000000001</v>
      </c>
      <c r="K61" s="66">
        <f t="shared" ref="K61:K79" si="7">(J61*100)/G61</f>
        <v>148.34429415322842</v>
      </c>
      <c r="L61" s="66">
        <f t="shared" ref="L61:L79" si="8">(J61*100)/I61</f>
        <v>46.106000000000009</v>
      </c>
    </row>
    <row r="62" spans="2:12" x14ac:dyDescent="0.25">
      <c r="B62" s="65"/>
      <c r="C62" s="65"/>
      <c r="D62" s="65" t="s">
        <v>141</v>
      </c>
      <c r="E62" s="65"/>
      <c r="F62" s="65" t="s">
        <v>142</v>
      </c>
      <c r="G62" s="65">
        <f>G63+G64+G65+G66</f>
        <v>439.38</v>
      </c>
      <c r="H62" s="65">
        <f>H63+H64+H65+H66</f>
        <v>2850</v>
      </c>
      <c r="I62" s="65">
        <f>I63+I64+I65+I66</f>
        <v>2850</v>
      </c>
      <c r="J62" s="65">
        <f>J63+J64+J65+J66</f>
        <v>704.89</v>
      </c>
      <c r="K62" s="65">
        <f t="shared" si="7"/>
        <v>160.42833082980565</v>
      </c>
      <c r="L62" s="65">
        <f t="shared" si="8"/>
        <v>24.732982456140352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225.66</v>
      </c>
      <c r="H63" s="66">
        <v>400</v>
      </c>
      <c r="I63" s="66">
        <v>400</v>
      </c>
      <c r="J63" s="66">
        <v>109.26</v>
      </c>
      <c r="K63" s="66">
        <f t="shared" si="7"/>
        <v>48.417973943100243</v>
      </c>
      <c r="L63" s="66">
        <f t="shared" si="8"/>
        <v>27.315000000000001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150</v>
      </c>
      <c r="H64" s="66">
        <v>800</v>
      </c>
      <c r="I64" s="66">
        <v>800</v>
      </c>
      <c r="J64" s="66">
        <v>531.91</v>
      </c>
      <c r="K64" s="66">
        <f t="shared" si="7"/>
        <v>354.60666666666668</v>
      </c>
      <c r="L64" s="66">
        <f t="shared" si="8"/>
        <v>66.488749999999996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63.72</v>
      </c>
      <c r="H65" s="66">
        <v>150</v>
      </c>
      <c r="I65" s="66">
        <v>150</v>
      </c>
      <c r="J65" s="66">
        <v>63.72</v>
      </c>
      <c r="K65" s="66">
        <f t="shared" si="7"/>
        <v>100</v>
      </c>
      <c r="L65" s="66">
        <f t="shared" si="8"/>
        <v>42.48</v>
      </c>
    </row>
    <row r="66" spans="2:12" x14ac:dyDescent="0.25">
      <c r="B66" s="66"/>
      <c r="C66" s="66"/>
      <c r="D66" s="66"/>
      <c r="E66" s="66" t="s">
        <v>149</v>
      </c>
      <c r="F66" s="66" t="s">
        <v>142</v>
      </c>
      <c r="G66" s="66">
        <v>0</v>
      </c>
      <c r="H66" s="66">
        <v>1500</v>
      </c>
      <c r="I66" s="66">
        <v>1500</v>
      </c>
      <c r="J66" s="66">
        <v>0</v>
      </c>
      <c r="K66" s="66" t="e">
        <f t="shared" si="7"/>
        <v>#DIV/0!</v>
      </c>
      <c r="L66" s="66">
        <f t="shared" si="8"/>
        <v>0</v>
      </c>
    </row>
    <row r="67" spans="2:12" x14ac:dyDescent="0.25">
      <c r="B67" s="65"/>
      <c r="C67" s="65" t="s">
        <v>150</v>
      </c>
      <c r="D67" s="65"/>
      <c r="E67" s="65"/>
      <c r="F67" s="65" t="s">
        <v>151</v>
      </c>
      <c r="G67" s="65">
        <f>G68+G70</f>
        <v>814.49</v>
      </c>
      <c r="H67" s="65">
        <f>H68+H70</f>
        <v>2050</v>
      </c>
      <c r="I67" s="65">
        <f>I68+I70</f>
        <v>2050</v>
      </c>
      <c r="J67" s="65">
        <f>J68+J70</f>
        <v>1179.5999999999999</v>
      </c>
      <c r="K67" s="65">
        <f t="shared" si="7"/>
        <v>144.8268241476261</v>
      </c>
      <c r="L67" s="65">
        <f t="shared" si="8"/>
        <v>57.541463414634137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</f>
        <v>0</v>
      </c>
      <c r="H68" s="65">
        <f>H69</f>
        <v>0</v>
      </c>
      <c r="I68" s="65">
        <f>I69</f>
        <v>0</v>
      </c>
      <c r="J68" s="65">
        <f>J69</f>
        <v>0</v>
      </c>
      <c r="K68" s="65" t="e">
        <f t="shared" si="7"/>
        <v>#DIV/0!</v>
      </c>
      <c r="L68" s="65" t="e">
        <f t="shared" si="8"/>
        <v>#DIV/0!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0</v>
      </c>
      <c r="H69" s="66">
        <v>0</v>
      </c>
      <c r="I69" s="66">
        <v>0</v>
      </c>
      <c r="J69" s="66">
        <v>0</v>
      </c>
      <c r="K69" s="66" t="e">
        <f t="shared" si="7"/>
        <v>#DIV/0!</v>
      </c>
      <c r="L69" s="66" t="e">
        <f t="shared" si="8"/>
        <v>#DIV/0!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G71+G72</f>
        <v>814.49</v>
      </c>
      <c r="H70" s="65">
        <f>H71+H72</f>
        <v>2050</v>
      </c>
      <c r="I70" s="65">
        <f>I71+I72</f>
        <v>2050</v>
      </c>
      <c r="J70" s="65">
        <f>J71+J72</f>
        <v>1179.5999999999999</v>
      </c>
      <c r="K70" s="65">
        <f t="shared" si="7"/>
        <v>144.8268241476261</v>
      </c>
      <c r="L70" s="65">
        <f t="shared" si="8"/>
        <v>57.541463414634137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775</v>
      </c>
      <c r="H71" s="66">
        <v>1900</v>
      </c>
      <c r="I71" s="66">
        <v>1900</v>
      </c>
      <c r="J71" s="66">
        <v>1150.8399999999999</v>
      </c>
      <c r="K71" s="66">
        <f t="shared" si="7"/>
        <v>148.49548387096772</v>
      </c>
      <c r="L71" s="66">
        <f t="shared" si="8"/>
        <v>60.570526315789465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39.49</v>
      </c>
      <c r="H72" s="66">
        <v>150</v>
      </c>
      <c r="I72" s="66">
        <v>150</v>
      </c>
      <c r="J72" s="66">
        <v>28.76</v>
      </c>
      <c r="K72" s="66">
        <f t="shared" si="7"/>
        <v>72.82856419346669</v>
      </c>
      <c r="L72" s="66">
        <f t="shared" si="8"/>
        <v>19.173333333333332</v>
      </c>
    </row>
    <row r="73" spans="2:12" x14ac:dyDescent="0.25">
      <c r="B73" s="65" t="s">
        <v>162</v>
      </c>
      <c r="C73" s="65"/>
      <c r="D73" s="65"/>
      <c r="E73" s="65"/>
      <c r="F73" s="65" t="s">
        <v>163</v>
      </c>
      <c r="G73" s="65">
        <f>G74</f>
        <v>0</v>
      </c>
      <c r="H73" s="65">
        <f>H74</f>
        <v>3800</v>
      </c>
      <c r="I73" s="65">
        <f>I74</f>
        <v>3800</v>
      </c>
      <c r="J73" s="65">
        <f>J74</f>
        <v>0</v>
      </c>
      <c r="K73" s="65" t="e">
        <f t="shared" si="7"/>
        <v>#DIV/0!</v>
      </c>
      <c r="L73" s="65">
        <f t="shared" si="8"/>
        <v>0</v>
      </c>
    </row>
    <row r="74" spans="2:12" x14ac:dyDescent="0.25">
      <c r="B74" s="65"/>
      <c r="C74" s="65" t="s">
        <v>164</v>
      </c>
      <c r="D74" s="65"/>
      <c r="E74" s="65"/>
      <c r="F74" s="65" t="s">
        <v>165</v>
      </c>
      <c r="G74" s="65">
        <f>G75+G78</f>
        <v>0</v>
      </c>
      <c r="H74" s="65">
        <f>H75+H78</f>
        <v>3800</v>
      </c>
      <c r="I74" s="65">
        <f>I75+I78</f>
        <v>3800</v>
      </c>
      <c r="J74" s="65">
        <f>J75+J78</f>
        <v>0</v>
      </c>
      <c r="K74" s="65" t="e">
        <f t="shared" si="7"/>
        <v>#DIV/0!</v>
      </c>
      <c r="L74" s="65">
        <f t="shared" si="8"/>
        <v>0</v>
      </c>
    </row>
    <row r="75" spans="2:12" x14ac:dyDescent="0.25">
      <c r="B75" s="65"/>
      <c r="C75" s="65"/>
      <c r="D75" s="65" t="s">
        <v>166</v>
      </c>
      <c r="E75" s="65"/>
      <c r="F75" s="65" t="s">
        <v>167</v>
      </c>
      <c r="G75" s="65">
        <f>G76+G77</f>
        <v>0</v>
      </c>
      <c r="H75" s="65">
        <f>H76+H77</f>
        <v>3800</v>
      </c>
      <c r="I75" s="65">
        <f>I76+I77</f>
        <v>3800</v>
      </c>
      <c r="J75" s="65">
        <f>J76+J77</f>
        <v>0</v>
      </c>
      <c r="K75" s="65" t="e">
        <f t="shared" si="7"/>
        <v>#DIV/0!</v>
      </c>
      <c r="L75" s="65">
        <f t="shared" si="8"/>
        <v>0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0</v>
      </c>
      <c r="H76" s="66">
        <v>800</v>
      </c>
      <c r="I76" s="66">
        <v>800</v>
      </c>
      <c r="J76" s="66">
        <v>0</v>
      </c>
      <c r="K76" s="66" t="e">
        <f t="shared" si="7"/>
        <v>#DIV/0!</v>
      </c>
      <c r="L76" s="66">
        <f t="shared" si="8"/>
        <v>0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0</v>
      </c>
      <c r="H77" s="66">
        <v>3000</v>
      </c>
      <c r="I77" s="66">
        <v>3000</v>
      </c>
      <c r="J77" s="66">
        <v>0</v>
      </c>
      <c r="K77" s="66" t="e">
        <f t="shared" si="7"/>
        <v>#DIV/0!</v>
      </c>
      <c r="L77" s="66">
        <f t="shared" si="8"/>
        <v>0</v>
      </c>
    </row>
    <row r="78" spans="2:12" x14ac:dyDescent="0.25">
      <c r="B78" s="65"/>
      <c r="C78" s="65"/>
      <c r="D78" s="65" t="s">
        <v>172</v>
      </c>
      <c r="E78" s="65"/>
      <c r="F78" s="65" t="s">
        <v>173</v>
      </c>
      <c r="G78" s="65">
        <f>G79</f>
        <v>0</v>
      </c>
      <c r="H78" s="65">
        <f>H79</f>
        <v>0</v>
      </c>
      <c r="I78" s="65">
        <f>I79</f>
        <v>0</v>
      </c>
      <c r="J78" s="65">
        <f>J79</f>
        <v>0</v>
      </c>
      <c r="K78" s="65" t="e">
        <f t="shared" si="7"/>
        <v>#DIV/0!</v>
      </c>
      <c r="L78" s="65" t="e">
        <f t="shared" si="8"/>
        <v>#DIV/0!</v>
      </c>
    </row>
    <row r="79" spans="2:12" x14ac:dyDescent="0.25">
      <c r="B79" s="66"/>
      <c r="C79" s="66"/>
      <c r="D79" s="66"/>
      <c r="E79" s="66" t="s">
        <v>174</v>
      </c>
      <c r="F79" s="66" t="s">
        <v>175</v>
      </c>
      <c r="G79" s="66">
        <v>0</v>
      </c>
      <c r="H79" s="66">
        <v>0</v>
      </c>
      <c r="I79" s="66">
        <v>0</v>
      </c>
      <c r="J79" s="66">
        <v>0</v>
      </c>
      <c r="K79" s="66" t="e">
        <f t="shared" si="7"/>
        <v>#DIV/0!</v>
      </c>
      <c r="L79" s="66" t="e">
        <f t="shared" si="8"/>
        <v>#DIV/0!</v>
      </c>
    </row>
    <row r="80" spans="2:12" x14ac:dyDescent="0.25">
      <c r="B80" s="65"/>
      <c r="C80" s="66"/>
      <c r="D80" s="67"/>
      <c r="E80" s="68"/>
      <c r="F80" s="8"/>
      <c r="G80" s="65"/>
      <c r="H80" s="65"/>
      <c r="I80" s="65"/>
      <c r="J80" s="65"/>
      <c r="K80" s="70"/>
      <c r="L80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9"/>
  <sheetViews>
    <sheetView workbookViewId="0">
      <selection activeCell="F22" sqref="F22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3033318.86</v>
      </c>
      <c r="D6" s="71">
        <f>D7+D9+D11+D13</f>
        <v>6134530</v>
      </c>
      <c r="E6" s="71">
        <f>E7+E9+E11+E13</f>
        <v>6134530</v>
      </c>
      <c r="F6" s="71">
        <f>F7+F9+F11+F13</f>
        <v>3425036.5599999996</v>
      </c>
      <c r="G6" s="72">
        <f t="shared" ref="G6:G19" si="0">(F6*100)/C6</f>
        <v>112.91383194709704</v>
      </c>
      <c r="H6" s="72">
        <f t="shared" ref="H6:H19" si="1">(F6*100)/E6</f>
        <v>55.832094064255934</v>
      </c>
    </row>
    <row r="7" spans="1:8" x14ac:dyDescent="0.25">
      <c r="A7"/>
      <c r="B7" s="8" t="s">
        <v>176</v>
      </c>
      <c r="C7" s="71">
        <f>C8</f>
        <v>3033103.04</v>
      </c>
      <c r="D7" s="71">
        <f>D8</f>
        <v>6134030</v>
      </c>
      <c r="E7" s="71">
        <f>E8</f>
        <v>6134030</v>
      </c>
      <c r="F7" s="71">
        <f>F8</f>
        <v>3424892.53</v>
      </c>
      <c r="G7" s="72">
        <f t="shared" si="0"/>
        <v>112.91711771189942</v>
      </c>
      <c r="H7" s="72">
        <f t="shared" si="1"/>
        <v>55.834297028217989</v>
      </c>
    </row>
    <row r="8" spans="1:8" x14ac:dyDescent="0.25">
      <c r="A8"/>
      <c r="B8" s="16" t="s">
        <v>177</v>
      </c>
      <c r="C8" s="73">
        <v>3033103.04</v>
      </c>
      <c r="D8" s="73">
        <v>6134030</v>
      </c>
      <c r="E8" s="73">
        <v>6134030</v>
      </c>
      <c r="F8" s="73">
        <v>3424892.53</v>
      </c>
      <c r="G8" s="73">
        <f t="shared" si="0"/>
        <v>112.91711771189942</v>
      </c>
      <c r="H8" s="73">
        <f t="shared" si="1"/>
        <v>55.834297028217989</v>
      </c>
    </row>
    <row r="9" spans="1:8" x14ac:dyDescent="0.25">
      <c r="A9"/>
      <c r="B9" s="8" t="s">
        <v>178</v>
      </c>
      <c r="C9" s="71">
        <f>C10</f>
        <v>215.82</v>
      </c>
      <c r="D9" s="71">
        <f>D10</f>
        <v>500</v>
      </c>
      <c r="E9" s="71">
        <f>E10</f>
        <v>500</v>
      </c>
      <c r="F9" s="71">
        <f>F10</f>
        <v>144.03</v>
      </c>
      <c r="G9" s="72">
        <f t="shared" si="0"/>
        <v>66.736169029747018</v>
      </c>
      <c r="H9" s="72">
        <f t="shared" si="1"/>
        <v>28.806000000000001</v>
      </c>
    </row>
    <row r="10" spans="1:8" x14ac:dyDescent="0.25">
      <c r="A10"/>
      <c r="B10" s="16" t="s">
        <v>179</v>
      </c>
      <c r="C10" s="73">
        <v>215.82</v>
      </c>
      <c r="D10" s="73">
        <v>500</v>
      </c>
      <c r="E10" s="73">
        <v>500</v>
      </c>
      <c r="F10" s="73">
        <v>144.03</v>
      </c>
      <c r="G10" s="73">
        <f t="shared" si="0"/>
        <v>66.736169029747018</v>
      </c>
      <c r="H10" s="73">
        <f t="shared" si="1"/>
        <v>28.806000000000001</v>
      </c>
    </row>
    <row r="11" spans="1:8" x14ac:dyDescent="0.25">
      <c r="A11"/>
      <c r="B11" s="8" t="s">
        <v>180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181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182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25">
      <c r="A14"/>
      <c r="B14" s="16" t="s">
        <v>183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x14ac:dyDescent="0.25">
      <c r="B15" s="8" t="s">
        <v>32</v>
      </c>
      <c r="C15" s="75">
        <f>C16+C18</f>
        <v>3033103.04</v>
      </c>
      <c r="D15" s="75">
        <f>D16+D18</f>
        <v>6134530</v>
      </c>
      <c r="E15" s="75">
        <f>E16+E18</f>
        <v>6134530</v>
      </c>
      <c r="F15" s="75">
        <f>F16+F18</f>
        <v>3424892.53</v>
      </c>
      <c r="G15" s="72">
        <f t="shared" si="0"/>
        <v>112.91711771189942</v>
      </c>
      <c r="H15" s="72">
        <f t="shared" si="1"/>
        <v>55.829746207125893</v>
      </c>
    </row>
    <row r="16" spans="1:8" x14ac:dyDescent="0.25">
      <c r="A16"/>
      <c r="B16" s="8" t="s">
        <v>176</v>
      </c>
      <c r="C16" s="75">
        <f>C17</f>
        <v>3033103.04</v>
      </c>
      <c r="D16" s="75">
        <f>D17</f>
        <v>6134030</v>
      </c>
      <c r="E16" s="75">
        <f>E17</f>
        <v>6134030</v>
      </c>
      <c r="F16" s="75">
        <f>F17</f>
        <v>3424892.53</v>
      </c>
      <c r="G16" s="72">
        <f t="shared" si="0"/>
        <v>112.91711771189942</v>
      </c>
      <c r="H16" s="72">
        <f t="shared" si="1"/>
        <v>55.834297028217989</v>
      </c>
    </row>
    <row r="17" spans="1:8" x14ac:dyDescent="0.25">
      <c r="A17"/>
      <c r="B17" s="16" t="s">
        <v>177</v>
      </c>
      <c r="C17" s="73">
        <v>3033103.04</v>
      </c>
      <c r="D17" s="73">
        <v>6134030</v>
      </c>
      <c r="E17" s="76">
        <v>6134030</v>
      </c>
      <c r="F17" s="74">
        <v>3424892.53</v>
      </c>
      <c r="G17" s="70">
        <f t="shared" si="0"/>
        <v>112.91711771189942</v>
      </c>
      <c r="H17" s="70">
        <f t="shared" si="1"/>
        <v>55.834297028217989</v>
      </c>
    </row>
    <row r="18" spans="1:8" x14ac:dyDescent="0.25">
      <c r="A18"/>
      <c r="B18" s="8" t="s">
        <v>178</v>
      </c>
      <c r="C18" s="75">
        <f>C19</f>
        <v>0</v>
      </c>
      <c r="D18" s="75">
        <f>D19</f>
        <v>500</v>
      </c>
      <c r="E18" s="75">
        <f>E19</f>
        <v>500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179</v>
      </c>
      <c r="C19" s="73">
        <v>0</v>
      </c>
      <c r="D19" s="73">
        <v>500</v>
      </c>
      <c r="E19" s="76">
        <v>500</v>
      </c>
      <c r="F19" s="74">
        <v>0</v>
      </c>
      <c r="G19" s="70" t="e">
        <f t="shared" si="0"/>
        <v>#DIV/0!</v>
      </c>
      <c r="H19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3033103.04</v>
      </c>
      <c r="D6" s="75">
        <f t="shared" si="0"/>
        <v>6134530</v>
      </c>
      <c r="E6" s="75">
        <f t="shared" si="0"/>
        <v>6134530</v>
      </c>
      <c r="F6" s="75">
        <f t="shared" si="0"/>
        <v>3424892.53</v>
      </c>
      <c r="G6" s="70">
        <f>(F6*100)/C6</f>
        <v>112.91711771189942</v>
      </c>
      <c r="H6" s="70">
        <f>(F6*100)/E6</f>
        <v>55.829746207125893</v>
      </c>
    </row>
    <row r="7" spans="2:8" x14ac:dyDescent="0.25">
      <c r="B7" s="8" t="s">
        <v>184</v>
      </c>
      <c r="C7" s="75">
        <f t="shared" si="0"/>
        <v>3033103.04</v>
      </c>
      <c r="D7" s="75">
        <f t="shared" si="0"/>
        <v>6134530</v>
      </c>
      <c r="E7" s="75">
        <f t="shared" si="0"/>
        <v>6134530</v>
      </c>
      <c r="F7" s="75">
        <f t="shared" si="0"/>
        <v>3424892.53</v>
      </c>
      <c r="G7" s="70">
        <f>(F7*100)/C7</f>
        <v>112.91711771189942</v>
      </c>
      <c r="H7" s="70">
        <f>(F7*100)/E7</f>
        <v>55.829746207125893</v>
      </c>
    </row>
    <row r="8" spans="2:8" x14ac:dyDescent="0.25">
      <c r="B8" s="11" t="s">
        <v>185</v>
      </c>
      <c r="C8" s="73">
        <v>3033103.04</v>
      </c>
      <c r="D8" s="73">
        <v>6134530</v>
      </c>
      <c r="E8" s="73">
        <v>6134530</v>
      </c>
      <c r="F8" s="74">
        <v>3424892.53</v>
      </c>
      <c r="G8" s="70">
        <f>(F8*100)/C8</f>
        <v>112.91711771189942</v>
      </c>
      <c r="H8" s="70">
        <f>(F8*100)/E8</f>
        <v>55.829746207125893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53"/>
  <sheetViews>
    <sheetView zoomScaleNormal="100" workbookViewId="0">
      <selection activeCell="F13" sqref="F13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186</v>
      </c>
      <c r="C1" s="39"/>
    </row>
    <row r="2" spans="1:6" ht="15" customHeight="1" x14ac:dyDescent="0.2">
      <c r="A2" s="41" t="s">
        <v>34</v>
      </c>
      <c r="B2" s="42" t="s">
        <v>187</v>
      </c>
      <c r="C2" s="39"/>
    </row>
    <row r="3" spans="1:6" s="39" customFormat="1" ht="43.5" customHeight="1" x14ac:dyDescent="0.2">
      <c r="A3" s="43" t="s">
        <v>35</v>
      </c>
      <c r="B3" s="37" t="s">
        <v>188</v>
      </c>
    </row>
    <row r="4" spans="1:6" s="39" customFormat="1" x14ac:dyDescent="0.2">
      <c r="A4" s="43" t="s">
        <v>36</v>
      </c>
      <c r="B4" s="44" t="s">
        <v>189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190</v>
      </c>
      <c r="B7" s="46"/>
      <c r="C7" s="77">
        <f>C13+C56</f>
        <v>6134030</v>
      </c>
      <c r="D7" s="77">
        <f>D13+D56</f>
        <v>6134030</v>
      </c>
      <c r="E7" s="77">
        <f>E13+E56</f>
        <v>3424892.5300000007</v>
      </c>
      <c r="F7" s="77">
        <f>(E7*100)/D7</f>
        <v>55.834297028218003</v>
      </c>
    </row>
    <row r="8" spans="1:6" x14ac:dyDescent="0.2">
      <c r="A8" s="47" t="s">
        <v>80</v>
      </c>
      <c r="B8" s="46"/>
      <c r="C8" s="77">
        <f>C69+C73</f>
        <v>500</v>
      </c>
      <c r="D8" s="77">
        <f>D69+D73</f>
        <v>500</v>
      </c>
      <c r="E8" s="77">
        <f>E69+E73</f>
        <v>0</v>
      </c>
      <c r="F8" s="77">
        <f>(E8*100)/D8</f>
        <v>0</v>
      </c>
    </row>
    <row r="9" spans="1:6" x14ac:dyDescent="0.2">
      <c r="A9" s="47" t="s">
        <v>191</v>
      </c>
      <c r="B9" s="46"/>
      <c r="C9" s="77"/>
      <c r="D9" s="77"/>
      <c r="E9" s="77"/>
      <c r="F9" s="77" t="e">
        <f>(E9*100)/D9</f>
        <v>#DIV/0!</v>
      </c>
    </row>
    <row r="10" spans="1:6" x14ac:dyDescent="0.2">
      <c r="A10" s="47" t="s">
        <v>192</v>
      </c>
      <c r="B10" s="46"/>
      <c r="C10" s="77"/>
      <c r="D10" s="77"/>
      <c r="E10" s="77"/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193</v>
      </c>
      <c r="B12" s="47" t="s">
        <v>194</v>
      </c>
      <c r="C12" s="47" t="s">
        <v>43</v>
      </c>
      <c r="D12" s="47" t="s">
        <v>195</v>
      </c>
      <c r="E12" s="47" t="s">
        <v>196</v>
      </c>
      <c r="F12" s="47" t="s">
        <v>197</v>
      </c>
    </row>
    <row r="13" spans="1:6" x14ac:dyDescent="0.2">
      <c r="A13" s="49" t="s">
        <v>78</v>
      </c>
      <c r="B13" s="50" t="s">
        <v>79</v>
      </c>
      <c r="C13" s="80">
        <f>C14+C22+C50</f>
        <v>6130530</v>
      </c>
      <c r="D13" s="80">
        <f>D14+D22+D50</f>
        <v>6130530</v>
      </c>
      <c r="E13" s="80">
        <f>E14+E22+E50</f>
        <v>3424892.5300000007</v>
      </c>
      <c r="F13" s="81">
        <f t="shared" ref="F13:F14" si="0">(E13*100)/D13</f>
        <v>55.866173560850378</v>
      </c>
    </row>
    <row r="14" spans="1:6" x14ac:dyDescent="0.2">
      <c r="A14" s="51" t="s">
        <v>80</v>
      </c>
      <c r="B14" s="52" t="s">
        <v>81</v>
      </c>
      <c r="C14" s="82">
        <f>C15+C18+C20</f>
        <v>5098600</v>
      </c>
      <c r="D14" s="82">
        <f>D15+D18+D20</f>
        <v>5098600</v>
      </c>
      <c r="E14" s="82">
        <f>E15+E18+E20</f>
        <v>2922385.4400000004</v>
      </c>
      <c r="F14" s="81">
        <f t="shared" si="0"/>
        <v>57.31740948495667</v>
      </c>
    </row>
    <row r="15" spans="1:6" x14ac:dyDescent="0.2">
      <c r="A15" s="53" t="s">
        <v>82</v>
      </c>
      <c r="B15" s="54" t="s">
        <v>83</v>
      </c>
      <c r="C15" s="83">
        <f>C16+C17</f>
        <v>4230000</v>
      </c>
      <c r="D15" s="83">
        <f>D16+D17</f>
        <v>4230000</v>
      </c>
      <c r="E15" s="83">
        <f>E16+E17</f>
        <v>2415920.1300000004</v>
      </c>
      <c r="F15" s="83">
        <f>(E15*100)/D15</f>
        <v>57.113951063829795</v>
      </c>
    </row>
    <row r="16" spans="1:6" x14ac:dyDescent="0.2">
      <c r="A16" s="55" t="s">
        <v>84</v>
      </c>
      <c r="B16" s="56" t="s">
        <v>85</v>
      </c>
      <c r="C16" s="84">
        <v>4140000</v>
      </c>
      <c r="D16" s="84">
        <v>4140000</v>
      </c>
      <c r="E16" s="84">
        <v>2371936.6800000002</v>
      </c>
      <c r="F16" s="84"/>
    </row>
    <row r="17" spans="1:6" x14ac:dyDescent="0.2">
      <c r="A17" s="55" t="s">
        <v>86</v>
      </c>
      <c r="B17" s="56" t="s">
        <v>87</v>
      </c>
      <c r="C17" s="84">
        <v>90000</v>
      </c>
      <c r="D17" s="84">
        <v>90000</v>
      </c>
      <c r="E17" s="84">
        <v>43983.45</v>
      </c>
      <c r="F17" s="84"/>
    </row>
    <row r="18" spans="1:6" x14ac:dyDescent="0.2">
      <c r="A18" s="53" t="s">
        <v>88</v>
      </c>
      <c r="B18" s="54" t="s">
        <v>89</v>
      </c>
      <c r="C18" s="83">
        <f>C19</f>
        <v>170700</v>
      </c>
      <c r="D18" s="83">
        <f>D19</f>
        <v>170700</v>
      </c>
      <c r="E18" s="83">
        <f>E19</f>
        <v>108252.99</v>
      </c>
      <c r="F18" s="83">
        <f>(E18*100)/D18</f>
        <v>63.417100175746924</v>
      </c>
    </row>
    <row r="19" spans="1:6" x14ac:dyDescent="0.2">
      <c r="A19" s="55" t="s">
        <v>90</v>
      </c>
      <c r="B19" s="56" t="s">
        <v>89</v>
      </c>
      <c r="C19" s="84">
        <v>170700</v>
      </c>
      <c r="D19" s="84">
        <v>170700</v>
      </c>
      <c r="E19" s="84">
        <v>108252.99</v>
      </c>
      <c r="F19" s="84"/>
    </row>
    <row r="20" spans="1:6" x14ac:dyDescent="0.2">
      <c r="A20" s="53" t="s">
        <v>91</v>
      </c>
      <c r="B20" s="54" t="s">
        <v>92</v>
      </c>
      <c r="C20" s="83">
        <f>C21</f>
        <v>697900</v>
      </c>
      <c r="D20" s="83">
        <f>D21</f>
        <v>697900</v>
      </c>
      <c r="E20" s="83">
        <f>E21</f>
        <v>398212.32</v>
      </c>
      <c r="F20" s="83">
        <f>(E20*100)/D20</f>
        <v>57.05865023642356</v>
      </c>
    </row>
    <row r="21" spans="1:6" x14ac:dyDescent="0.2">
      <c r="A21" s="55" t="s">
        <v>93</v>
      </c>
      <c r="B21" s="56" t="s">
        <v>94</v>
      </c>
      <c r="C21" s="84">
        <v>697900</v>
      </c>
      <c r="D21" s="84">
        <v>697900</v>
      </c>
      <c r="E21" s="84">
        <v>398212.32</v>
      </c>
      <c r="F21" s="84"/>
    </row>
    <row r="22" spans="1:6" x14ac:dyDescent="0.2">
      <c r="A22" s="51" t="s">
        <v>95</v>
      </c>
      <c r="B22" s="52" t="s">
        <v>96</v>
      </c>
      <c r="C22" s="82">
        <f>C23+C27+C33+C43+C45</f>
        <v>1029880</v>
      </c>
      <c r="D22" s="82">
        <f>D23+D27+D33+D43+D45</f>
        <v>1029880</v>
      </c>
      <c r="E22" s="82">
        <f>E23+E27+E33+E43+E45</f>
        <v>501327.49</v>
      </c>
      <c r="F22" s="81">
        <f t="shared" ref="F22" si="1">(E22*100)/D22</f>
        <v>48.678243096283062</v>
      </c>
    </row>
    <row r="23" spans="1:6" x14ac:dyDescent="0.2">
      <c r="A23" s="53" t="s">
        <v>97</v>
      </c>
      <c r="B23" s="54" t="s">
        <v>98</v>
      </c>
      <c r="C23" s="83">
        <f>C24+C25+C26</f>
        <v>147900</v>
      </c>
      <c r="D23" s="83">
        <f>D24+D25+D26</f>
        <v>147900</v>
      </c>
      <c r="E23" s="83">
        <f>E24+E25+E26</f>
        <v>63213.990000000005</v>
      </c>
      <c r="F23" s="83">
        <f>(E23*100)/D23</f>
        <v>42.741034482758629</v>
      </c>
    </row>
    <row r="24" spans="1:6" x14ac:dyDescent="0.2">
      <c r="A24" s="55" t="s">
        <v>99</v>
      </c>
      <c r="B24" s="56" t="s">
        <v>100</v>
      </c>
      <c r="C24" s="84">
        <v>20100</v>
      </c>
      <c r="D24" s="84">
        <v>20100</v>
      </c>
      <c r="E24" s="84">
        <v>7568.8</v>
      </c>
      <c r="F24" s="84"/>
    </row>
    <row r="25" spans="1:6" ht="25.5" x14ac:dyDescent="0.2">
      <c r="A25" s="55" t="s">
        <v>101</v>
      </c>
      <c r="B25" s="56" t="s">
        <v>102</v>
      </c>
      <c r="C25" s="84">
        <v>119800</v>
      </c>
      <c r="D25" s="84">
        <v>119800</v>
      </c>
      <c r="E25" s="84">
        <v>54972.69</v>
      </c>
      <c r="F25" s="84"/>
    </row>
    <row r="26" spans="1:6" x14ac:dyDescent="0.2">
      <c r="A26" s="55" t="s">
        <v>103</v>
      </c>
      <c r="B26" s="56" t="s">
        <v>104</v>
      </c>
      <c r="C26" s="84">
        <v>8000</v>
      </c>
      <c r="D26" s="84">
        <v>8000</v>
      </c>
      <c r="E26" s="84">
        <v>672.5</v>
      </c>
      <c r="F26" s="84"/>
    </row>
    <row r="27" spans="1:6" x14ac:dyDescent="0.2">
      <c r="A27" s="53" t="s">
        <v>105</v>
      </c>
      <c r="B27" s="54" t="s">
        <v>106</v>
      </c>
      <c r="C27" s="83">
        <f>C28+C29+C30+C31+C32</f>
        <v>106000</v>
      </c>
      <c r="D27" s="83">
        <f>D28+D29+D30+D31+D32</f>
        <v>106000</v>
      </c>
      <c r="E27" s="83">
        <f>E28+E29+E30+E31+E32</f>
        <v>29638.579999999998</v>
      </c>
      <c r="F27" s="83">
        <f>(E27*100)/D27</f>
        <v>27.960924528301888</v>
      </c>
    </row>
    <row r="28" spans="1:6" x14ac:dyDescent="0.2">
      <c r="A28" s="55" t="s">
        <v>107</v>
      </c>
      <c r="B28" s="56" t="s">
        <v>108</v>
      </c>
      <c r="C28" s="84">
        <v>94500</v>
      </c>
      <c r="D28" s="84">
        <v>94500</v>
      </c>
      <c r="E28" s="84">
        <v>25428.34</v>
      </c>
      <c r="F28" s="84"/>
    </row>
    <row r="29" spans="1:6" x14ac:dyDescent="0.2">
      <c r="A29" s="55" t="s">
        <v>109</v>
      </c>
      <c r="B29" s="56" t="s">
        <v>110</v>
      </c>
      <c r="C29" s="84">
        <v>4000</v>
      </c>
      <c r="D29" s="84">
        <v>4000</v>
      </c>
      <c r="E29" s="84">
        <v>1309.8</v>
      </c>
      <c r="F29" s="84"/>
    </row>
    <row r="30" spans="1:6" x14ac:dyDescent="0.2">
      <c r="A30" s="55" t="s">
        <v>111</v>
      </c>
      <c r="B30" s="56" t="s">
        <v>112</v>
      </c>
      <c r="C30" s="84">
        <v>2000</v>
      </c>
      <c r="D30" s="84">
        <v>2000</v>
      </c>
      <c r="E30" s="84">
        <v>983.21</v>
      </c>
      <c r="F30" s="84"/>
    </row>
    <row r="31" spans="1:6" x14ac:dyDescent="0.2">
      <c r="A31" s="55" t="s">
        <v>113</v>
      </c>
      <c r="B31" s="56" t="s">
        <v>114</v>
      </c>
      <c r="C31" s="84">
        <v>3000</v>
      </c>
      <c r="D31" s="84">
        <v>3000</v>
      </c>
      <c r="E31" s="84">
        <v>1917.23</v>
      </c>
      <c r="F31" s="84"/>
    </row>
    <row r="32" spans="1:6" x14ac:dyDescent="0.2">
      <c r="A32" s="55" t="s">
        <v>115</v>
      </c>
      <c r="B32" s="56" t="s">
        <v>116</v>
      </c>
      <c r="C32" s="84">
        <v>2500</v>
      </c>
      <c r="D32" s="84">
        <v>2500</v>
      </c>
      <c r="E32" s="84">
        <v>0</v>
      </c>
      <c r="F32" s="84"/>
    </row>
    <row r="33" spans="1:6" x14ac:dyDescent="0.2">
      <c r="A33" s="53" t="s">
        <v>117</v>
      </c>
      <c r="B33" s="54" t="s">
        <v>118</v>
      </c>
      <c r="C33" s="83">
        <f>C34+C35+C36+C37+C38+C39+C40+C41+C42</f>
        <v>770630</v>
      </c>
      <c r="D33" s="83">
        <f>D34+D35+D36+D37+D38+D39+D40+D41+D42</f>
        <v>770630</v>
      </c>
      <c r="E33" s="83">
        <f>E34+E35+E36+E37+E38+E39+E40+E41+E42</f>
        <v>406617.37999999995</v>
      </c>
      <c r="F33" s="83">
        <f>(E33*100)/D33</f>
        <v>52.764281172547129</v>
      </c>
    </row>
    <row r="34" spans="1:6" x14ac:dyDescent="0.2">
      <c r="A34" s="55" t="s">
        <v>119</v>
      </c>
      <c r="B34" s="56" t="s">
        <v>120</v>
      </c>
      <c r="C34" s="84">
        <v>237200</v>
      </c>
      <c r="D34" s="84">
        <v>237200</v>
      </c>
      <c r="E34" s="84">
        <v>106888.89</v>
      </c>
      <c r="F34" s="84"/>
    </row>
    <row r="35" spans="1:6" x14ac:dyDescent="0.2">
      <c r="A35" s="55" t="s">
        <v>121</v>
      </c>
      <c r="B35" s="56" t="s">
        <v>122</v>
      </c>
      <c r="C35" s="84">
        <v>22000</v>
      </c>
      <c r="D35" s="84">
        <v>22000</v>
      </c>
      <c r="E35" s="84">
        <v>3698.4</v>
      </c>
      <c r="F35" s="84"/>
    </row>
    <row r="36" spans="1:6" x14ac:dyDescent="0.2">
      <c r="A36" s="55" t="s">
        <v>123</v>
      </c>
      <c r="B36" s="56" t="s">
        <v>124</v>
      </c>
      <c r="C36" s="84">
        <v>4000</v>
      </c>
      <c r="D36" s="84">
        <v>4000</v>
      </c>
      <c r="E36" s="84">
        <v>27.96</v>
      </c>
      <c r="F36" s="84"/>
    </row>
    <row r="37" spans="1:6" x14ac:dyDescent="0.2">
      <c r="A37" s="55" t="s">
        <v>125</v>
      </c>
      <c r="B37" s="56" t="s">
        <v>126</v>
      </c>
      <c r="C37" s="84">
        <v>10500</v>
      </c>
      <c r="D37" s="84">
        <v>10500</v>
      </c>
      <c r="E37" s="84">
        <v>3450.37</v>
      </c>
      <c r="F37" s="84"/>
    </row>
    <row r="38" spans="1:6" x14ac:dyDescent="0.2">
      <c r="A38" s="55" t="s">
        <v>127</v>
      </c>
      <c r="B38" s="56" t="s">
        <v>128</v>
      </c>
      <c r="C38" s="84">
        <v>27000</v>
      </c>
      <c r="D38" s="84">
        <v>27000</v>
      </c>
      <c r="E38" s="84">
        <v>506.25</v>
      </c>
      <c r="F38" s="84"/>
    </row>
    <row r="39" spans="1:6" x14ac:dyDescent="0.2">
      <c r="A39" s="55" t="s">
        <v>129</v>
      </c>
      <c r="B39" s="56" t="s">
        <v>130</v>
      </c>
      <c r="C39" s="84">
        <v>14000</v>
      </c>
      <c r="D39" s="84">
        <v>14000</v>
      </c>
      <c r="E39" s="84">
        <v>9042.5499999999993</v>
      </c>
      <c r="F39" s="84"/>
    </row>
    <row r="40" spans="1:6" x14ac:dyDescent="0.2">
      <c r="A40" s="55" t="s">
        <v>131</v>
      </c>
      <c r="B40" s="56" t="s">
        <v>132</v>
      </c>
      <c r="C40" s="84">
        <v>450630</v>
      </c>
      <c r="D40" s="84">
        <v>450630</v>
      </c>
      <c r="E40" s="84">
        <v>282226.65999999997</v>
      </c>
      <c r="F40" s="84"/>
    </row>
    <row r="41" spans="1:6" x14ac:dyDescent="0.2">
      <c r="A41" s="55" t="s">
        <v>133</v>
      </c>
      <c r="B41" s="56" t="s">
        <v>134</v>
      </c>
      <c r="C41" s="84">
        <v>800</v>
      </c>
      <c r="D41" s="84">
        <v>800</v>
      </c>
      <c r="E41" s="84">
        <v>140.86000000000001</v>
      </c>
      <c r="F41" s="84"/>
    </row>
    <row r="42" spans="1:6" x14ac:dyDescent="0.2">
      <c r="A42" s="55" t="s">
        <v>135</v>
      </c>
      <c r="B42" s="56" t="s">
        <v>136</v>
      </c>
      <c r="C42" s="84">
        <v>4500</v>
      </c>
      <c r="D42" s="84">
        <v>4500</v>
      </c>
      <c r="E42" s="84">
        <v>635.44000000000005</v>
      </c>
      <c r="F42" s="84"/>
    </row>
    <row r="43" spans="1:6" x14ac:dyDescent="0.2">
      <c r="A43" s="53" t="s">
        <v>137</v>
      </c>
      <c r="B43" s="54" t="s">
        <v>138</v>
      </c>
      <c r="C43" s="83">
        <f>C44</f>
        <v>2500</v>
      </c>
      <c r="D43" s="83">
        <f>D44</f>
        <v>2500</v>
      </c>
      <c r="E43" s="83">
        <f>E44</f>
        <v>1152.6500000000001</v>
      </c>
      <c r="F43" s="83">
        <f>(E43*100)/D43</f>
        <v>46.106000000000009</v>
      </c>
    </row>
    <row r="44" spans="1:6" ht="25.5" x14ac:dyDescent="0.2">
      <c r="A44" s="55" t="s">
        <v>139</v>
      </c>
      <c r="B44" s="56" t="s">
        <v>140</v>
      </c>
      <c r="C44" s="84">
        <v>2500</v>
      </c>
      <c r="D44" s="84">
        <v>2500</v>
      </c>
      <c r="E44" s="84">
        <v>1152.6500000000001</v>
      </c>
      <c r="F44" s="84"/>
    </row>
    <row r="45" spans="1:6" x14ac:dyDescent="0.2">
      <c r="A45" s="53" t="s">
        <v>141</v>
      </c>
      <c r="B45" s="54" t="s">
        <v>142</v>
      </c>
      <c r="C45" s="83">
        <f>C46+C47+C48+C49</f>
        <v>2850</v>
      </c>
      <c r="D45" s="83">
        <f>D46+D47+D48+D49</f>
        <v>2850</v>
      </c>
      <c r="E45" s="83">
        <f>E46+E47+E48+E49</f>
        <v>704.89</v>
      </c>
      <c r="F45" s="83">
        <f>(E45*100)/D45</f>
        <v>24.732982456140352</v>
      </c>
    </row>
    <row r="46" spans="1:6" x14ac:dyDescent="0.2">
      <c r="A46" s="55" t="s">
        <v>143</v>
      </c>
      <c r="B46" s="56" t="s">
        <v>144</v>
      </c>
      <c r="C46" s="84">
        <v>400</v>
      </c>
      <c r="D46" s="84">
        <v>400</v>
      </c>
      <c r="E46" s="84">
        <v>109.26</v>
      </c>
      <c r="F46" s="84"/>
    </row>
    <row r="47" spans="1:6" x14ac:dyDescent="0.2">
      <c r="A47" s="55" t="s">
        <v>145</v>
      </c>
      <c r="B47" s="56" t="s">
        <v>146</v>
      </c>
      <c r="C47" s="84">
        <v>800</v>
      </c>
      <c r="D47" s="84">
        <v>800</v>
      </c>
      <c r="E47" s="84">
        <v>531.91</v>
      </c>
      <c r="F47" s="84"/>
    </row>
    <row r="48" spans="1:6" x14ac:dyDescent="0.2">
      <c r="A48" s="55" t="s">
        <v>147</v>
      </c>
      <c r="B48" s="56" t="s">
        <v>148</v>
      </c>
      <c r="C48" s="84">
        <v>150</v>
      </c>
      <c r="D48" s="84">
        <v>150</v>
      </c>
      <c r="E48" s="84">
        <v>63.72</v>
      </c>
      <c r="F48" s="84"/>
    </row>
    <row r="49" spans="1:6" x14ac:dyDescent="0.2">
      <c r="A49" s="55" t="s">
        <v>149</v>
      </c>
      <c r="B49" s="56" t="s">
        <v>142</v>
      </c>
      <c r="C49" s="84">
        <v>1500</v>
      </c>
      <c r="D49" s="84">
        <v>1500</v>
      </c>
      <c r="E49" s="84">
        <v>0</v>
      </c>
      <c r="F49" s="84"/>
    </row>
    <row r="50" spans="1:6" x14ac:dyDescent="0.2">
      <c r="A50" s="51" t="s">
        <v>150</v>
      </c>
      <c r="B50" s="52" t="s">
        <v>151</v>
      </c>
      <c r="C50" s="82">
        <f>C51+C53</f>
        <v>2050</v>
      </c>
      <c r="D50" s="82">
        <f>D51+D53</f>
        <v>2050</v>
      </c>
      <c r="E50" s="82">
        <f>E51+E53</f>
        <v>1179.5999999999999</v>
      </c>
      <c r="F50" s="81" t="e">
        <f>(E51*100)/D51</f>
        <v>#DIV/0!</v>
      </c>
    </row>
    <row r="51" spans="1:6" x14ac:dyDescent="0.2">
      <c r="A51" s="53" t="s">
        <v>152</v>
      </c>
      <c r="B51" s="54" t="s">
        <v>153</v>
      </c>
      <c r="C51" s="83">
        <f>C52</f>
        <v>0</v>
      </c>
      <c r="D51" s="83">
        <f>D52</f>
        <v>0</v>
      </c>
      <c r="E51" s="83">
        <f>E52</f>
        <v>0</v>
      </c>
      <c r="F51" s="83" t="e">
        <f>(E52*100)/D52</f>
        <v>#DIV/0!</v>
      </c>
    </row>
    <row r="52" spans="1:6" ht="25.5" x14ac:dyDescent="0.2">
      <c r="A52" s="55" t="s">
        <v>154</v>
      </c>
      <c r="B52" s="56" t="s">
        <v>155</v>
      </c>
      <c r="C52" s="84">
        <v>0</v>
      </c>
      <c r="D52" s="84">
        <v>0</v>
      </c>
      <c r="E52" s="84">
        <v>0</v>
      </c>
      <c r="F52" s="84"/>
    </row>
    <row r="53" spans="1:6" x14ac:dyDescent="0.2">
      <c r="A53" s="53" t="s">
        <v>156</v>
      </c>
      <c r="B53" s="54" t="s">
        <v>157</v>
      </c>
      <c r="C53" s="83">
        <f>C54+C55</f>
        <v>2050</v>
      </c>
      <c r="D53" s="83">
        <f>D54+D55</f>
        <v>2050</v>
      </c>
      <c r="E53" s="83">
        <f>E54+E55</f>
        <v>1179.5999999999999</v>
      </c>
      <c r="F53" s="83">
        <f>(E53*100)/D53</f>
        <v>57.541463414634137</v>
      </c>
    </row>
    <row r="54" spans="1:6" x14ac:dyDescent="0.2">
      <c r="A54" s="55" t="s">
        <v>158</v>
      </c>
      <c r="B54" s="56" t="s">
        <v>159</v>
      </c>
      <c r="C54" s="84">
        <v>1900</v>
      </c>
      <c r="D54" s="84">
        <v>1900</v>
      </c>
      <c r="E54" s="84">
        <v>1150.8399999999999</v>
      </c>
      <c r="F54" s="84"/>
    </row>
    <row r="55" spans="1:6" x14ac:dyDescent="0.2">
      <c r="A55" s="55" t="s">
        <v>160</v>
      </c>
      <c r="B55" s="56" t="s">
        <v>161</v>
      </c>
      <c r="C55" s="84">
        <v>150</v>
      </c>
      <c r="D55" s="84">
        <v>150</v>
      </c>
      <c r="E55" s="84">
        <v>28.76</v>
      </c>
      <c r="F55" s="84"/>
    </row>
    <row r="56" spans="1:6" x14ac:dyDescent="0.2">
      <c r="A56" s="49" t="s">
        <v>162</v>
      </c>
      <c r="B56" s="50" t="s">
        <v>163</v>
      </c>
      <c r="C56" s="80">
        <f>C57</f>
        <v>3500</v>
      </c>
      <c r="D56" s="80">
        <f>D57</f>
        <v>3500</v>
      </c>
      <c r="E56" s="80">
        <f>E57</f>
        <v>0</v>
      </c>
      <c r="F56" s="81">
        <f>(E57*100)/D57</f>
        <v>0</v>
      </c>
    </row>
    <row r="57" spans="1:6" x14ac:dyDescent="0.2">
      <c r="A57" s="51" t="s">
        <v>164</v>
      </c>
      <c r="B57" s="52" t="s">
        <v>165</v>
      </c>
      <c r="C57" s="82">
        <f>C58+C61</f>
        <v>3500</v>
      </c>
      <c r="D57" s="82">
        <f>D58+D61</f>
        <v>3500</v>
      </c>
      <c r="E57" s="82">
        <f>E58+E61</f>
        <v>0</v>
      </c>
      <c r="F57" s="81">
        <f>(E58*100)/D58</f>
        <v>0</v>
      </c>
    </row>
    <row r="58" spans="1:6" x14ac:dyDescent="0.2">
      <c r="A58" s="53" t="s">
        <v>166</v>
      </c>
      <c r="B58" s="54" t="s">
        <v>167</v>
      </c>
      <c r="C58" s="83">
        <f>C59+C60</f>
        <v>3500</v>
      </c>
      <c r="D58" s="83">
        <f>D59+D60</f>
        <v>3500</v>
      </c>
      <c r="E58" s="83">
        <f>E59+E60</f>
        <v>0</v>
      </c>
      <c r="F58" s="83">
        <f>(E59*100)/D59</f>
        <v>0</v>
      </c>
    </row>
    <row r="59" spans="1:6" x14ac:dyDescent="0.2">
      <c r="A59" s="55" t="s">
        <v>168</v>
      </c>
      <c r="B59" s="56" t="s">
        <v>169</v>
      </c>
      <c r="C59" s="84">
        <v>500</v>
      </c>
      <c r="D59" s="84">
        <v>500</v>
      </c>
      <c r="E59" s="84">
        <v>0</v>
      </c>
      <c r="F59" s="84"/>
    </row>
    <row r="60" spans="1:6" x14ac:dyDescent="0.2">
      <c r="A60" s="55" t="s">
        <v>170</v>
      </c>
      <c r="B60" s="56" t="s">
        <v>171</v>
      </c>
      <c r="C60" s="84">
        <v>3000</v>
      </c>
      <c r="D60" s="84">
        <v>3000</v>
      </c>
      <c r="E60" s="84">
        <v>0</v>
      </c>
      <c r="F60" s="84"/>
    </row>
    <row r="61" spans="1:6" x14ac:dyDescent="0.2">
      <c r="A61" s="53" t="s">
        <v>172</v>
      </c>
      <c r="B61" s="54" t="s">
        <v>173</v>
      </c>
      <c r="C61" s="83">
        <f>C62</f>
        <v>0</v>
      </c>
      <c r="D61" s="83">
        <f>D62</f>
        <v>0</v>
      </c>
      <c r="E61" s="83">
        <f>E62</f>
        <v>0</v>
      </c>
      <c r="F61" s="83" t="e">
        <f>(E62*100)/D62</f>
        <v>#DIV/0!</v>
      </c>
    </row>
    <row r="62" spans="1:6" x14ac:dyDescent="0.2">
      <c r="A62" s="55" t="s">
        <v>174</v>
      </c>
      <c r="B62" s="56" t="s">
        <v>175</v>
      </c>
      <c r="C62" s="84">
        <v>0</v>
      </c>
      <c r="D62" s="84">
        <v>0</v>
      </c>
      <c r="E62" s="84">
        <v>0</v>
      </c>
      <c r="F62" s="84"/>
    </row>
    <row r="63" spans="1:6" x14ac:dyDescent="0.2">
      <c r="A63" s="49" t="s">
        <v>50</v>
      </c>
      <c r="B63" s="50" t="s">
        <v>51</v>
      </c>
      <c r="C63" s="80">
        <f t="shared" ref="C63:E64" si="2">C64</f>
        <v>6134030</v>
      </c>
      <c r="D63" s="80">
        <f t="shared" si="2"/>
        <v>6134030</v>
      </c>
      <c r="E63" s="80">
        <f t="shared" si="2"/>
        <v>3424892.53</v>
      </c>
      <c r="F63" s="81">
        <f t="shared" ref="F63:F64" si="3">(E63*100)/D63</f>
        <v>55.834297028217989</v>
      </c>
    </row>
    <row r="64" spans="1:6" x14ac:dyDescent="0.2">
      <c r="A64" s="51" t="s">
        <v>70</v>
      </c>
      <c r="B64" s="52" t="s">
        <v>71</v>
      </c>
      <c r="C64" s="82">
        <f t="shared" si="2"/>
        <v>6134030</v>
      </c>
      <c r="D64" s="82">
        <f t="shared" si="2"/>
        <v>6134030</v>
      </c>
      <c r="E64" s="82">
        <f t="shared" si="2"/>
        <v>3424892.53</v>
      </c>
      <c r="F64" s="81">
        <f t="shared" si="3"/>
        <v>55.834297028217989</v>
      </c>
    </row>
    <row r="65" spans="1:6" ht="25.5" x14ac:dyDescent="0.2">
      <c r="A65" s="53" t="s">
        <v>72</v>
      </c>
      <c r="B65" s="54" t="s">
        <v>73</v>
      </c>
      <c r="C65" s="83">
        <f>C66+C67</f>
        <v>6134030</v>
      </c>
      <c r="D65" s="83">
        <f>D66+D67</f>
        <v>6134030</v>
      </c>
      <c r="E65" s="83">
        <f>E66+E67</f>
        <v>3424892.53</v>
      </c>
      <c r="F65" s="83">
        <f>(E65*100)/D65</f>
        <v>55.834297028217989</v>
      </c>
    </row>
    <row r="66" spans="1:6" x14ac:dyDescent="0.2">
      <c r="A66" s="55" t="s">
        <v>74</v>
      </c>
      <c r="B66" s="56" t="s">
        <v>75</v>
      </c>
      <c r="C66" s="84">
        <v>6130530</v>
      </c>
      <c r="D66" s="84">
        <v>6130530</v>
      </c>
      <c r="E66" s="84">
        <v>3424892.53</v>
      </c>
      <c r="F66" s="84"/>
    </row>
    <row r="67" spans="1:6" ht="25.5" x14ac:dyDescent="0.2">
      <c r="A67" s="55" t="s">
        <v>76</v>
      </c>
      <c r="B67" s="56" t="s">
        <v>77</v>
      </c>
      <c r="C67" s="84">
        <v>3500</v>
      </c>
      <c r="D67" s="84">
        <v>3500</v>
      </c>
      <c r="E67" s="84">
        <v>0</v>
      </c>
      <c r="F67" s="84"/>
    </row>
    <row r="68" spans="1:6" x14ac:dyDescent="0.2">
      <c r="A68" s="48" t="s">
        <v>190</v>
      </c>
      <c r="B68" s="48" t="s">
        <v>198</v>
      </c>
      <c r="C68" s="78"/>
      <c r="D68" s="78"/>
      <c r="E68" s="78"/>
      <c r="F68" s="79" t="e">
        <f>(E68*100)/D68</f>
        <v>#DIV/0!</v>
      </c>
    </row>
    <row r="69" spans="1:6" x14ac:dyDescent="0.2">
      <c r="A69" s="49" t="s">
        <v>78</v>
      </c>
      <c r="B69" s="50" t="s">
        <v>79</v>
      </c>
      <c r="C69" s="80">
        <f t="shared" ref="C69:E71" si="4">C70</f>
        <v>200</v>
      </c>
      <c r="D69" s="80">
        <f t="shared" si="4"/>
        <v>200</v>
      </c>
      <c r="E69" s="80">
        <f t="shared" si="4"/>
        <v>0</v>
      </c>
      <c r="F69" s="81">
        <f>(E70*100)/D70</f>
        <v>0</v>
      </c>
    </row>
    <row r="70" spans="1:6" x14ac:dyDescent="0.2">
      <c r="A70" s="51" t="s">
        <v>95</v>
      </c>
      <c r="B70" s="52" t="s">
        <v>96</v>
      </c>
      <c r="C70" s="82">
        <f t="shared" si="4"/>
        <v>200</v>
      </c>
      <c r="D70" s="82">
        <f t="shared" si="4"/>
        <v>200</v>
      </c>
      <c r="E70" s="82">
        <f t="shared" si="4"/>
        <v>0</v>
      </c>
      <c r="F70" s="81">
        <f>(E71*100)/D71</f>
        <v>0</v>
      </c>
    </row>
    <row r="71" spans="1:6" x14ac:dyDescent="0.2">
      <c r="A71" s="53" t="s">
        <v>105</v>
      </c>
      <c r="B71" s="54" t="s">
        <v>106</v>
      </c>
      <c r="C71" s="83">
        <f t="shared" si="4"/>
        <v>200</v>
      </c>
      <c r="D71" s="83">
        <f t="shared" si="4"/>
        <v>200</v>
      </c>
      <c r="E71" s="83">
        <f t="shared" si="4"/>
        <v>0</v>
      </c>
      <c r="F71" s="83">
        <f>(E72*100)/D72</f>
        <v>0</v>
      </c>
    </row>
    <row r="72" spans="1:6" x14ac:dyDescent="0.2">
      <c r="A72" s="55" t="s">
        <v>107</v>
      </c>
      <c r="B72" s="56" t="s">
        <v>108</v>
      </c>
      <c r="C72" s="84">
        <v>200</v>
      </c>
      <c r="D72" s="84">
        <v>200</v>
      </c>
      <c r="E72" s="84">
        <v>0</v>
      </c>
      <c r="F72" s="84"/>
    </row>
    <row r="73" spans="1:6" x14ac:dyDescent="0.2">
      <c r="A73" s="49" t="s">
        <v>162</v>
      </c>
      <c r="B73" s="50" t="s">
        <v>163</v>
      </c>
      <c r="C73" s="80">
        <f t="shared" ref="C73:E75" si="5">C74</f>
        <v>300</v>
      </c>
      <c r="D73" s="80">
        <f t="shared" si="5"/>
        <v>300</v>
      </c>
      <c r="E73" s="80">
        <f t="shared" si="5"/>
        <v>0</v>
      </c>
      <c r="F73" s="81">
        <f>(E74*100)/D74</f>
        <v>0</v>
      </c>
    </row>
    <row r="74" spans="1:6" x14ac:dyDescent="0.2">
      <c r="A74" s="51" t="s">
        <v>164</v>
      </c>
      <c r="B74" s="52" t="s">
        <v>165</v>
      </c>
      <c r="C74" s="82">
        <f t="shared" si="5"/>
        <v>300</v>
      </c>
      <c r="D74" s="82">
        <f t="shared" si="5"/>
        <v>300</v>
      </c>
      <c r="E74" s="82">
        <f t="shared" si="5"/>
        <v>0</v>
      </c>
      <c r="F74" s="81">
        <f>(E75*100)/D75</f>
        <v>0</v>
      </c>
    </row>
    <row r="75" spans="1:6" x14ac:dyDescent="0.2">
      <c r="A75" s="53" t="s">
        <v>166</v>
      </c>
      <c r="B75" s="54" t="s">
        <v>167</v>
      </c>
      <c r="C75" s="83">
        <f t="shared" si="5"/>
        <v>300</v>
      </c>
      <c r="D75" s="83">
        <f t="shared" si="5"/>
        <v>300</v>
      </c>
      <c r="E75" s="83">
        <f t="shared" si="5"/>
        <v>0</v>
      </c>
      <c r="F75" s="83">
        <f>(E76*100)/D76</f>
        <v>0</v>
      </c>
    </row>
    <row r="76" spans="1:6" x14ac:dyDescent="0.2">
      <c r="A76" s="55" t="s">
        <v>168</v>
      </c>
      <c r="B76" s="56" t="s">
        <v>169</v>
      </c>
      <c r="C76" s="84">
        <v>300</v>
      </c>
      <c r="D76" s="84">
        <v>300</v>
      </c>
      <c r="E76" s="84">
        <v>0</v>
      </c>
      <c r="F76" s="84"/>
    </row>
    <row r="77" spans="1:6" x14ac:dyDescent="0.2">
      <c r="A77" s="49" t="s">
        <v>50</v>
      </c>
      <c r="B77" s="50" t="s">
        <v>51</v>
      </c>
      <c r="C77" s="80">
        <f t="shared" ref="C77:E79" si="6">C78</f>
        <v>500</v>
      </c>
      <c r="D77" s="80">
        <f t="shared" si="6"/>
        <v>500</v>
      </c>
      <c r="E77" s="80">
        <f t="shared" si="6"/>
        <v>144.03</v>
      </c>
      <c r="F77" s="81">
        <f>(E78*100)/D78</f>
        <v>28.806000000000001</v>
      </c>
    </row>
    <row r="78" spans="1:6" x14ac:dyDescent="0.2">
      <c r="A78" s="51" t="s">
        <v>64</v>
      </c>
      <c r="B78" s="52" t="s">
        <v>65</v>
      </c>
      <c r="C78" s="82">
        <f t="shared" si="6"/>
        <v>500</v>
      </c>
      <c r="D78" s="82">
        <f t="shared" si="6"/>
        <v>500</v>
      </c>
      <c r="E78" s="82">
        <f t="shared" si="6"/>
        <v>144.03</v>
      </c>
      <c r="F78" s="81">
        <f>(E79*100)/D79</f>
        <v>28.806000000000001</v>
      </c>
    </row>
    <row r="79" spans="1:6" x14ac:dyDescent="0.2">
      <c r="A79" s="53" t="s">
        <v>66</v>
      </c>
      <c r="B79" s="54" t="s">
        <v>67</v>
      </c>
      <c r="C79" s="83">
        <f t="shared" si="6"/>
        <v>500</v>
      </c>
      <c r="D79" s="83">
        <f t="shared" si="6"/>
        <v>500</v>
      </c>
      <c r="E79" s="83">
        <f t="shared" si="6"/>
        <v>144.03</v>
      </c>
      <c r="F79" s="83">
        <f>(E79*100)/D79</f>
        <v>28.806000000000001</v>
      </c>
    </row>
    <row r="80" spans="1:6" x14ac:dyDescent="0.2">
      <c r="A80" s="55" t="s">
        <v>68</v>
      </c>
      <c r="B80" s="56" t="s">
        <v>69</v>
      </c>
      <c r="C80" s="84">
        <v>500</v>
      </c>
      <c r="D80" s="84">
        <v>500</v>
      </c>
      <c r="E80" s="84">
        <v>144.03</v>
      </c>
      <c r="F80" s="84"/>
    </row>
    <row r="81" spans="1:6" x14ac:dyDescent="0.2">
      <c r="A81" s="48" t="s">
        <v>80</v>
      </c>
      <c r="B81" s="48" t="s">
        <v>199</v>
      </c>
      <c r="C81" s="78"/>
      <c r="D81" s="78"/>
      <c r="E81" s="78"/>
      <c r="F81" s="79" t="e">
        <f>(E81*100)/D81</f>
        <v>#DIV/0!</v>
      </c>
    </row>
    <row r="82" spans="1:6" x14ac:dyDescent="0.2">
      <c r="A82" s="49" t="s">
        <v>50</v>
      </c>
      <c r="B82" s="50" t="s">
        <v>51</v>
      </c>
      <c r="C82" s="80">
        <f t="shared" ref="C82:E84" si="7">C83</f>
        <v>0</v>
      </c>
      <c r="D82" s="80">
        <f t="shared" si="7"/>
        <v>0</v>
      </c>
      <c r="E82" s="80">
        <f t="shared" si="7"/>
        <v>0</v>
      </c>
      <c r="F82" s="81" t="e">
        <f>(E83*100)/D83</f>
        <v>#DIV/0!</v>
      </c>
    </row>
    <row r="83" spans="1:6" x14ac:dyDescent="0.2">
      <c r="A83" s="51" t="s">
        <v>58</v>
      </c>
      <c r="B83" s="52" t="s">
        <v>59</v>
      </c>
      <c r="C83" s="82">
        <f t="shared" si="7"/>
        <v>0</v>
      </c>
      <c r="D83" s="82">
        <f t="shared" si="7"/>
        <v>0</v>
      </c>
      <c r="E83" s="82">
        <f t="shared" si="7"/>
        <v>0</v>
      </c>
      <c r="F83" s="81" t="e">
        <f>(E84*100)/D84</f>
        <v>#DIV/0!</v>
      </c>
    </row>
    <row r="84" spans="1:6" x14ac:dyDescent="0.2">
      <c r="A84" s="53" t="s">
        <v>60</v>
      </c>
      <c r="B84" s="54" t="s">
        <v>61</v>
      </c>
      <c r="C84" s="83">
        <f t="shared" si="7"/>
        <v>0</v>
      </c>
      <c r="D84" s="83">
        <f t="shared" si="7"/>
        <v>0</v>
      </c>
      <c r="E84" s="83">
        <f t="shared" si="7"/>
        <v>0</v>
      </c>
      <c r="F84" s="83" t="e">
        <f>(E85*100)/D85</f>
        <v>#DIV/0!</v>
      </c>
    </row>
    <row r="85" spans="1:6" x14ac:dyDescent="0.2">
      <c r="A85" s="55" t="s">
        <v>62</v>
      </c>
      <c r="B85" s="56" t="s">
        <v>63</v>
      </c>
      <c r="C85" s="84">
        <v>0</v>
      </c>
      <c r="D85" s="84">
        <v>0</v>
      </c>
      <c r="E85" s="84">
        <v>0</v>
      </c>
      <c r="F85" s="84"/>
    </row>
    <row r="86" spans="1:6" x14ac:dyDescent="0.2">
      <c r="A86" s="48" t="s">
        <v>191</v>
      </c>
      <c r="B86" s="48" t="s">
        <v>200</v>
      </c>
      <c r="C86" s="78"/>
      <c r="D86" s="78"/>
      <c r="E86" s="78"/>
      <c r="F86" s="79" t="e">
        <f>(E86*100)/D86</f>
        <v>#DIV/0!</v>
      </c>
    </row>
    <row r="87" spans="1:6" x14ac:dyDescent="0.2">
      <c r="A87" s="49" t="s">
        <v>50</v>
      </c>
      <c r="B87" s="50" t="s">
        <v>51</v>
      </c>
      <c r="C87" s="80">
        <f t="shared" ref="C87:E89" si="8">C88</f>
        <v>0</v>
      </c>
      <c r="D87" s="80">
        <f t="shared" si="8"/>
        <v>0</v>
      </c>
      <c r="E87" s="80">
        <f t="shared" si="8"/>
        <v>0</v>
      </c>
      <c r="F87" s="81" t="e">
        <f>(E88*100)/D88</f>
        <v>#DIV/0!</v>
      </c>
    </row>
    <row r="88" spans="1:6" x14ac:dyDescent="0.2">
      <c r="A88" s="51" t="s">
        <v>52</v>
      </c>
      <c r="B88" s="52" t="s">
        <v>53</v>
      </c>
      <c r="C88" s="82">
        <f t="shared" si="8"/>
        <v>0</v>
      </c>
      <c r="D88" s="82">
        <f t="shared" si="8"/>
        <v>0</v>
      </c>
      <c r="E88" s="82">
        <f t="shared" si="8"/>
        <v>0</v>
      </c>
      <c r="F88" s="81" t="e">
        <f>(E89*100)/D89</f>
        <v>#DIV/0!</v>
      </c>
    </row>
    <row r="89" spans="1:6" ht="25.5" x14ac:dyDescent="0.2">
      <c r="A89" s="53" t="s">
        <v>54</v>
      </c>
      <c r="B89" s="54" t="s">
        <v>55</v>
      </c>
      <c r="C89" s="83">
        <f t="shared" si="8"/>
        <v>0</v>
      </c>
      <c r="D89" s="83">
        <f t="shared" si="8"/>
        <v>0</v>
      </c>
      <c r="E89" s="83">
        <f t="shared" si="8"/>
        <v>0</v>
      </c>
      <c r="F89" s="83" t="e">
        <f>(E90*100)/D90</f>
        <v>#DIV/0!</v>
      </c>
    </row>
    <row r="90" spans="1:6" ht="25.5" x14ac:dyDescent="0.2">
      <c r="A90" s="55" t="s">
        <v>56</v>
      </c>
      <c r="B90" s="56" t="s">
        <v>57</v>
      </c>
      <c r="C90" s="84">
        <v>0</v>
      </c>
      <c r="D90" s="84">
        <v>0</v>
      </c>
      <c r="E90" s="84">
        <v>0</v>
      </c>
      <c r="F90" s="84"/>
    </row>
    <row r="91" spans="1:6" x14ac:dyDescent="0.2">
      <c r="A91" s="48" t="s">
        <v>192</v>
      </c>
      <c r="B91" s="48" t="s">
        <v>201</v>
      </c>
      <c r="C91" s="78"/>
      <c r="D91" s="78"/>
      <c r="E91" s="78"/>
      <c r="F91" s="79" t="e">
        <f>(E91*100)/D91</f>
        <v>#DIV/0!</v>
      </c>
    </row>
    <row r="92" spans="1:6" ht="38.25" x14ac:dyDescent="0.2">
      <c r="A92" s="47" t="s">
        <v>202</v>
      </c>
      <c r="B92" s="47" t="s">
        <v>203</v>
      </c>
      <c r="C92" s="47" t="s">
        <v>43</v>
      </c>
      <c r="D92" s="47" t="s">
        <v>195</v>
      </c>
      <c r="E92" s="47" t="s">
        <v>196</v>
      </c>
      <c r="F92" s="47" t="s">
        <v>197</v>
      </c>
    </row>
    <row r="93" spans="1:6" x14ac:dyDescent="0.2">
      <c r="A93" s="49" t="s">
        <v>50</v>
      </c>
      <c r="B93" s="50" t="s">
        <v>51</v>
      </c>
      <c r="C93" s="80">
        <f t="shared" ref="C93:E95" si="9">C94</f>
        <v>0</v>
      </c>
      <c r="D93" s="80">
        <f t="shared" si="9"/>
        <v>0</v>
      </c>
      <c r="E93" s="80">
        <f t="shared" si="9"/>
        <v>0</v>
      </c>
      <c r="F93" s="81" t="e">
        <f>(E94*100)/D94</f>
        <v>#DIV/0!</v>
      </c>
    </row>
    <row r="94" spans="1:6" x14ac:dyDescent="0.2">
      <c r="A94" s="51" t="s">
        <v>70</v>
      </c>
      <c r="B94" s="52" t="s">
        <v>71</v>
      </c>
      <c r="C94" s="82">
        <f t="shared" si="9"/>
        <v>0</v>
      </c>
      <c r="D94" s="82">
        <f t="shared" si="9"/>
        <v>0</v>
      </c>
      <c r="E94" s="82">
        <f t="shared" si="9"/>
        <v>0</v>
      </c>
      <c r="F94" s="81" t="e">
        <f>(E95*100)/D95</f>
        <v>#DIV/0!</v>
      </c>
    </row>
    <row r="95" spans="1:6" ht="25.5" x14ac:dyDescent="0.2">
      <c r="A95" s="53" t="s">
        <v>72</v>
      </c>
      <c r="B95" s="54" t="s">
        <v>73</v>
      </c>
      <c r="C95" s="83">
        <f t="shared" si="9"/>
        <v>0</v>
      </c>
      <c r="D95" s="83">
        <f t="shared" si="9"/>
        <v>0</v>
      </c>
      <c r="E95" s="83">
        <f t="shared" si="9"/>
        <v>0</v>
      </c>
      <c r="F95" s="83" t="e">
        <f>(E96*100)/D96</f>
        <v>#DIV/0!</v>
      </c>
    </row>
    <row r="96" spans="1:6" x14ac:dyDescent="0.2">
      <c r="A96" s="55" t="s">
        <v>74</v>
      </c>
      <c r="B96" s="56" t="s">
        <v>75</v>
      </c>
      <c r="C96" s="84">
        <v>0</v>
      </c>
      <c r="D96" s="84">
        <v>0</v>
      </c>
      <c r="E96" s="84">
        <v>0</v>
      </c>
      <c r="F96" s="84"/>
    </row>
    <row r="97" spans="1:6" x14ac:dyDescent="0.2">
      <c r="A97" s="48" t="s">
        <v>190</v>
      </c>
      <c r="B97" s="48" t="s">
        <v>198</v>
      </c>
      <c r="C97" s="78"/>
      <c r="D97" s="78"/>
      <c r="E97" s="78"/>
      <c r="F97" s="79" t="e">
        <f>(E97*100)/D97</f>
        <v>#DIV/0!</v>
      </c>
    </row>
    <row r="98" spans="1:6" s="57" customFormat="1" x14ac:dyDescent="0.2"/>
    <row r="99" spans="1:6" s="57" customFormat="1" x14ac:dyDescent="0.2"/>
    <row r="100" spans="1:6" s="57" customFormat="1" x14ac:dyDescent="0.2"/>
    <row r="101" spans="1:6" s="57" customFormat="1" x14ac:dyDescent="0.2"/>
    <row r="102" spans="1:6" s="57" customFormat="1" x14ac:dyDescent="0.2"/>
    <row r="103" spans="1:6" s="57" customFormat="1" x14ac:dyDescent="0.2"/>
    <row r="104" spans="1:6" s="57" customFormat="1" x14ac:dyDescent="0.2"/>
    <row r="105" spans="1:6" s="57" customFormat="1" x14ac:dyDescent="0.2"/>
    <row r="106" spans="1:6" s="57" customFormat="1" x14ac:dyDescent="0.2"/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Gregurin</cp:lastModifiedBy>
  <cp:lastPrinted>2023-07-24T12:33:14Z</cp:lastPrinted>
  <dcterms:created xsi:type="dcterms:W3CDTF">2022-08-12T12:51:27Z</dcterms:created>
  <dcterms:modified xsi:type="dcterms:W3CDTF">2025-07-16T08:41:23Z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