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 tabRatio="825" activeTab="2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rashoda'!$B$1:$L$75</definedName>
    <definedName name="_xlnm.Print_Area" localSheetId="6">'Posebni dio'!$A$1:$F$93</definedName>
    <definedName name="_xlnm.Print_Area" localSheetId="0">SAŽETAK!$B$1:$K$27</definedName>
  </definedNames>
  <calcPr calcId="14562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L12" i="1" s="1"/>
  <c r="G15" i="1"/>
  <c r="H15" i="1"/>
  <c r="I15" i="1"/>
  <c r="J15" i="1"/>
  <c r="I16" i="1"/>
  <c r="J16" i="1" l="1"/>
  <c r="K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L16" i="1" l="1"/>
  <c r="K26" i="1"/>
  <c r="H27" i="1"/>
  <c r="L23" i="1"/>
  <c r="J27" i="1"/>
  <c r="L27" i="1" s="1"/>
  <c r="G27" i="1"/>
  <c r="F82" i="15"/>
  <c r="F80" i="15"/>
  <c r="E80" i="15"/>
  <c r="D80" i="15"/>
  <c r="C80" i="15"/>
  <c r="F79" i="15"/>
  <c r="E79" i="15"/>
  <c r="D79" i="15"/>
  <c r="C79" i="15"/>
  <c r="F78" i="15"/>
  <c r="E78" i="15"/>
  <c r="D78" i="15"/>
  <c r="C78" i="15"/>
  <c r="F76" i="15"/>
  <c r="F74" i="15"/>
  <c r="E74" i="15"/>
  <c r="D74" i="15"/>
  <c r="C74" i="15"/>
  <c r="F73" i="15"/>
  <c r="E73" i="15"/>
  <c r="D73" i="15"/>
  <c r="C73" i="15"/>
  <c r="F72" i="15"/>
  <c r="E72" i="15"/>
  <c r="D72" i="15"/>
  <c r="C72" i="15"/>
  <c r="F71" i="15"/>
  <c r="F69" i="15"/>
  <c r="E69" i="15"/>
  <c r="D69" i="15"/>
  <c r="C69" i="15"/>
  <c r="F68" i="15"/>
  <c r="E68" i="15"/>
  <c r="F67" i="15" s="1"/>
  <c r="D68" i="15"/>
  <c r="C68" i="15"/>
  <c r="E67" i="15"/>
  <c r="D67" i="15"/>
  <c r="C67" i="15"/>
  <c r="F66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6" i="15"/>
  <c r="E56" i="15"/>
  <c r="D56" i="15"/>
  <c r="C56" i="15"/>
  <c r="F55" i="15"/>
  <c r="E55" i="15"/>
  <c r="D55" i="15"/>
  <c r="C55" i="15"/>
  <c r="F54" i="15"/>
  <c r="E54" i="15"/>
  <c r="D54" i="15"/>
  <c r="C54" i="15"/>
  <c r="F53" i="15"/>
  <c r="F50" i="15"/>
  <c r="E50" i="15"/>
  <c r="F49" i="15" s="1"/>
  <c r="D50" i="15"/>
  <c r="C50" i="15"/>
  <c r="D49" i="15"/>
  <c r="C49" i="15"/>
  <c r="D48" i="15"/>
  <c r="C48" i="15"/>
  <c r="F45" i="15"/>
  <c r="E45" i="15"/>
  <c r="D45" i="15"/>
  <c r="C45" i="15"/>
  <c r="F44" i="15"/>
  <c r="E44" i="15"/>
  <c r="D44" i="15"/>
  <c r="C44" i="15"/>
  <c r="F40" i="15"/>
  <c r="E40" i="15"/>
  <c r="D40" i="15"/>
  <c r="C40" i="15"/>
  <c r="F31" i="15"/>
  <c r="E31" i="15"/>
  <c r="D31" i="15"/>
  <c r="C31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F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F11" i="5"/>
  <c r="G11" i="5" s="1"/>
  <c r="E11" i="5"/>
  <c r="D11" i="5"/>
  <c r="C11" i="5"/>
  <c r="H10" i="5"/>
  <c r="G10" i="5"/>
  <c r="H9" i="5"/>
  <c r="F9" i="5"/>
  <c r="E9" i="5"/>
  <c r="D9" i="5"/>
  <c r="C9" i="5"/>
  <c r="G9" i="5" s="1"/>
  <c r="H8" i="5"/>
  <c r="G8" i="5"/>
  <c r="F7" i="5"/>
  <c r="H7" i="5" s="1"/>
  <c r="E7" i="5"/>
  <c r="D7" i="5"/>
  <c r="C7" i="5"/>
  <c r="F6" i="5"/>
  <c r="H6" i="5" s="1"/>
  <c r="E6" i="5"/>
  <c r="D6" i="5"/>
  <c r="L68" i="3"/>
  <c r="K68" i="3"/>
  <c r="L67" i="3"/>
  <c r="K67" i="3"/>
  <c r="J67" i="3"/>
  <c r="I67" i="3"/>
  <c r="H67" i="3"/>
  <c r="G67" i="3"/>
  <c r="L66" i="3"/>
  <c r="K66" i="3"/>
  <c r="J66" i="3"/>
  <c r="I66" i="3"/>
  <c r="H66" i="3"/>
  <c r="G66" i="3"/>
  <c r="L65" i="3"/>
  <c r="K65" i="3"/>
  <c r="J65" i="3"/>
  <c r="I65" i="3"/>
  <c r="H65" i="3"/>
  <c r="G65" i="3"/>
  <c r="L64" i="3"/>
  <c r="K64" i="3"/>
  <c r="L63" i="3"/>
  <c r="K63" i="3"/>
  <c r="L62" i="3"/>
  <c r="K62" i="3"/>
  <c r="J62" i="3"/>
  <c r="I62" i="3"/>
  <c r="H62" i="3"/>
  <c r="G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J57" i="3"/>
  <c r="I57" i="3"/>
  <c r="H57" i="3"/>
  <c r="G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J48" i="3"/>
  <c r="I48" i="3"/>
  <c r="H48" i="3"/>
  <c r="G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J39" i="3"/>
  <c r="I39" i="3"/>
  <c r="H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J22" i="3"/>
  <c r="L22" i="3" s="1"/>
  <c r="I22" i="3"/>
  <c r="H22" i="3"/>
  <c r="G22" i="3"/>
  <c r="G21" i="3" s="1"/>
  <c r="J21" i="3"/>
  <c r="L21" i="3" s="1"/>
  <c r="I21" i="3"/>
  <c r="H21" i="3"/>
  <c r="L20" i="3"/>
  <c r="K20" i="3"/>
  <c r="L19" i="3"/>
  <c r="J19" i="3"/>
  <c r="I19" i="3"/>
  <c r="H19" i="3"/>
  <c r="G19" i="3"/>
  <c r="K19" i="3" s="1"/>
  <c r="L18" i="3"/>
  <c r="J18" i="3"/>
  <c r="I18" i="3"/>
  <c r="H18" i="3"/>
  <c r="G18" i="3"/>
  <c r="K18" i="3" s="1"/>
  <c r="L17" i="3"/>
  <c r="K17" i="3"/>
  <c r="J16" i="3"/>
  <c r="L16" i="3" s="1"/>
  <c r="I16" i="3"/>
  <c r="H16" i="3"/>
  <c r="G16" i="3"/>
  <c r="J15" i="3"/>
  <c r="J11" i="3" s="1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I10" i="3"/>
  <c r="H10" i="3"/>
  <c r="C6" i="5" l="1"/>
  <c r="G11" i="3"/>
  <c r="G10" i="3" s="1"/>
  <c r="E49" i="15"/>
  <c r="G6" i="5"/>
  <c r="G7" i="5"/>
  <c r="K21" i="3"/>
  <c r="K22" i="3"/>
  <c r="J10" i="3"/>
  <c r="L11" i="3"/>
  <c r="K15" i="3"/>
  <c r="K16" i="3"/>
  <c r="L15" i="3"/>
  <c r="K27" i="1"/>
  <c r="K11" i="3" l="1"/>
  <c r="F48" i="15"/>
  <c r="E48" i="15"/>
  <c r="L10" i="3"/>
  <c r="K10" i="3"/>
</calcChain>
</file>

<file path=xl/sharedStrings.xml><?xml version="1.0" encoding="utf-8"?>
<sst xmlns="http://schemas.openxmlformats.org/spreadsheetml/2006/main" count="390" uniqueCount="182">
  <si>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</si>
  <si>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</si>
  <si>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</si>
  <si>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</si>
  <si>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</si>
  <si>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</si>
  <si>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</si>
  <si>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</si>
  <si>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</si>
  <si>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</si>
  <si>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</si>
  <si>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</si>
  <si>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</si>
  <si>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</si>
  <si>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</si>
  <si>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</si>
  <si>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</si>
  <si>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</si>
  <si>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</si>
  <si>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</si>
  <si>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</si>
  <si>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</si>
  <si>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</si>
  <si>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</si>
  <si>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</si>
  <si>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</si>
  <si>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</si>
  <si>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</si>
  <si>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</si>
  <si>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</si>
  <si>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</si>
  <si>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</si>
  <si>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</si>
  <si>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</si>
  <si>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</si>
  <si>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</si>
  <si>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</si>
  <si>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</si>
  <si>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</si>
  <si>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</si>
  <si>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</si>
  <si>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</si>
  <si>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</si>
  <si>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</si>
  <si>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</si>
  <si>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</si>
  <si>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</si>
  <si>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</si>
  <si>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</si>
  <si>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</si>
  <si>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</si>
  <si>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</si>
  <si>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</si>
  <si>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</si>
  <si>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</si>
  <si>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</si>
  <si>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</si>
  <si>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</si>
  <si>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</si>
  <si>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</si>
  <si>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</si>
  <si>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</si>
  <si>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</si>
  <si>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</si>
  <si>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</si>
  <si>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</si>
  <si>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</si>
  <si>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</si>
  <si>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</si>
  <si>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</si>
  <si>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</si>
  <si>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</si>
  <si>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</si>
  <si>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</si>
  <si>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</si>
  <si>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</si>
  <si>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</si>
  <si>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</si>
  <si>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</si>
  <si>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</si>
  <si>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</si>
  <si>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</si>
  <si>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</si>
  <si>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</si>
  <si>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</si>
  <si>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</si>
  <si>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</si>
  <si>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</si>
  <si>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</si>
  <si>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</si>
  <si>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</si>
  <si>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</si>
  <si>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</si>
  <si>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</si>
  <si>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</si>
  <si>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</si>
  <si>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</si>
  <si>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</si>
  <si>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</si>
  <si>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</si>
  <si>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</si>
  <si>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</si>
  <si>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</si>
  <si>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</si>
  <si>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</si>
  <si>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</si>
  <si>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</si>
  <si>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</si>
  <si>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</si>
  <si>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</si>
  <si>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</si>
  <si>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</si>
  <si>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</si>
  <si>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</si>
  <si>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</si>
  <si>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</si>
  <si>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</si>
  <si>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</si>
  <si>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</si>
  <si>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</si>
  <si>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</si>
  <si>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</si>
  <si>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</si>
  <si>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</si>
  <si>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</si>
  <si>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</si>
  <si>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</si>
  <si>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3238</t>
  </si>
  <si>
    <t>RAČUNALNE USLUGE</t>
  </si>
  <si>
    <t>3239</t>
  </si>
  <si>
    <t>OSTALE USLUGE</t>
  </si>
  <si>
    <t>329</t>
  </si>
  <si>
    <t>OSTALI NESPOMENUTI RASHODI POSLOVANJA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</si>
  <si>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</si>
  <si>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</si>
  <si>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</si>
  <si>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</si>
  <si>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</si>
  <si>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</si>
  <si>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</si>
  <si>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</si>
  <si>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</si>
  <si>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</si>
  <si>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</si>
  <si>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</si>
  <si>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</si>
  <si>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</si>
  <si>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</si>
  <si>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</si>
  <si>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</si>
  <si>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</si>
  <si>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</si>
  <si>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</si>
  <si>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</si>
  <si>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</si>
  <si>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</si>
  <si>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</si>
  <si>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</si>
  <si>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</si>
  <si>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</si>
  <si>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</si>
  <si>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</si>
  <si>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</si>
  <si>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</si>
  <si>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pravosuđa, uprave i digitalne transofrmacije</t>
  </si>
  <si>
    <t>80 Općinski sudovi</t>
  </si>
  <si>
    <t>46841 RADNI SUD U ZAGREBU</t>
  </si>
  <si>
    <t xml:space="preserve">2803 Vođenje sudskih postupaka </t>
  </si>
  <si>
    <t>11</t>
  </si>
  <si>
    <t>43</t>
  </si>
  <si>
    <t>52</t>
  </si>
  <si>
    <t>A641000</t>
  </si>
  <si>
    <t>Vođenje sudskih postupaka iz nadležnosti općinskih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</si>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</sst>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 applyAlignment="1" applyProtection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2" workbookViewId="0">
      <selection activeCell="N18" sqref="N18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1"/>
      <c r="D10" s="101"/>
      <c r="E10" s="101"/>
      <c r="F10" s="97"/>
      <c r="G10" s="85">
        <v>1089717.1100000001</v>
      </c>
      <c r="H10" s="86">
        <v>2124240</v>
      </c>
      <c r="I10" s="86">
        <v>2124240</v>
      </c>
      <c r="J10" s="86">
        <v>1304230.8700000001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99"/>
      <c r="D12" s="99"/>
      <c r="E12" s="99"/>
      <c r="F12" s="109"/>
      <c r="G12" s="87">
        <f>G10+G11</f>
        <v>1089717.1100000001</v>
      </c>
      <c r="H12" s="87">
        <f t="shared" ref="H12:J12" si="0">H10+H11</f>
        <v>2124240</v>
      </c>
      <c r="I12" s="87">
        <f t="shared" si="0"/>
        <v>2124240</v>
      </c>
      <c r="J12" s="87">
        <f t="shared" si="0"/>
        <v>1304230.8700000001</v>
      </c>
      <c r="K12" s="88">
        <f>J12/G12*100</f>
        <v>119.68527042766172</v>
      </c>
      <c r="L12" s="88">
        <f>J12/I12*100</f>
        <v>61.397528998606568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1089183.8500000001</v>
      </c>
      <c r="H13" s="86">
        <v>2124040</v>
      </c>
      <c r="I13" s="86">
        <v>2124040</v>
      </c>
      <c r="J13" s="86">
        <v>1304156.76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581.24</v>
      </c>
      <c r="H14" s="86">
        <v>200</v>
      </c>
      <c r="I14" s="86">
        <v>200</v>
      </c>
      <c r="J14" s="86">
        <v>0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1089765.0900000001</v>
      </c>
      <c r="H15" s="87">
        <f t="shared" ref="H15:J15" si="1">H13+H14</f>
        <v>2124240</v>
      </c>
      <c r="I15" s="87">
        <f t="shared" si="1"/>
        <v>2124240</v>
      </c>
      <c r="J15" s="87">
        <f t="shared" si="1"/>
        <v>1304156.76</v>
      </c>
      <c r="K15" s="88">
        <f>J15/G15*100</f>
        <v>119.67320039587599</v>
      </c>
      <c r="L15" s="88">
        <f>J15/I15*100</f>
        <v>61.394040221443902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-47.979999999981374</v>
      </c>
      <c r="H16" s="90">
        <f t="shared" ref="H16:J16" si="2">H12-H15</f>
        <v>0</v>
      </c>
      <c r="I16" s="90">
        <f t="shared" si="2"/>
        <v>0</v>
      </c>
      <c r="J16" s="90">
        <f t="shared" si="2"/>
        <v>74.110000000102445</v>
      </c>
      <c r="K16" s="88">
        <f>J16/G16*100</f>
        <v>-154.46019174683454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83.45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83.45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-47.979999999981374</v>
      </c>
      <c r="H27" s="94">
        <f t="shared" ref="H27:J27" si="5">H16+H26</f>
        <v>0</v>
      </c>
      <c r="I27" s="94">
        <f t="shared" si="5"/>
        <v>0</v>
      </c>
      <c r="J27" s="94">
        <f t="shared" si="5"/>
        <v>157.56000000010243</v>
      </c>
      <c r="K27" s="93">
        <f>J27/G27*100</f>
        <v>-328.38682784527634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69"/>
  <sheetViews>
    <sheetView zoomScale="90" zoomScaleNormal="90" workbookViewId="0">
      <selection activeCell="G24" sqref="G2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1089717.1100000001</v>
      </c>
      <c r="H10" s="65">
        <f>H11</f>
        <v>2124240</v>
      </c>
      <c r="I10" s="65">
        <f>I11</f>
        <v>2124240</v>
      </c>
      <c r="J10" s="65">
        <f>J11</f>
        <v>1304230.8700000001</v>
      </c>
      <c r="K10" s="69">
        <f t="shared" ref="K10:K24" si="0">(J10*100)/G10</f>
        <v>119.68527042766173</v>
      </c>
      <c r="L10" s="69">
        <f t="shared" ref="L10:L24" si="1">(J10*100)/I10</f>
        <v>61.397528998606568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1089717.1100000001</v>
      </c>
      <c r="H11" s="65">
        <f>H12+H15+H18+H21</f>
        <v>2124240</v>
      </c>
      <c r="I11" s="65">
        <f>I12+I15+I18+I21</f>
        <v>2124240</v>
      </c>
      <c r="J11" s="65">
        <f>J12+J15+J18+J21</f>
        <v>1304230.8700000001</v>
      </c>
      <c r="K11" s="65">
        <f t="shared" si="0"/>
        <v>119.68527042766173</v>
      </c>
      <c r="L11" s="65">
        <f t="shared" si="1"/>
        <v>61.397528998606568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0</v>
      </c>
      <c r="I15" s="65">
        <f t="shared" si="3"/>
        <v>0</v>
      </c>
      <c r="J15" s="65">
        <f t="shared" si="3"/>
        <v>18.21</v>
      </c>
      <c r="K15" s="65" t="e">
        <f t="shared" si="0"/>
        <v>#DIV/0!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0</v>
      </c>
      <c r="I16" s="65">
        <f t="shared" si="3"/>
        <v>0</v>
      </c>
      <c r="J16" s="65">
        <f t="shared" si="3"/>
        <v>18.21</v>
      </c>
      <c r="K16" s="65" t="e">
        <f t="shared" si="0"/>
        <v>#DIV/0!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0</v>
      </c>
      <c r="I17" s="66">
        <v>0</v>
      </c>
      <c r="J17" s="66">
        <v>18.21</v>
      </c>
      <c r="K17" s="66" t="e">
        <f t="shared" si="0"/>
        <v>#DIV/0!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533.26</v>
      </c>
      <c r="H18" s="65">
        <f t="shared" si="4"/>
        <v>300</v>
      </c>
      <c r="I18" s="65">
        <f t="shared" si="4"/>
        <v>300</v>
      </c>
      <c r="J18" s="65">
        <f t="shared" si="4"/>
        <v>55.9</v>
      </c>
      <c r="K18" s="65">
        <f t="shared" si="0"/>
        <v>10.482691370063383</v>
      </c>
      <c r="L18" s="65">
        <f t="shared" si="1"/>
        <v>18.633333333333333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533.26</v>
      </c>
      <c r="H19" s="65">
        <f t="shared" si="4"/>
        <v>300</v>
      </c>
      <c r="I19" s="65">
        <f t="shared" si="4"/>
        <v>300</v>
      </c>
      <c r="J19" s="65">
        <f t="shared" si="4"/>
        <v>55.9</v>
      </c>
      <c r="K19" s="65">
        <f t="shared" si="0"/>
        <v>10.482691370063383</v>
      </c>
      <c r="L19" s="65">
        <f t="shared" si="1"/>
        <v>18.633333333333333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533.26</v>
      </c>
      <c r="H20" s="66">
        <v>300</v>
      </c>
      <c r="I20" s="66">
        <v>300</v>
      </c>
      <c r="J20" s="66">
        <v>55.9</v>
      </c>
      <c r="K20" s="66">
        <f t="shared" si="0"/>
        <v>10.482691370063383</v>
      </c>
      <c r="L20" s="66">
        <f t="shared" si="1"/>
        <v>18.633333333333333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1089183.8500000001</v>
      </c>
      <c r="H21" s="65">
        <f>H22</f>
        <v>2123940</v>
      </c>
      <c r="I21" s="65">
        <f>I22</f>
        <v>2123940</v>
      </c>
      <c r="J21" s="65">
        <f>J22</f>
        <v>1304156.76</v>
      </c>
      <c r="K21" s="65">
        <f t="shared" si="0"/>
        <v>119.73706367386919</v>
      </c>
      <c r="L21" s="65">
        <f t="shared" si="1"/>
        <v>61.402711941015284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1089183.8500000001</v>
      </c>
      <c r="H22" s="65">
        <f>H23+H24</f>
        <v>2123940</v>
      </c>
      <c r="I22" s="65">
        <f>I23+I24</f>
        <v>2123940</v>
      </c>
      <c r="J22" s="65">
        <f>J23+J24</f>
        <v>1304156.76</v>
      </c>
      <c r="K22" s="65">
        <f t="shared" si="0"/>
        <v>119.73706367386919</v>
      </c>
      <c r="L22" s="65">
        <f t="shared" si="1"/>
        <v>61.402711941015284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1089183.8500000001</v>
      </c>
      <c r="H23" s="66">
        <v>2123940</v>
      </c>
      <c r="I23" s="66">
        <v>2123940</v>
      </c>
      <c r="J23" s="66">
        <v>1304156.76</v>
      </c>
      <c r="K23" s="66">
        <f t="shared" si="0"/>
        <v>119.73706367386919</v>
      </c>
      <c r="L23" s="66">
        <f t="shared" si="1"/>
        <v>61.402711941015284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0</v>
      </c>
      <c r="H24" s="66">
        <v>0</v>
      </c>
      <c r="I24" s="66">
        <v>0</v>
      </c>
      <c r="J24" s="66">
        <v>0</v>
      </c>
      <c r="K24" s="66" t="e">
        <f t="shared" si="0"/>
        <v>#DIV/0!</v>
      </c>
      <c r="L24" s="66" t="e">
        <f t="shared" si="1"/>
        <v>#DIV/0!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G30+G65</f>
        <v>1089765.0900000001</v>
      </c>
      <c r="H29" s="65">
        <f>H30+H65</f>
        <v>2124240</v>
      </c>
      <c r="I29" s="65">
        <f>I30+I65</f>
        <v>2124240</v>
      </c>
      <c r="J29" s="65">
        <f>J30+J65</f>
        <v>1304156.76</v>
      </c>
      <c r="K29" s="70">
        <f t="shared" ref="K29:K68" si="5">(J29*100)/G29</f>
        <v>119.67320039587614</v>
      </c>
      <c r="L29" s="70">
        <f t="shared" ref="L29:L68" si="6">(J29*100)/I29</f>
        <v>61.394040221443902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G31+G39+G61</f>
        <v>1089183.8500000001</v>
      </c>
      <c r="H30" s="65">
        <f>H31+H39+H61</f>
        <v>2124040</v>
      </c>
      <c r="I30" s="65">
        <f>I31+I39+I61</f>
        <v>2124040</v>
      </c>
      <c r="J30" s="65">
        <f>J31+J39+J61</f>
        <v>1304156.76</v>
      </c>
      <c r="K30" s="65">
        <f t="shared" si="5"/>
        <v>119.73706367386919</v>
      </c>
      <c r="L30" s="65">
        <f t="shared" si="6"/>
        <v>61.399821095647916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1022766.6</v>
      </c>
      <c r="H31" s="65">
        <f>H32+H35+H37</f>
        <v>1932700</v>
      </c>
      <c r="I31" s="65">
        <f>I32+I35+I37</f>
        <v>1932700</v>
      </c>
      <c r="J31" s="65">
        <f>J32+J35+J37</f>
        <v>1231363.56</v>
      </c>
      <c r="K31" s="65">
        <f t="shared" si="5"/>
        <v>120.3953629303108</v>
      </c>
      <c r="L31" s="65">
        <f t="shared" si="6"/>
        <v>63.712089822528071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857439.67999999993</v>
      </c>
      <c r="H32" s="65">
        <f>H33+H34</f>
        <v>1605597</v>
      </c>
      <c r="I32" s="65">
        <f>I33+I34</f>
        <v>1605597</v>
      </c>
      <c r="J32" s="65">
        <f>J33+J34</f>
        <v>1034273.4099999999</v>
      </c>
      <c r="K32" s="65">
        <f t="shared" si="5"/>
        <v>120.62346006660201</v>
      </c>
      <c r="L32" s="65">
        <f t="shared" si="6"/>
        <v>64.41675028042529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847279.72</v>
      </c>
      <c r="H33" s="66">
        <v>1575647</v>
      </c>
      <c r="I33" s="66">
        <v>1575647</v>
      </c>
      <c r="J33" s="66">
        <v>1024428.7</v>
      </c>
      <c r="K33" s="66">
        <f t="shared" si="5"/>
        <v>120.9079688582656</v>
      </c>
      <c r="L33" s="66">
        <f t="shared" si="6"/>
        <v>65.016383745851698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10159.959999999999</v>
      </c>
      <c r="H34" s="66">
        <v>29950</v>
      </c>
      <c r="I34" s="66">
        <v>29950</v>
      </c>
      <c r="J34" s="66">
        <v>9844.7099999999991</v>
      </c>
      <c r="K34" s="66">
        <f t="shared" si="5"/>
        <v>96.897133453281327</v>
      </c>
      <c r="L34" s="66">
        <f t="shared" si="6"/>
        <v>32.870484140233721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29159.65</v>
      </c>
      <c r="H35" s="65">
        <f>H36</f>
        <v>75000</v>
      </c>
      <c r="I35" s="65">
        <f>I36</f>
        <v>75000</v>
      </c>
      <c r="J35" s="65">
        <f>J36</f>
        <v>30331.26</v>
      </c>
      <c r="K35" s="65">
        <f t="shared" si="5"/>
        <v>104.01791516702018</v>
      </c>
      <c r="L35" s="65">
        <f t="shared" si="6"/>
        <v>40.441679999999998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29159.65</v>
      </c>
      <c r="H36" s="66">
        <v>75000</v>
      </c>
      <c r="I36" s="66">
        <v>75000</v>
      </c>
      <c r="J36" s="66">
        <v>30331.26</v>
      </c>
      <c r="K36" s="66">
        <f t="shared" si="5"/>
        <v>104.01791516702018</v>
      </c>
      <c r="L36" s="66">
        <f t="shared" si="6"/>
        <v>40.441679999999998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136167.26999999999</v>
      </c>
      <c r="H37" s="65">
        <f>H38</f>
        <v>252103</v>
      </c>
      <c r="I37" s="65">
        <f>I38</f>
        <v>252103</v>
      </c>
      <c r="J37" s="65">
        <f>J38</f>
        <v>166758.89000000001</v>
      </c>
      <c r="K37" s="65">
        <f t="shared" si="5"/>
        <v>122.46620645328353</v>
      </c>
      <c r="L37" s="65">
        <f t="shared" si="6"/>
        <v>66.147126372950737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136167.26999999999</v>
      </c>
      <c r="H38" s="66">
        <v>252103</v>
      </c>
      <c r="I38" s="66">
        <v>252103</v>
      </c>
      <c r="J38" s="66">
        <v>166758.89000000001</v>
      </c>
      <c r="K38" s="66">
        <f t="shared" si="5"/>
        <v>122.46620645328353</v>
      </c>
      <c r="L38" s="66">
        <f t="shared" si="6"/>
        <v>66.147126372950737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G40+G45+G48+G57</f>
        <v>65662.649999999994</v>
      </c>
      <c r="H39" s="65">
        <f>H40+H45+H48+H57</f>
        <v>190040</v>
      </c>
      <c r="I39" s="65">
        <f>I40+I45+I48+I57</f>
        <v>190040</v>
      </c>
      <c r="J39" s="65">
        <f>J40+J45+J48+J57</f>
        <v>72027.3</v>
      </c>
      <c r="K39" s="65">
        <f t="shared" si="5"/>
        <v>109.69295329993535</v>
      </c>
      <c r="L39" s="65">
        <f t="shared" si="6"/>
        <v>37.901126078720267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29922.749999999996</v>
      </c>
      <c r="H40" s="65">
        <f>H41+H42+H43+H44</f>
        <v>72300</v>
      </c>
      <c r="I40" s="65">
        <f>I41+I42+I43+I44</f>
        <v>72300</v>
      </c>
      <c r="J40" s="65">
        <f>J41+J42+J43+J44</f>
        <v>32131.43</v>
      </c>
      <c r="K40" s="65">
        <f t="shared" si="5"/>
        <v>107.38127344578959</v>
      </c>
      <c r="L40" s="65">
        <f t="shared" si="6"/>
        <v>44.441811894882434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1012.6</v>
      </c>
      <c r="H41" s="66">
        <v>6000</v>
      </c>
      <c r="I41" s="66">
        <v>6000</v>
      </c>
      <c r="J41" s="66">
        <v>0</v>
      </c>
      <c r="K41" s="66">
        <f t="shared" si="5"/>
        <v>0</v>
      </c>
      <c r="L41" s="66">
        <f t="shared" si="6"/>
        <v>0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27410.6</v>
      </c>
      <c r="H42" s="66">
        <v>63000</v>
      </c>
      <c r="I42" s="66">
        <v>63000</v>
      </c>
      <c r="J42" s="66">
        <v>31739.43</v>
      </c>
      <c r="K42" s="66">
        <f t="shared" si="5"/>
        <v>115.79254011221937</v>
      </c>
      <c r="L42" s="66">
        <f t="shared" si="6"/>
        <v>50.380047619047616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1283.55</v>
      </c>
      <c r="H43" s="66">
        <v>2800</v>
      </c>
      <c r="I43" s="66">
        <v>2800</v>
      </c>
      <c r="J43" s="66">
        <v>260</v>
      </c>
      <c r="K43" s="66">
        <f t="shared" si="5"/>
        <v>20.256320361497409</v>
      </c>
      <c r="L43" s="66">
        <f t="shared" si="6"/>
        <v>9.2857142857142865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216</v>
      </c>
      <c r="H44" s="66">
        <v>500</v>
      </c>
      <c r="I44" s="66">
        <v>500</v>
      </c>
      <c r="J44" s="66">
        <v>132</v>
      </c>
      <c r="K44" s="66">
        <f t="shared" si="5"/>
        <v>61.111111111111114</v>
      </c>
      <c r="L44" s="66">
        <f t="shared" si="6"/>
        <v>26.4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</f>
        <v>13291.23</v>
      </c>
      <c r="H45" s="65">
        <f>H46+H47</f>
        <v>45100</v>
      </c>
      <c r="I45" s="65">
        <f>I46+I47</f>
        <v>45100</v>
      </c>
      <c r="J45" s="65">
        <f>J46+J47</f>
        <v>12230.6</v>
      </c>
      <c r="K45" s="65">
        <f t="shared" si="5"/>
        <v>92.020076396240228</v>
      </c>
      <c r="L45" s="65">
        <f t="shared" si="6"/>
        <v>27.118847006651883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13091.23</v>
      </c>
      <c r="H46" s="66">
        <v>43100</v>
      </c>
      <c r="I46" s="66">
        <v>43100</v>
      </c>
      <c r="J46" s="66">
        <v>12185.6</v>
      </c>
      <c r="K46" s="66">
        <f t="shared" si="5"/>
        <v>93.08216263865198</v>
      </c>
      <c r="L46" s="66">
        <f t="shared" si="6"/>
        <v>28.272853828306264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200</v>
      </c>
      <c r="H47" s="66">
        <v>2000</v>
      </c>
      <c r="I47" s="66">
        <v>2000</v>
      </c>
      <c r="J47" s="66">
        <v>45</v>
      </c>
      <c r="K47" s="66">
        <f t="shared" si="5"/>
        <v>22.5</v>
      </c>
      <c r="L47" s="66">
        <f t="shared" si="6"/>
        <v>2.25</v>
      </c>
    </row>
    <row r="48" spans="2:12" x14ac:dyDescent="0.25">
      <c r="B48" s="65"/>
      <c r="C48" s="65"/>
      <c r="D48" s="65" t="s">
        <v>113</v>
      </c>
      <c r="E48" s="65"/>
      <c r="F48" s="65" t="s">
        <v>114</v>
      </c>
      <c r="G48" s="65">
        <f>G49+G50+G51+G52+G53+G54+G55+G56</f>
        <v>22317.42</v>
      </c>
      <c r="H48" s="65">
        <f>H49+H50+H51+H52+H53+H54+H55+H56</f>
        <v>69874</v>
      </c>
      <c r="I48" s="65">
        <f>I49+I50+I51+I52+I53+I54+I55+I56</f>
        <v>69874</v>
      </c>
      <c r="J48" s="65">
        <f>J49+J50+J51+J52+J53+J54+J55+J56</f>
        <v>27574.54</v>
      </c>
      <c r="K48" s="65">
        <f t="shared" si="5"/>
        <v>123.55612790367346</v>
      </c>
      <c r="L48" s="65">
        <f t="shared" si="6"/>
        <v>39.463233820877576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11924.78</v>
      </c>
      <c r="H49" s="66">
        <v>32000</v>
      </c>
      <c r="I49" s="66">
        <v>32000</v>
      </c>
      <c r="J49" s="66">
        <v>13513.52</v>
      </c>
      <c r="K49" s="66">
        <f t="shared" si="5"/>
        <v>113.32301308703389</v>
      </c>
      <c r="L49" s="66">
        <f t="shared" si="6"/>
        <v>42.229750000000003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233.57</v>
      </c>
      <c r="H50" s="66">
        <v>8034</v>
      </c>
      <c r="I50" s="66">
        <v>8034</v>
      </c>
      <c r="J50" s="66">
        <v>1118.21</v>
      </c>
      <c r="K50" s="66">
        <f t="shared" si="5"/>
        <v>478.74727062550841</v>
      </c>
      <c r="L50" s="66">
        <f t="shared" si="6"/>
        <v>13.918471496141398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1550</v>
      </c>
      <c r="H51" s="66">
        <v>4500</v>
      </c>
      <c r="I51" s="66">
        <v>4500</v>
      </c>
      <c r="J51" s="66">
        <v>90</v>
      </c>
      <c r="K51" s="66">
        <f t="shared" si="5"/>
        <v>5.806451612903226</v>
      </c>
      <c r="L51" s="66">
        <f t="shared" si="6"/>
        <v>2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0</v>
      </c>
      <c r="H52" s="66">
        <v>0</v>
      </c>
      <c r="I52" s="66">
        <v>0</v>
      </c>
      <c r="J52" s="66">
        <v>0</v>
      </c>
      <c r="K52" s="66" t="e">
        <f t="shared" si="5"/>
        <v>#DIV/0!</v>
      </c>
      <c r="L52" s="66" t="e">
        <f t="shared" si="6"/>
        <v>#DIV/0!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7614.76</v>
      </c>
      <c r="H53" s="66">
        <v>17000</v>
      </c>
      <c r="I53" s="66">
        <v>17000</v>
      </c>
      <c r="J53" s="66">
        <v>8596.85</v>
      </c>
      <c r="K53" s="66">
        <f t="shared" si="5"/>
        <v>112.89718914319033</v>
      </c>
      <c r="L53" s="66">
        <f t="shared" si="6"/>
        <v>50.569705882352942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0</v>
      </c>
      <c r="H54" s="66">
        <v>4320</v>
      </c>
      <c r="I54" s="66">
        <v>4320</v>
      </c>
      <c r="J54" s="66">
        <v>3520</v>
      </c>
      <c r="K54" s="66" t="e">
        <f t="shared" si="5"/>
        <v>#DIV/0!</v>
      </c>
      <c r="L54" s="66">
        <f t="shared" si="6"/>
        <v>81.481481481481481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9.9600000000000009</v>
      </c>
      <c r="H55" s="66">
        <v>20</v>
      </c>
      <c r="I55" s="66">
        <v>20</v>
      </c>
      <c r="J55" s="66">
        <v>9.9600000000000009</v>
      </c>
      <c r="K55" s="66">
        <f t="shared" si="5"/>
        <v>99.999999999999986</v>
      </c>
      <c r="L55" s="66">
        <f t="shared" si="6"/>
        <v>49.8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984.35</v>
      </c>
      <c r="H56" s="66">
        <v>4000</v>
      </c>
      <c r="I56" s="66">
        <v>4000</v>
      </c>
      <c r="J56" s="66">
        <v>726</v>
      </c>
      <c r="K56" s="66">
        <f t="shared" si="5"/>
        <v>73.754254076294004</v>
      </c>
      <c r="L56" s="66">
        <f t="shared" si="6"/>
        <v>18.149999999999999</v>
      </c>
    </row>
    <row r="57" spans="2:12" x14ac:dyDescent="0.25">
      <c r="B57" s="65"/>
      <c r="C57" s="65"/>
      <c r="D57" s="65" t="s">
        <v>131</v>
      </c>
      <c r="E57" s="65"/>
      <c r="F57" s="65" t="s">
        <v>132</v>
      </c>
      <c r="G57" s="65">
        <f>G58+G59+G60</f>
        <v>131.25</v>
      </c>
      <c r="H57" s="65">
        <f>H58+H59+H60</f>
        <v>2766</v>
      </c>
      <c r="I57" s="65">
        <f>I58+I59+I60</f>
        <v>2766</v>
      </c>
      <c r="J57" s="65">
        <f>J58+J59+J60</f>
        <v>90.73</v>
      </c>
      <c r="K57" s="65">
        <f t="shared" si="5"/>
        <v>69.127619047619049</v>
      </c>
      <c r="L57" s="65">
        <f t="shared" si="6"/>
        <v>3.280187997107737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0</v>
      </c>
      <c r="H58" s="66">
        <v>66</v>
      </c>
      <c r="I58" s="66">
        <v>66</v>
      </c>
      <c r="J58" s="66">
        <v>0</v>
      </c>
      <c r="K58" s="66" t="e">
        <f t="shared" si="5"/>
        <v>#DIV/0!</v>
      </c>
      <c r="L58" s="66">
        <f t="shared" si="6"/>
        <v>0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0</v>
      </c>
      <c r="H59" s="66">
        <v>1000</v>
      </c>
      <c r="I59" s="66">
        <v>1000</v>
      </c>
      <c r="J59" s="66">
        <v>0</v>
      </c>
      <c r="K59" s="66" t="e">
        <f t="shared" si="5"/>
        <v>#DIV/0!</v>
      </c>
      <c r="L59" s="66">
        <f t="shared" si="6"/>
        <v>0</v>
      </c>
    </row>
    <row r="60" spans="2:12" x14ac:dyDescent="0.25">
      <c r="B60" s="66"/>
      <c r="C60" s="66"/>
      <c r="D60" s="66"/>
      <c r="E60" s="66" t="s">
        <v>137</v>
      </c>
      <c r="F60" s="66" t="s">
        <v>132</v>
      </c>
      <c r="G60" s="66">
        <v>131.25</v>
      </c>
      <c r="H60" s="66">
        <v>1700</v>
      </c>
      <c r="I60" s="66">
        <v>1700</v>
      </c>
      <c r="J60" s="66">
        <v>90.73</v>
      </c>
      <c r="K60" s="66">
        <f t="shared" si="5"/>
        <v>69.127619047619049</v>
      </c>
      <c r="L60" s="66">
        <f t="shared" si="6"/>
        <v>5.3370588235294116</v>
      </c>
    </row>
    <row r="61" spans="2:12" x14ac:dyDescent="0.25">
      <c r="B61" s="65"/>
      <c r="C61" s="65" t="s">
        <v>138</v>
      </c>
      <c r="D61" s="65"/>
      <c r="E61" s="65"/>
      <c r="F61" s="65" t="s">
        <v>139</v>
      </c>
      <c r="G61" s="65">
        <f>G62</f>
        <v>754.6</v>
      </c>
      <c r="H61" s="65">
        <f>H62</f>
        <v>1300</v>
      </c>
      <c r="I61" s="65">
        <f>I62</f>
        <v>1300</v>
      </c>
      <c r="J61" s="65">
        <f>J62</f>
        <v>765.9</v>
      </c>
      <c r="K61" s="65">
        <f t="shared" si="5"/>
        <v>101.497482109727</v>
      </c>
      <c r="L61" s="65">
        <f t="shared" si="6"/>
        <v>58.915384615384617</v>
      </c>
    </row>
    <row r="62" spans="2:12" x14ac:dyDescent="0.25">
      <c r="B62" s="65"/>
      <c r="C62" s="65"/>
      <c r="D62" s="65" t="s">
        <v>140</v>
      </c>
      <c r="E62" s="65"/>
      <c r="F62" s="65" t="s">
        <v>141</v>
      </c>
      <c r="G62" s="65">
        <f>G63+G64</f>
        <v>754.6</v>
      </c>
      <c r="H62" s="65">
        <f>H63+H64</f>
        <v>1300</v>
      </c>
      <c r="I62" s="65">
        <f>I63+I64</f>
        <v>1300</v>
      </c>
      <c r="J62" s="65">
        <f>J63+J64</f>
        <v>765.9</v>
      </c>
      <c r="K62" s="65">
        <f t="shared" si="5"/>
        <v>101.497482109727</v>
      </c>
      <c r="L62" s="65">
        <f t="shared" si="6"/>
        <v>58.915384615384617</v>
      </c>
    </row>
    <row r="63" spans="2:12" x14ac:dyDescent="0.25">
      <c r="B63" s="66"/>
      <c r="C63" s="66"/>
      <c r="D63" s="66"/>
      <c r="E63" s="66" t="s">
        <v>142</v>
      </c>
      <c r="F63" s="66" t="s">
        <v>143</v>
      </c>
      <c r="G63" s="66">
        <v>754.6</v>
      </c>
      <c r="H63" s="66">
        <v>1300</v>
      </c>
      <c r="I63" s="66">
        <v>1300</v>
      </c>
      <c r="J63" s="66">
        <v>765.39</v>
      </c>
      <c r="K63" s="66">
        <f t="shared" si="5"/>
        <v>101.42989663397826</v>
      </c>
      <c r="L63" s="66">
        <f t="shared" si="6"/>
        <v>58.876153846153848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0</v>
      </c>
      <c r="H64" s="66">
        <v>0</v>
      </c>
      <c r="I64" s="66">
        <v>0</v>
      </c>
      <c r="J64" s="66">
        <v>0.51</v>
      </c>
      <c r="K64" s="66" t="e">
        <f t="shared" si="5"/>
        <v>#DIV/0!</v>
      </c>
      <c r="L64" s="66" t="e">
        <f t="shared" si="6"/>
        <v>#DIV/0!</v>
      </c>
    </row>
    <row r="65" spans="2:12" x14ac:dyDescent="0.25">
      <c r="B65" s="65" t="s">
        <v>146</v>
      </c>
      <c r="C65" s="65"/>
      <c r="D65" s="65"/>
      <c r="E65" s="65"/>
      <c r="F65" s="65" t="s">
        <v>147</v>
      </c>
      <c r="G65" s="65">
        <f t="shared" ref="G65:J67" si="7">G66</f>
        <v>581.24</v>
      </c>
      <c r="H65" s="65">
        <f t="shared" si="7"/>
        <v>200</v>
      </c>
      <c r="I65" s="65">
        <f t="shared" si="7"/>
        <v>200</v>
      </c>
      <c r="J65" s="65">
        <f t="shared" si="7"/>
        <v>0</v>
      </c>
      <c r="K65" s="65">
        <f t="shared" si="5"/>
        <v>0</v>
      </c>
      <c r="L65" s="65">
        <f t="shared" si="6"/>
        <v>0</v>
      </c>
    </row>
    <row r="66" spans="2:12" x14ac:dyDescent="0.25">
      <c r="B66" s="65"/>
      <c r="C66" s="65" t="s">
        <v>148</v>
      </c>
      <c r="D66" s="65"/>
      <c r="E66" s="65"/>
      <c r="F66" s="65" t="s">
        <v>149</v>
      </c>
      <c r="G66" s="65">
        <f t="shared" si="7"/>
        <v>581.24</v>
      </c>
      <c r="H66" s="65">
        <f t="shared" si="7"/>
        <v>200</v>
      </c>
      <c r="I66" s="65">
        <f t="shared" si="7"/>
        <v>200</v>
      </c>
      <c r="J66" s="65">
        <f t="shared" si="7"/>
        <v>0</v>
      </c>
      <c r="K66" s="65">
        <f t="shared" si="5"/>
        <v>0</v>
      </c>
      <c r="L66" s="65">
        <f t="shared" si="6"/>
        <v>0</v>
      </c>
    </row>
    <row r="67" spans="2:12" x14ac:dyDescent="0.25">
      <c r="B67" s="65"/>
      <c r="C67" s="65"/>
      <c r="D67" s="65" t="s">
        <v>150</v>
      </c>
      <c r="E67" s="65"/>
      <c r="F67" s="65" t="s">
        <v>151</v>
      </c>
      <c r="G67" s="65">
        <f t="shared" si="7"/>
        <v>581.24</v>
      </c>
      <c r="H67" s="65">
        <f t="shared" si="7"/>
        <v>200</v>
      </c>
      <c r="I67" s="65">
        <f t="shared" si="7"/>
        <v>200</v>
      </c>
      <c r="J67" s="65">
        <f t="shared" si="7"/>
        <v>0</v>
      </c>
      <c r="K67" s="65">
        <f t="shared" si="5"/>
        <v>0</v>
      </c>
      <c r="L67" s="65">
        <f t="shared" si="6"/>
        <v>0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581.24</v>
      </c>
      <c r="H68" s="66">
        <v>200</v>
      </c>
      <c r="I68" s="66">
        <v>200</v>
      </c>
      <c r="J68" s="66">
        <v>0</v>
      </c>
      <c r="K68" s="66">
        <f t="shared" si="5"/>
        <v>0</v>
      </c>
      <c r="L68" s="66">
        <f t="shared" si="6"/>
        <v>0</v>
      </c>
    </row>
    <row r="69" spans="2:12" x14ac:dyDescent="0.25">
      <c r="B69" s="65"/>
      <c r="C69" s="66"/>
      <c r="D69" s="67"/>
      <c r="E69" s="68"/>
      <c r="F69" s="8"/>
      <c r="G69" s="65"/>
      <c r="H69" s="65"/>
      <c r="I69" s="65"/>
      <c r="J69" s="65"/>
      <c r="K69" s="70"/>
      <c r="L69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tabSelected="1" zoomScaleNormal="100" workbookViewId="0">
      <selection activeCell="C9" sqref="C9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1089717.1100000001</v>
      </c>
      <c r="D6" s="71">
        <f>D7+D9+D11+D13</f>
        <v>2124240</v>
      </c>
      <c r="E6" s="71">
        <f>E7+E9+E11+E13</f>
        <v>2124240</v>
      </c>
      <c r="F6" s="71">
        <f>F7+F9+F11+F13</f>
        <v>1304230.8699999999</v>
      </c>
      <c r="G6" s="72">
        <f t="shared" ref="G6:G19" si="0">(F6*100)/C6</f>
        <v>119.68527042766171</v>
      </c>
      <c r="H6" s="72">
        <f t="shared" ref="H6:H19" si="1">(F6*100)/E6</f>
        <v>61.397528998606553</v>
      </c>
    </row>
    <row r="7" spans="1:8" x14ac:dyDescent="0.25">
      <c r="A7"/>
      <c r="B7" s="8" t="s">
        <v>154</v>
      </c>
      <c r="C7" s="71">
        <f>C8</f>
        <v>1089183.8500000001</v>
      </c>
      <c r="D7" s="71">
        <f>D8</f>
        <v>2123940</v>
      </c>
      <c r="E7" s="71">
        <f>E8</f>
        <v>2123940</v>
      </c>
      <c r="F7" s="71">
        <f>F8</f>
        <v>1304156.76</v>
      </c>
      <c r="G7" s="72">
        <f t="shared" si="0"/>
        <v>119.73706367386919</v>
      </c>
      <c r="H7" s="72">
        <f t="shared" si="1"/>
        <v>61.402711941015284</v>
      </c>
    </row>
    <row r="8" spans="1:8" x14ac:dyDescent="0.25">
      <c r="A8"/>
      <c r="B8" s="16" t="s">
        <v>155</v>
      </c>
      <c r="C8" s="73">
        <v>1089183.8500000001</v>
      </c>
      <c r="D8" s="73">
        <v>2123940</v>
      </c>
      <c r="E8" s="73">
        <v>2123940</v>
      </c>
      <c r="F8" s="74">
        <v>1304156.76</v>
      </c>
      <c r="G8" s="70">
        <f t="shared" si="0"/>
        <v>119.73706367386919</v>
      </c>
      <c r="H8" s="70">
        <f t="shared" si="1"/>
        <v>61.402711941015284</v>
      </c>
    </row>
    <row r="9" spans="1:8" x14ac:dyDescent="0.25">
      <c r="A9"/>
      <c r="B9" s="8" t="s">
        <v>156</v>
      </c>
      <c r="C9" s="71">
        <f>C10</f>
        <v>533.26</v>
      </c>
      <c r="D9" s="71">
        <f>D10</f>
        <v>300</v>
      </c>
      <c r="E9" s="71">
        <f>E10</f>
        <v>300</v>
      </c>
      <c r="F9" s="71">
        <f>F10</f>
        <v>55.9</v>
      </c>
      <c r="G9" s="72">
        <f t="shared" si="0"/>
        <v>10.482691370063383</v>
      </c>
      <c r="H9" s="72">
        <f t="shared" si="1"/>
        <v>18.633333333333333</v>
      </c>
    </row>
    <row r="10" spans="1:8" x14ac:dyDescent="0.25">
      <c r="A10"/>
      <c r="B10" s="16" t="s">
        <v>157</v>
      </c>
      <c r="C10" s="73">
        <v>533.26</v>
      </c>
      <c r="D10" s="73">
        <v>300</v>
      </c>
      <c r="E10" s="73">
        <v>300</v>
      </c>
      <c r="F10" s="74">
        <v>55.9</v>
      </c>
      <c r="G10" s="70">
        <f t="shared" si="0"/>
        <v>10.482691370063383</v>
      </c>
      <c r="H10" s="70">
        <f t="shared" si="1"/>
        <v>18.633333333333333</v>
      </c>
    </row>
    <row r="11" spans="1:8" x14ac:dyDescent="0.25">
      <c r="A11"/>
      <c r="B11" s="8" t="s">
        <v>158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18.21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159</v>
      </c>
      <c r="C12" s="73">
        <v>0</v>
      </c>
      <c r="D12" s="73">
        <v>0</v>
      </c>
      <c r="E12" s="73">
        <v>0</v>
      </c>
      <c r="F12" s="74">
        <v>18.21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160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25">
      <c r="A14"/>
      <c r="B14" s="16" t="s">
        <v>161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x14ac:dyDescent="0.25">
      <c r="B15" s="8" t="s">
        <v>32</v>
      </c>
      <c r="C15" s="75">
        <f>C16+C18</f>
        <v>1089765.0900000001</v>
      </c>
      <c r="D15" s="75">
        <f>D16+D18</f>
        <v>2124240</v>
      </c>
      <c r="E15" s="75">
        <f>E16+E18</f>
        <v>2124240</v>
      </c>
      <c r="F15" s="75">
        <f>F16+F18</f>
        <v>1304156.76</v>
      </c>
      <c r="G15" s="72">
        <f t="shared" si="0"/>
        <v>119.67320039587614</v>
      </c>
      <c r="H15" s="72">
        <f t="shared" si="1"/>
        <v>61.394040221443902</v>
      </c>
    </row>
    <row r="16" spans="1:8" x14ac:dyDescent="0.25">
      <c r="A16"/>
      <c r="B16" s="8" t="s">
        <v>154</v>
      </c>
      <c r="C16" s="75">
        <f>C17</f>
        <v>1089183.8500000001</v>
      </c>
      <c r="D16" s="75">
        <f>D17</f>
        <v>2123940</v>
      </c>
      <c r="E16" s="75">
        <f>E17</f>
        <v>2123940</v>
      </c>
      <c r="F16" s="75">
        <f>F17</f>
        <v>1304156.76</v>
      </c>
      <c r="G16" s="72">
        <f t="shared" si="0"/>
        <v>119.73706367386919</v>
      </c>
      <c r="H16" s="72">
        <f t="shared" si="1"/>
        <v>61.402711941015284</v>
      </c>
    </row>
    <row r="17" spans="1:8" x14ac:dyDescent="0.25">
      <c r="A17"/>
      <c r="B17" s="16" t="s">
        <v>155</v>
      </c>
      <c r="C17" s="73">
        <v>1089183.8500000001</v>
      </c>
      <c r="D17" s="73">
        <v>2123940</v>
      </c>
      <c r="E17" s="76">
        <v>2123940</v>
      </c>
      <c r="F17" s="74">
        <v>1304156.76</v>
      </c>
      <c r="G17" s="70">
        <f t="shared" si="0"/>
        <v>119.73706367386919</v>
      </c>
      <c r="H17" s="70">
        <f t="shared" si="1"/>
        <v>61.402711941015284</v>
      </c>
    </row>
    <row r="18" spans="1:8" x14ac:dyDescent="0.25">
      <c r="A18"/>
      <c r="B18" s="8" t="s">
        <v>156</v>
      </c>
      <c r="C18" s="75">
        <f>C19</f>
        <v>581.24</v>
      </c>
      <c r="D18" s="75">
        <f>D19</f>
        <v>300</v>
      </c>
      <c r="E18" s="75">
        <f>E19</f>
        <v>300</v>
      </c>
      <c r="F18" s="75">
        <f>F19</f>
        <v>0</v>
      </c>
      <c r="G18" s="72">
        <f t="shared" si="0"/>
        <v>0</v>
      </c>
      <c r="H18" s="72">
        <f t="shared" si="1"/>
        <v>0</v>
      </c>
    </row>
    <row r="19" spans="1:8" x14ac:dyDescent="0.25">
      <c r="A19"/>
      <c r="B19" s="16" t="s">
        <v>157</v>
      </c>
      <c r="C19" s="73">
        <v>581.24</v>
      </c>
      <c r="D19" s="73">
        <v>300</v>
      </c>
      <c r="E19" s="76">
        <v>300</v>
      </c>
      <c r="F19" s="74">
        <v>0</v>
      </c>
      <c r="G19" s="70">
        <f t="shared" si="0"/>
        <v>0</v>
      </c>
      <c r="H19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view="pageBreakPreview" zoomScale="60" zoomScaleNormal="100"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1089765.0900000001</v>
      </c>
      <c r="D6" s="75">
        <f t="shared" si="0"/>
        <v>2124240</v>
      </c>
      <c r="E6" s="75">
        <f t="shared" si="0"/>
        <v>2124240</v>
      </c>
      <c r="F6" s="75">
        <f t="shared" si="0"/>
        <v>1304156.76</v>
      </c>
      <c r="G6" s="70">
        <f>(F6*100)/C6</f>
        <v>119.67320039587614</v>
      </c>
      <c r="H6" s="70">
        <f>(F6*100)/E6</f>
        <v>61.394040221443902</v>
      </c>
    </row>
    <row r="7" spans="2:8" x14ac:dyDescent="0.25">
      <c r="B7" s="8" t="s">
        <v>162</v>
      </c>
      <c r="C7" s="75">
        <f t="shared" si="0"/>
        <v>1089765.0900000001</v>
      </c>
      <c r="D7" s="75">
        <f t="shared" si="0"/>
        <v>2124240</v>
      </c>
      <c r="E7" s="75">
        <f t="shared" si="0"/>
        <v>2124240</v>
      </c>
      <c r="F7" s="75">
        <f t="shared" si="0"/>
        <v>1304156.76</v>
      </c>
      <c r="G7" s="70">
        <f>(F7*100)/C7</f>
        <v>119.67320039587614</v>
      </c>
      <c r="H7" s="70">
        <f>(F7*100)/E7</f>
        <v>61.394040221443902</v>
      </c>
    </row>
    <row r="8" spans="2:8" x14ac:dyDescent="0.25">
      <c r="B8" s="11" t="s">
        <v>163</v>
      </c>
      <c r="C8" s="73">
        <v>1089765.0900000001</v>
      </c>
      <c r="D8" s="73">
        <v>2124240</v>
      </c>
      <c r="E8" s="73">
        <v>2124240</v>
      </c>
      <c r="F8" s="74">
        <v>1304156.76</v>
      </c>
      <c r="G8" s="70">
        <f>(F8*100)/C8</f>
        <v>119.67320039587614</v>
      </c>
      <c r="H8" s="70">
        <f>(F8*100)/E8</f>
        <v>61.394040221443902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8"/>
  <sheetViews>
    <sheetView topLeftCell="A43" zoomScaleNormal="100" workbookViewId="0">
      <selection activeCell="E71" sqref="E71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164</v>
      </c>
      <c r="C1" s="39"/>
    </row>
    <row r="2" spans="1:6" ht="15" customHeight="1" x14ac:dyDescent="0.2">
      <c r="A2" s="41" t="s">
        <v>34</v>
      </c>
      <c r="B2" s="42" t="s">
        <v>165</v>
      </c>
      <c r="C2" s="39"/>
    </row>
    <row r="3" spans="1:6" s="39" customFormat="1" ht="43.5" customHeight="1" x14ac:dyDescent="0.2">
      <c r="A3" s="43" t="s">
        <v>35</v>
      </c>
      <c r="B3" s="37" t="s">
        <v>166</v>
      </c>
    </row>
    <row r="4" spans="1:6" s="39" customFormat="1" x14ac:dyDescent="0.2">
      <c r="A4" s="43" t="s">
        <v>36</v>
      </c>
      <c r="B4" s="44" t="s">
        <v>167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168</v>
      </c>
      <c r="B7" s="46"/>
      <c r="C7" s="77">
        <f>C13</f>
        <v>2123940</v>
      </c>
      <c r="D7" s="77">
        <f>D13</f>
        <v>2123940</v>
      </c>
      <c r="E7" s="77">
        <f>E13</f>
        <v>1304156.76</v>
      </c>
      <c r="F7" s="77">
        <f>(E7*100)/D7</f>
        <v>61.402711941015284</v>
      </c>
    </row>
    <row r="8" spans="1:6" x14ac:dyDescent="0.2">
      <c r="A8" s="47" t="s">
        <v>80</v>
      </c>
      <c r="B8" s="46"/>
      <c r="C8" s="77">
        <f>C54+C58</f>
        <v>300</v>
      </c>
      <c r="D8" s="77">
        <f>D54+D58</f>
        <v>300</v>
      </c>
      <c r="E8" s="77">
        <f>E54+E58</f>
        <v>0</v>
      </c>
      <c r="F8" s="77">
        <f>(E8*100)/D8</f>
        <v>0</v>
      </c>
    </row>
    <row r="9" spans="1:6" x14ac:dyDescent="0.2">
      <c r="A9" s="47" t="s">
        <v>169</v>
      </c>
      <c r="B9" s="46"/>
      <c r="C9" s="77"/>
      <c r="D9" s="77"/>
      <c r="E9" s="77"/>
      <c r="F9" s="77" t="e">
        <f>(E9*100)/D9</f>
        <v>#DIV/0!</v>
      </c>
    </row>
    <row r="10" spans="1:6" x14ac:dyDescent="0.2">
      <c r="A10" s="47" t="s">
        <v>170</v>
      </c>
      <c r="B10" s="46"/>
      <c r="C10" s="77"/>
      <c r="D10" s="77"/>
      <c r="E10" s="77"/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171</v>
      </c>
      <c r="B12" s="47" t="s">
        <v>172</v>
      </c>
      <c r="C12" s="47" t="s">
        <v>43</v>
      </c>
      <c r="D12" s="47" t="s">
        <v>173</v>
      </c>
      <c r="E12" s="47" t="s">
        <v>174</v>
      </c>
      <c r="F12" s="47" t="s">
        <v>175</v>
      </c>
    </row>
    <row r="13" spans="1:6" x14ac:dyDescent="0.2">
      <c r="A13" s="49" t="s">
        <v>78</v>
      </c>
      <c r="B13" s="50" t="s">
        <v>79</v>
      </c>
      <c r="C13" s="80">
        <f>C14+C22+C44</f>
        <v>2123940</v>
      </c>
      <c r="D13" s="80">
        <f>D14+D22+D44</f>
        <v>2123940</v>
      </c>
      <c r="E13" s="80">
        <f>E14+E22+E44</f>
        <v>1304156.76</v>
      </c>
      <c r="F13" s="81">
        <f>(E14*100)/D14</f>
        <v>63.712089822528071</v>
      </c>
    </row>
    <row r="14" spans="1:6" x14ac:dyDescent="0.2">
      <c r="A14" s="51" t="s">
        <v>80</v>
      </c>
      <c r="B14" s="52" t="s">
        <v>81</v>
      </c>
      <c r="C14" s="82">
        <f>C15+C18+C20</f>
        <v>1932700</v>
      </c>
      <c r="D14" s="82">
        <f>D15+D18+D20</f>
        <v>1932700</v>
      </c>
      <c r="E14" s="82">
        <f>E15+E18+E20</f>
        <v>1231363.56</v>
      </c>
      <c r="F14" s="81">
        <f>(E15*100)/D15</f>
        <v>64.41675028042529</v>
      </c>
    </row>
    <row r="15" spans="1:6" x14ac:dyDescent="0.2">
      <c r="A15" s="53" t="s">
        <v>82</v>
      </c>
      <c r="B15" s="54" t="s">
        <v>83</v>
      </c>
      <c r="C15" s="83">
        <f>C16+C17</f>
        <v>1605597</v>
      </c>
      <c r="D15" s="83">
        <f>D16+D17</f>
        <v>1605597</v>
      </c>
      <c r="E15" s="83">
        <f>E16+E17</f>
        <v>1034273.4099999999</v>
      </c>
      <c r="F15" s="83">
        <f>(E16*100)/D16</f>
        <v>65.016383745851698</v>
      </c>
    </row>
    <row r="16" spans="1:6" x14ac:dyDescent="0.2">
      <c r="A16" s="55" t="s">
        <v>84</v>
      </c>
      <c r="B16" s="56" t="s">
        <v>85</v>
      </c>
      <c r="C16" s="84">
        <v>1575647</v>
      </c>
      <c r="D16" s="84">
        <v>1575647</v>
      </c>
      <c r="E16" s="84">
        <v>1024428.7</v>
      </c>
      <c r="F16" s="84"/>
    </row>
    <row r="17" spans="1:6" x14ac:dyDescent="0.2">
      <c r="A17" s="55" t="s">
        <v>86</v>
      </c>
      <c r="B17" s="56" t="s">
        <v>87</v>
      </c>
      <c r="C17" s="84">
        <v>29950</v>
      </c>
      <c r="D17" s="84">
        <v>29950</v>
      </c>
      <c r="E17" s="84">
        <v>9844.7099999999991</v>
      </c>
      <c r="F17" s="84"/>
    </row>
    <row r="18" spans="1:6" x14ac:dyDescent="0.2">
      <c r="A18" s="53" t="s">
        <v>88</v>
      </c>
      <c r="B18" s="54" t="s">
        <v>89</v>
      </c>
      <c r="C18" s="83">
        <f>C19</f>
        <v>75000</v>
      </c>
      <c r="D18" s="83">
        <f>D19</f>
        <v>75000</v>
      </c>
      <c r="E18" s="83">
        <f>E19</f>
        <v>30331.26</v>
      </c>
      <c r="F18" s="83">
        <f>(E19*100)/D19</f>
        <v>40.441679999999998</v>
      </c>
    </row>
    <row r="19" spans="1:6" x14ac:dyDescent="0.2">
      <c r="A19" s="55" t="s">
        <v>90</v>
      </c>
      <c r="B19" s="56" t="s">
        <v>89</v>
      </c>
      <c r="C19" s="84">
        <v>75000</v>
      </c>
      <c r="D19" s="84">
        <v>75000</v>
      </c>
      <c r="E19" s="84">
        <v>30331.26</v>
      </c>
      <c r="F19" s="84"/>
    </row>
    <row r="20" spans="1:6" x14ac:dyDescent="0.2">
      <c r="A20" s="53" t="s">
        <v>91</v>
      </c>
      <c r="B20" s="54" t="s">
        <v>92</v>
      </c>
      <c r="C20" s="83">
        <f>C21</f>
        <v>252103</v>
      </c>
      <c r="D20" s="83">
        <f>D21</f>
        <v>252103</v>
      </c>
      <c r="E20" s="83">
        <f>E21</f>
        <v>166758.89000000001</v>
      </c>
      <c r="F20" s="83">
        <f>(E21*100)/D21</f>
        <v>66.147126372950737</v>
      </c>
    </row>
    <row r="21" spans="1:6" x14ac:dyDescent="0.2">
      <c r="A21" s="55" t="s">
        <v>93</v>
      </c>
      <c r="B21" s="56" t="s">
        <v>94</v>
      </c>
      <c r="C21" s="84">
        <v>252103</v>
      </c>
      <c r="D21" s="84">
        <v>252103</v>
      </c>
      <c r="E21" s="84">
        <v>166758.89000000001</v>
      </c>
      <c r="F21" s="84"/>
    </row>
    <row r="22" spans="1:6" x14ac:dyDescent="0.2">
      <c r="A22" s="51" t="s">
        <v>95</v>
      </c>
      <c r="B22" s="52" t="s">
        <v>96</v>
      </c>
      <c r="C22" s="82">
        <f>C23+C28+C31+C40</f>
        <v>189940</v>
      </c>
      <c r="D22" s="82">
        <f>D23+D28+D31+D40</f>
        <v>189940</v>
      </c>
      <c r="E22" s="82">
        <f>E23+E28+E31+E40</f>
        <v>72027.3</v>
      </c>
      <c r="F22" s="81">
        <f>(E23*100)/D23</f>
        <v>44.441811894882434</v>
      </c>
    </row>
    <row r="23" spans="1:6" x14ac:dyDescent="0.2">
      <c r="A23" s="53" t="s">
        <v>97</v>
      </c>
      <c r="B23" s="54" t="s">
        <v>98</v>
      </c>
      <c r="C23" s="83">
        <f>C24+C25+C26+C27</f>
        <v>72300</v>
      </c>
      <c r="D23" s="83">
        <f>D24+D25+D26+D27</f>
        <v>72300</v>
      </c>
      <c r="E23" s="83">
        <f>E24+E25+E26+E27</f>
        <v>32131.43</v>
      </c>
      <c r="F23" s="83">
        <f>(E24*100)/D24</f>
        <v>0</v>
      </c>
    </row>
    <row r="24" spans="1:6" x14ac:dyDescent="0.2">
      <c r="A24" s="55" t="s">
        <v>99</v>
      </c>
      <c r="B24" s="56" t="s">
        <v>100</v>
      </c>
      <c r="C24" s="84">
        <v>6000</v>
      </c>
      <c r="D24" s="84">
        <v>6000</v>
      </c>
      <c r="E24" s="84">
        <v>0</v>
      </c>
      <c r="F24" s="84"/>
    </row>
    <row r="25" spans="1:6" ht="25.5" x14ac:dyDescent="0.2">
      <c r="A25" s="55" t="s">
        <v>101</v>
      </c>
      <c r="B25" s="56" t="s">
        <v>102</v>
      </c>
      <c r="C25" s="84">
        <v>63000</v>
      </c>
      <c r="D25" s="84">
        <v>63000</v>
      </c>
      <c r="E25" s="84">
        <v>31739.43</v>
      </c>
      <c r="F25" s="84"/>
    </row>
    <row r="26" spans="1:6" x14ac:dyDescent="0.2">
      <c r="A26" s="55" t="s">
        <v>103</v>
      </c>
      <c r="B26" s="56" t="s">
        <v>104</v>
      </c>
      <c r="C26" s="84">
        <v>2800</v>
      </c>
      <c r="D26" s="84">
        <v>2800</v>
      </c>
      <c r="E26" s="84">
        <v>260</v>
      </c>
      <c r="F26" s="84"/>
    </row>
    <row r="27" spans="1:6" x14ac:dyDescent="0.2">
      <c r="A27" s="55" t="s">
        <v>105</v>
      </c>
      <c r="B27" s="56" t="s">
        <v>106</v>
      </c>
      <c r="C27" s="84">
        <v>500</v>
      </c>
      <c r="D27" s="84">
        <v>500</v>
      </c>
      <c r="E27" s="84">
        <v>132</v>
      </c>
      <c r="F27" s="84"/>
    </row>
    <row r="28" spans="1:6" x14ac:dyDescent="0.2">
      <c r="A28" s="53" t="s">
        <v>107</v>
      </c>
      <c r="B28" s="54" t="s">
        <v>108</v>
      </c>
      <c r="C28" s="83">
        <f>C29+C30</f>
        <v>45000</v>
      </c>
      <c r="D28" s="83">
        <f>D29+D30</f>
        <v>45000</v>
      </c>
      <c r="E28" s="83">
        <f>E29+E30</f>
        <v>12230.6</v>
      </c>
      <c r="F28" s="83">
        <f>(E29*100)/D29</f>
        <v>28.33860465116279</v>
      </c>
    </row>
    <row r="29" spans="1:6" x14ac:dyDescent="0.2">
      <c r="A29" s="55" t="s">
        <v>109</v>
      </c>
      <c r="B29" s="56" t="s">
        <v>110</v>
      </c>
      <c r="C29" s="84">
        <v>43000</v>
      </c>
      <c r="D29" s="84">
        <v>43000</v>
      </c>
      <c r="E29" s="84">
        <v>12185.6</v>
      </c>
      <c r="F29" s="84"/>
    </row>
    <row r="30" spans="1:6" x14ac:dyDescent="0.2">
      <c r="A30" s="55" t="s">
        <v>111</v>
      </c>
      <c r="B30" s="56" t="s">
        <v>112</v>
      </c>
      <c r="C30" s="84">
        <v>2000</v>
      </c>
      <c r="D30" s="84">
        <v>2000</v>
      </c>
      <c r="E30" s="84">
        <v>45</v>
      </c>
      <c r="F30" s="84"/>
    </row>
    <row r="31" spans="1:6" x14ac:dyDescent="0.2">
      <c r="A31" s="53" t="s">
        <v>113</v>
      </c>
      <c r="B31" s="54" t="s">
        <v>114</v>
      </c>
      <c r="C31" s="83">
        <f>C32+C33+C34+C35+C36+C37+C38+C39</f>
        <v>69874</v>
      </c>
      <c r="D31" s="83">
        <f>D32+D33+D34+D35+D36+D37+D38+D39</f>
        <v>69874</v>
      </c>
      <c r="E31" s="83">
        <f>E32+E33+E34+E35+E36+E37+E38+E39</f>
        <v>27574.54</v>
      </c>
      <c r="F31" s="83">
        <f>(E32*100)/D32</f>
        <v>42.229750000000003</v>
      </c>
    </row>
    <row r="32" spans="1:6" x14ac:dyDescent="0.2">
      <c r="A32" s="55" t="s">
        <v>115</v>
      </c>
      <c r="B32" s="56" t="s">
        <v>116</v>
      </c>
      <c r="C32" s="84">
        <v>32000</v>
      </c>
      <c r="D32" s="84">
        <v>32000</v>
      </c>
      <c r="E32" s="84">
        <v>13513.52</v>
      </c>
      <c r="F32" s="84"/>
    </row>
    <row r="33" spans="1:6" x14ac:dyDescent="0.2">
      <c r="A33" s="55" t="s">
        <v>117</v>
      </c>
      <c r="B33" s="56" t="s">
        <v>118</v>
      </c>
      <c r="C33" s="84">
        <v>8034</v>
      </c>
      <c r="D33" s="84">
        <v>8034</v>
      </c>
      <c r="E33" s="84">
        <v>1118.21</v>
      </c>
      <c r="F33" s="84"/>
    </row>
    <row r="34" spans="1:6" x14ac:dyDescent="0.2">
      <c r="A34" s="55" t="s">
        <v>119</v>
      </c>
      <c r="B34" s="56" t="s">
        <v>120</v>
      </c>
      <c r="C34" s="84">
        <v>4500</v>
      </c>
      <c r="D34" s="84">
        <v>4500</v>
      </c>
      <c r="E34" s="84">
        <v>90</v>
      </c>
      <c r="F34" s="84"/>
    </row>
    <row r="35" spans="1:6" x14ac:dyDescent="0.2">
      <c r="A35" s="55" t="s">
        <v>121</v>
      </c>
      <c r="B35" s="56" t="s">
        <v>122</v>
      </c>
      <c r="C35" s="84">
        <v>0</v>
      </c>
      <c r="D35" s="84">
        <v>0</v>
      </c>
      <c r="E35" s="84">
        <v>0</v>
      </c>
      <c r="F35" s="84"/>
    </row>
    <row r="36" spans="1:6" x14ac:dyDescent="0.2">
      <c r="A36" s="55" t="s">
        <v>123</v>
      </c>
      <c r="B36" s="56" t="s">
        <v>124</v>
      </c>
      <c r="C36" s="84">
        <v>17000</v>
      </c>
      <c r="D36" s="84">
        <v>17000</v>
      </c>
      <c r="E36" s="84">
        <v>8596.85</v>
      </c>
      <c r="F36" s="84"/>
    </row>
    <row r="37" spans="1:6" x14ac:dyDescent="0.2">
      <c r="A37" s="55" t="s">
        <v>125</v>
      </c>
      <c r="B37" s="56" t="s">
        <v>126</v>
      </c>
      <c r="C37" s="84">
        <v>4320</v>
      </c>
      <c r="D37" s="84">
        <v>4320</v>
      </c>
      <c r="E37" s="84">
        <v>3520</v>
      </c>
      <c r="F37" s="84"/>
    </row>
    <row r="38" spans="1:6" x14ac:dyDescent="0.2">
      <c r="A38" s="55" t="s">
        <v>127</v>
      </c>
      <c r="B38" s="56" t="s">
        <v>128</v>
      </c>
      <c r="C38" s="84">
        <v>20</v>
      </c>
      <c r="D38" s="84">
        <v>20</v>
      </c>
      <c r="E38" s="84">
        <v>9.9600000000000009</v>
      </c>
      <c r="F38" s="84"/>
    </row>
    <row r="39" spans="1:6" x14ac:dyDescent="0.2">
      <c r="A39" s="55" t="s">
        <v>129</v>
      </c>
      <c r="B39" s="56" t="s">
        <v>130</v>
      </c>
      <c r="C39" s="84">
        <v>4000</v>
      </c>
      <c r="D39" s="84">
        <v>4000</v>
      </c>
      <c r="E39" s="84">
        <v>726</v>
      </c>
      <c r="F39" s="84"/>
    </row>
    <row r="40" spans="1:6" x14ac:dyDescent="0.2">
      <c r="A40" s="53" t="s">
        <v>131</v>
      </c>
      <c r="B40" s="54" t="s">
        <v>132</v>
      </c>
      <c r="C40" s="83">
        <f>C41+C42+C43</f>
        <v>2766</v>
      </c>
      <c r="D40" s="83">
        <f>D41+D42+D43</f>
        <v>2766</v>
      </c>
      <c r="E40" s="83">
        <f>E41+E42+E43</f>
        <v>90.73</v>
      </c>
      <c r="F40" s="83">
        <f>(E41*100)/D41</f>
        <v>0</v>
      </c>
    </row>
    <row r="41" spans="1:6" x14ac:dyDescent="0.2">
      <c r="A41" s="55" t="s">
        <v>133</v>
      </c>
      <c r="B41" s="56" t="s">
        <v>134</v>
      </c>
      <c r="C41" s="84">
        <v>66</v>
      </c>
      <c r="D41" s="84">
        <v>66</v>
      </c>
      <c r="E41" s="84">
        <v>0</v>
      </c>
      <c r="F41" s="84"/>
    </row>
    <row r="42" spans="1:6" x14ac:dyDescent="0.2">
      <c r="A42" s="55" t="s">
        <v>135</v>
      </c>
      <c r="B42" s="56" t="s">
        <v>136</v>
      </c>
      <c r="C42" s="84">
        <v>1000</v>
      </c>
      <c r="D42" s="84">
        <v>1000</v>
      </c>
      <c r="E42" s="84">
        <v>0</v>
      </c>
      <c r="F42" s="84"/>
    </row>
    <row r="43" spans="1:6" x14ac:dyDescent="0.2">
      <c r="A43" s="55" t="s">
        <v>137</v>
      </c>
      <c r="B43" s="56" t="s">
        <v>132</v>
      </c>
      <c r="C43" s="84">
        <v>1700</v>
      </c>
      <c r="D43" s="84">
        <v>1700</v>
      </c>
      <c r="E43" s="84">
        <v>90.73</v>
      </c>
      <c r="F43" s="84"/>
    </row>
    <row r="44" spans="1:6" x14ac:dyDescent="0.2">
      <c r="A44" s="51" t="s">
        <v>138</v>
      </c>
      <c r="B44" s="52" t="s">
        <v>139</v>
      </c>
      <c r="C44" s="82">
        <f>C45</f>
        <v>1300</v>
      </c>
      <c r="D44" s="82">
        <f>D45</f>
        <v>1300</v>
      </c>
      <c r="E44" s="82">
        <f>E45</f>
        <v>765.9</v>
      </c>
      <c r="F44" s="81">
        <f>(E45*100)/D45</f>
        <v>58.915384615384617</v>
      </c>
    </row>
    <row r="45" spans="1:6" x14ac:dyDescent="0.2">
      <c r="A45" s="53" t="s">
        <v>140</v>
      </c>
      <c r="B45" s="54" t="s">
        <v>141</v>
      </c>
      <c r="C45" s="83">
        <f>C46+C47</f>
        <v>1300</v>
      </c>
      <c r="D45" s="83">
        <f>D46+D47</f>
        <v>1300</v>
      </c>
      <c r="E45" s="83">
        <f>E46+E47</f>
        <v>765.9</v>
      </c>
      <c r="F45" s="83">
        <f>(E46*100)/D46</f>
        <v>58.876153846153848</v>
      </c>
    </row>
    <row r="46" spans="1:6" x14ac:dyDescent="0.2">
      <c r="A46" s="55" t="s">
        <v>142</v>
      </c>
      <c r="B46" s="56" t="s">
        <v>143</v>
      </c>
      <c r="C46" s="84">
        <v>1300</v>
      </c>
      <c r="D46" s="84">
        <v>1300</v>
      </c>
      <c r="E46" s="84">
        <v>765.39</v>
      </c>
      <c r="F46" s="84"/>
    </row>
    <row r="47" spans="1:6" x14ac:dyDescent="0.2">
      <c r="A47" s="55" t="s">
        <v>144</v>
      </c>
      <c r="B47" s="56" t="s">
        <v>145</v>
      </c>
      <c r="C47" s="84">
        <v>0</v>
      </c>
      <c r="D47" s="84">
        <v>0</v>
      </c>
      <c r="E47" s="84">
        <v>0.51</v>
      </c>
      <c r="F47" s="84"/>
    </row>
    <row r="48" spans="1:6" x14ac:dyDescent="0.2">
      <c r="A48" s="49" t="s">
        <v>50</v>
      </c>
      <c r="B48" s="50" t="s">
        <v>51</v>
      </c>
      <c r="C48" s="80">
        <f t="shared" ref="C48:E49" si="0">C49</f>
        <v>2123940</v>
      </c>
      <c r="D48" s="80">
        <f t="shared" si="0"/>
        <v>2123940</v>
      </c>
      <c r="E48" s="80">
        <f t="shared" si="0"/>
        <v>1304156.76</v>
      </c>
      <c r="F48" s="81">
        <f>(E49*100)/D49</f>
        <v>61.402711941015284</v>
      </c>
    </row>
    <row r="49" spans="1:6" x14ac:dyDescent="0.2">
      <c r="A49" s="51" t="s">
        <v>70</v>
      </c>
      <c r="B49" s="52" t="s">
        <v>71</v>
      </c>
      <c r="C49" s="82">
        <f t="shared" si="0"/>
        <v>2123940</v>
      </c>
      <c r="D49" s="82">
        <f t="shared" si="0"/>
        <v>2123940</v>
      </c>
      <c r="E49" s="82">
        <f t="shared" si="0"/>
        <v>1304156.76</v>
      </c>
      <c r="F49" s="81">
        <f>(E50*100)/D50</f>
        <v>61.402711941015284</v>
      </c>
    </row>
    <row r="50" spans="1:6" ht="25.5" x14ac:dyDescent="0.2">
      <c r="A50" s="53" t="s">
        <v>72</v>
      </c>
      <c r="B50" s="54" t="s">
        <v>73</v>
      </c>
      <c r="C50" s="83">
        <f>C51+C52</f>
        <v>2123940</v>
      </c>
      <c r="D50" s="83">
        <f>D51+D52</f>
        <v>2123940</v>
      </c>
      <c r="E50" s="83">
        <f>E51+E52</f>
        <v>1304156.76</v>
      </c>
      <c r="F50" s="83">
        <f>(E51*100)/D51</f>
        <v>61.402711941015284</v>
      </c>
    </row>
    <row r="51" spans="1:6" x14ac:dyDescent="0.2">
      <c r="A51" s="55" t="s">
        <v>74</v>
      </c>
      <c r="B51" s="56" t="s">
        <v>75</v>
      </c>
      <c r="C51" s="84">
        <v>2123940</v>
      </c>
      <c r="D51" s="84">
        <v>2123940</v>
      </c>
      <c r="E51" s="84">
        <v>1304156.76</v>
      </c>
      <c r="F51" s="84"/>
    </row>
    <row r="52" spans="1:6" ht="25.5" x14ac:dyDescent="0.2">
      <c r="A52" s="55" t="s">
        <v>76</v>
      </c>
      <c r="B52" s="56" t="s">
        <v>77</v>
      </c>
      <c r="C52" s="84">
        <v>0</v>
      </c>
      <c r="D52" s="84">
        <v>0</v>
      </c>
      <c r="E52" s="84">
        <v>0</v>
      </c>
      <c r="F52" s="84"/>
    </row>
    <row r="53" spans="1:6" x14ac:dyDescent="0.2">
      <c r="A53" s="48" t="s">
        <v>168</v>
      </c>
      <c r="B53" s="48" t="s">
        <v>176</v>
      </c>
      <c r="C53" s="78"/>
      <c r="D53" s="78"/>
      <c r="E53" s="78"/>
      <c r="F53" s="79" t="e">
        <f>(E53*100)/D53</f>
        <v>#DIV/0!</v>
      </c>
    </row>
    <row r="54" spans="1:6" x14ac:dyDescent="0.2">
      <c r="A54" s="49" t="s">
        <v>78</v>
      </c>
      <c r="B54" s="50" t="s">
        <v>79</v>
      </c>
      <c r="C54" s="80">
        <f t="shared" ref="C54:E56" si="1">C55</f>
        <v>100</v>
      </c>
      <c r="D54" s="80">
        <f t="shared" si="1"/>
        <v>100</v>
      </c>
      <c r="E54" s="80">
        <f t="shared" si="1"/>
        <v>0</v>
      </c>
      <c r="F54" s="81">
        <f>(E55*100)/D55</f>
        <v>0</v>
      </c>
    </row>
    <row r="55" spans="1:6" x14ac:dyDescent="0.2">
      <c r="A55" s="51" t="s">
        <v>95</v>
      </c>
      <c r="B55" s="52" t="s">
        <v>96</v>
      </c>
      <c r="C55" s="82">
        <f t="shared" si="1"/>
        <v>100</v>
      </c>
      <c r="D55" s="82">
        <f t="shared" si="1"/>
        <v>100</v>
      </c>
      <c r="E55" s="82">
        <f t="shared" si="1"/>
        <v>0</v>
      </c>
      <c r="F55" s="81">
        <f>(E56*100)/D56</f>
        <v>0</v>
      </c>
    </row>
    <row r="56" spans="1:6" x14ac:dyDescent="0.2">
      <c r="A56" s="53" t="s">
        <v>107</v>
      </c>
      <c r="B56" s="54" t="s">
        <v>108</v>
      </c>
      <c r="C56" s="83">
        <f t="shared" si="1"/>
        <v>100</v>
      </c>
      <c r="D56" s="83">
        <f t="shared" si="1"/>
        <v>100</v>
      </c>
      <c r="E56" s="83">
        <f t="shared" si="1"/>
        <v>0</v>
      </c>
      <c r="F56" s="83">
        <f>(E57*100)/D57</f>
        <v>0</v>
      </c>
    </row>
    <row r="57" spans="1:6" x14ac:dyDescent="0.2">
      <c r="A57" s="55" t="s">
        <v>109</v>
      </c>
      <c r="B57" s="56" t="s">
        <v>110</v>
      </c>
      <c r="C57" s="84">
        <v>100</v>
      </c>
      <c r="D57" s="84">
        <v>100</v>
      </c>
      <c r="E57" s="84">
        <v>0</v>
      </c>
      <c r="F57" s="84"/>
    </row>
    <row r="58" spans="1:6" x14ac:dyDescent="0.2">
      <c r="A58" s="49" t="s">
        <v>146</v>
      </c>
      <c r="B58" s="50" t="s">
        <v>147</v>
      </c>
      <c r="C58" s="80">
        <f t="shared" ref="C58:E60" si="2">C59</f>
        <v>200</v>
      </c>
      <c r="D58" s="80">
        <f t="shared" si="2"/>
        <v>200</v>
      </c>
      <c r="E58" s="80">
        <f t="shared" si="2"/>
        <v>0</v>
      </c>
      <c r="F58" s="81">
        <f>(E59*100)/D59</f>
        <v>0</v>
      </c>
    </row>
    <row r="59" spans="1:6" x14ac:dyDescent="0.2">
      <c r="A59" s="51" t="s">
        <v>148</v>
      </c>
      <c r="B59" s="52" t="s">
        <v>149</v>
      </c>
      <c r="C59" s="82">
        <f t="shared" si="2"/>
        <v>200</v>
      </c>
      <c r="D59" s="82">
        <f t="shared" si="2"/>
        <v>200</v>
      </c>
      <c r="E59" s="82">
        <f t="shared" si="2"/>
        <v>0</v>
      </c>
      <c r="F59" s="81">
        <f>(E60*100)/D60</f>
        <v>0</v>
      </c>
    </row>
    <row r="60" spans="1:6" x14ac:dyDescent="0.2">
      <c r="A60" s="53" t="s">
        <v>150</v>
      </c>
      <c r="B60" s="54" t="s">
        <v>151</v>
      </c>
      <c r="C60" s="83">
        <f t="shared" si="2"/>
        <v>200</v>
      </c>
      <c r="D60" s="83">
        <f t="shared" si="2"/>
        <v>200</v>
      </c>
      <c r="E60" s="83">
        <f t="shared" si="2"/>
        <v>0</v>
      </c>
      <c r="F60" s="83">
        <f>(E61*100)/D61</f>
        <v>0</v>
      </c>
    </row>
    <row r="61" spans="1:6" x14ac:dyDescent="0.2">
      <c r="A61" s="55" t="s">
        <v>152</v>
      </c>
      <c r="B61" s="56" t="s">
        <v>153</v>
      </c>
      <c r="C61" s="84">
        <v>200</v>
      </c>
      <c r="D61" s="84">
        <v>200</v>
      </c>
      <c r="E61" s="84">
        <v>0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4" si="3">C63</f>
        <v>300</v>
      </c>
      <c r="D62" s="80">
        <f t="shared" si="3"/>
        <v>300</v>
      </c>
      <c r="E62" s="80">
        <f t="shared" si="3"/>
        <v>0</v>
      </c>
      <c r="F62" s="81">
        <f>(E63*100)/D63</f>
        <v>0</v>
      </c>
    </row>
    <row r="63" spans="1:6" x14ac:dyDescent="0.2">
      <c r="A63" s="51" t="s">
        <v>64</v>
      </c>
      <c r="B63" s="52" t="s">
        <v>65</v>
      </c>
      <c r="C63" s="82">
        <f t="shared" si="3"/>
        <v>300</v>
      </c>
      <c r="D63" s="82">
        <f t="shared" si="3"/>
        <v>300</v>
      </c>
      <c r="E63" s="82">
        <f t="shared" si="3"/>
        <v>0</v>
      </c>
      <c r="F63" s="81">
        <f>(E64*100)/D64</f>
        <v>0</v>
      </c>
    </row>
    <row r="64" spans="1:6" x14ac:dyDescent="0.2">
      <c r="A64" s="53" t="s">
        <v>66</v>
      </c>
      <c r="B64" s="54" t="s">
        <v>67</v>
      </c>
      <c r="C64" s="83">
        <f t="shared" si="3"/>
        <v>300</v>
      </c>
      <c r="D64" s="83">
        <f t="shared" si="3"/>
        <v>300</v>
      </c>
      <c r="E64" s="83">
        <f t="shared" si="3"/>
        <v>0</v>
      </c>
      <c r="F64" s="83">
        <f>(E65*100)/D65</f>
        <v>0</v>
      </c>
    </row>
    <row r="65" spans="1:6" x14ac:dyDescent="0.2">
      <c r="A65" s="55" t="s">
        <v>68</v>
      </c>
      <c r="B65" s="56" t="s">
        <v>69</v>
      </c>
      <c r="C65" s="84">
        <v>300</v>
      </c>
      <c r="D65" s="84">
        <v>300</v>
      </c>
      <c r="E65" s="84">
        <v>0</v>
      </c>
      <c r="F65" s="84"/>
    </row>
    <row r="66" spans="1:6" x14ac:dyDescent="0.2">
      <c r="A66" s="48" t="s">
        <v>80</v>
      </c>
      <c r="B66" s="48" t="s">
        <v>177</v>
      </c>
      <c r="C66" s="78"/>
      <c r="D66" s="78"/>
      <c r="E66" s="78"/>
      <c r="F66" s="79" t="e">
        <f>(E66*100)/D66</f>
        <v>#DIV/0!</v>
      </c>
    </row>
    <row r="67" spans="1:6" x14ac:dyDescent="0.2">
      <c r="A67" s="49" t="s">
        <v>50</v>
      </c>
      <c r="B67" s="50" t="s">
        <v>51</v>
      </c>
      <c r="C67" s="80">
        <f t="shared" ref="C67:E69" si="4">C68</f>
        <v>0</v>
      </c>
      <c r="D67" s="80">
        <f t="shared" si="4"/>
        <v>0</v>
      </c>
      <c r="E67" s="80">
        <f t="shared" si="4"/>
        <v>18.21</v>
      </c>
      <c r="F67" s="81" t="e">
        <f>(E68*100)/D68</f>
        <v>#DIV/0!</v>
      </c>
    </row>
    <row r="68" spans="1:6" x14ac:dyDescent="0.2">
      <c r="A68" s="51" t="s">
        <v>58</v>
      </c>
      <c r="B68" s="52" t="s">
        <v>59</v>
      </c>
      <c r="C68" s="82">
        <f t="shared" si="4"/>
        <v>0</v>
      </c>
      <c r="D68" s="82">
        <f t="shared" si="4"/>
        <v>0</v>
      </c>
      <c r="E68" s="82">
        <f t="shared" si="4"/>
        <v>18.21</v>
      </c>
      <c r="F68" s="81" t="e">
        <f>(E69*100)/D69</f>
        <v>#DIV/0!</v>
      </c>
    </row>
    <row r="69" spans="1:6" x14ac:dyDescent="0.2">
      <c r="A69" s="53" t="s">
        <v>60</v>
      </c>
      <c r="B69" s="54" t="s">
        <v>61</v>
      </c>
      <c r="C69" s="83">
        <f t="shared" si="4"/>
        <v>0</v>
      </c>
      <c r="D69" s="83">
        <f t="shared" si="4"/>
        <v>0</v>
      </c>
      <c r="E69" s="83">
        <f t="shared" si="4"/>
        <v>18.21</v>
      </c>
      <c r="F69" s="83" t="e">
        <f>(E70*100)/D70</f>
        <v>#DIV/0!</v>
      </c>
    </row>
    <row r="70" spans="1:6" x14ac:dyDescent="0.2">
      <c r="A70" s="55" t="s">
        <v>62</v>
      </c>
      <c r="B70" s="56" t="s">
        <v>63</v>
      </c>
      <c r="C70" s="84">
        <v>0</v>
      </c>
      <c r="D70" s="84">
        <v>0</v>
      </c>
      <c r="E70" s="84">
        <v>18.21</v>
      </c>
      <c r="F70" s="84"/>
    </row>
    <row r="71" spans="1:6" x14ac:dyDescent="0.2">
      <c r="A71" s="48" t="s">
        <v>169</v>
      </c>
      <c r="B71" s="48" t="s">
        <v>178</v>
      </c>
      <c r="C71" s="78"/>
      <c r="D71" s="78"/>
      <c r="E71" s="78"/>
      <c r="F71" s="79" t="e">
        <f>(E71*100)/D71</f>
        <v>#DIV/0!</v>
      </c>
    </row>
    <row r="72" spans="1:6" x14ac:dyDescent="0.2">
      <c r="A72" s="49" t="s">
        <v>50</v>
      </c>
      <c r="B72" s="50" t="s">
        <v>51</v>
      </c>
      <c r="C72" s="80">
        <f t="shared" ref="C72:E74" si="5">C73</f>
        <v>0</v>
      </c>
      <c r="D72" s="80">
        <f t="shared" si="5"/>
        <v>0</v>
      </c>
      <c r="E72" s="80">
        <f t="shared" si="5"/>
        <v>0</v>
      </c>
      <c r="F72" s="81" t="e">
        <f>(E73*100)/D73</f>
        <v>#DIV/0!</v>
      </c>
    </row>
    <row r="73" spans="1:6" x14ac:dyDescent="0.2">
      <c r="A73" s="51" t="s">
        <v>52</v>
      </c>
      <c r="B73" s="52" t="s">
        <v>53</v>
      </c>
      <c r="C73" s="82">
        <f t="shared" si="5"/>
        <v>0</v>
      </c>
      <c r="D73" s="82">
        <f t="shared" si="5"/>
        <v>0</v>
      </c>
      <c r="E73" s="82">
        <f t="shared" si="5"/>
        <v>0</v>
      </c>
      <c r="F73" s="81" t="e">
        <f>(E74*100)/D74</f>
        <v>#DIV/0!</v>
      </c>
    </row>
    <row r="74" spans="1:6" ht="25.5" x14ac:dyDescent="0.2">
      <c r="A74" s="53" t="s">
        <v>54</v>
      </c>
      <c r="B74" s="54" t="s">
        <v>55</v>
      </c>
      <c r="C74" s="83">
        <f t="shared" si="5"/>
        <v>0</v>
      </c>
      <c r="D74" s="83">
        <f t="shared" si="5"/>
        <v>0</v>
      </c>
      <c r="E74" s="83">
        <f t="shared" si="5"/>
        <v>0</v>
      </c>
      <c r="F74" s="83" t="e">
        <f>(E75*100)/D75</f>
        <v>#DIV/0!</v>
      </c>
    </row>
    <row r="75" spans="1:6" ht="25.5" x14ac:dyDescent="0.2">
      <c r="A75" s="55" t="s">
        <v>56</v>
      </c>
      <c r="B75" s="56" t="s">
        <v>57</v>
      </c>
      <c r="C75" s="84">
        <v>0</v>
      </c>
      <c r="D75" s="84">
        <v>0</v>
      </c>
      <c r="E75" s="84">
        <v>0</v>
      </c>
      <c r="F75" s="84"/>
    </row>
    <row r="76" spans="1:6" x14ac:dyDescent="0.2">
      <c r="A76" s="48" t="s">
        <v>170</v>
      </c>
      <c r="B76" s="48" t="s">
        <v>179</v>
      </c>
      <c r="C76" s="78"/>
      <c r="D76" s="78"/>
      <c r="E76" s="78"/>
      <c r="F76" s="79" t="e">
        <f>(E76*100)/D76</f>
        <v>#DIV/0!</v>
      </c>
    </row>
    <row r="77" spans="1:6" ht="38.25" x14ac:dyDescent="0.2">
      <c r="A77" s="47" t="s">
        <v>180</v>
      </c>
      <c r="B77" s="47" t="s">
        <v>181</v>
      </c>
      <c r="C77" s="47" t="s">
        <v>43</v>
      </c>
      <c r="D77" s="47" t="s">
        <v>173</v>
      </c>
      <c r="E77" s="47" t="s">
        <v>174</v>
      </c>
      <c r="F77" s="47" t="s">
        <v>175</v>
      </c>
    </row>
    <row r="78" spans="1:6" x14ac:dyDescent="0.2">
      <c r="A78" s="49" t="s">
        <v>50</v>
      </c>
      <c r="B78" s="50" t="s">
        <v>51</v>
      </c>
      <c r="C78" s="80">
        <f t="shared" ref="C78:E80" si="6">C79</f>
        <v>0</v>
      </c>
      <c r="D78" s="80">
        <f t="shared" si="6"/>
        <v>0</v>
      </c>
      <c r="E78" s="80">
        <f t="shared" si="6"/>
        <v>0</v>
      </c>
      <c r="F78" s="81" t="e">
        <f>(E79*100)/D79</f>
        <v>#DIV/0!</v>
      </c>
    </row>
    <row r="79" spans="1:6" x14ac:dyDescent="0.2">
      <c r="A79" s="51" t="s">
        <v>70</v>
      </c>
      <c r="B79" s="52" t="s">
        <v>71</v>
      </c>
      <c r="C79" s="82">
        <f t="shared" si="6"/>
        <v>0</v>
      </c>
      <c r="D79" s="82">
        <f t="shared" si="6"/>
        <v>0</v>
      </c>
      <c r="E79" s="82">
        <f t="shared" si="6"/>
        <v>0</v>
      </c>
      <c r="F79" s="81" t="e">
        <f>(E80*100)/D80</f>
        <v>#DIV/0!</v>
      </c>
    </row>
    <row r="80" spans="1:6" ht="25.5" x14ac:dyDescent="0.2">
      <c r="A80" s="53" t="s">
        <v>72</v>
      </c>
      <c r="B80" s="54" t="s">
        <v>73</v>
      </c>
      <c r="C80" s="83">
        <f t="shared" si="6"/>
        <v>0</v>
      </c>
      <c r="D80" s="83">
        <f t="shared" si="6"/>
        <v>0</v>
      </c>
      <c r="E80" s="83">
        <f t="shared" si="6"/>
        <v>0</v>
      </c>
      <c r="F80" s="83" t="e">
        <f>(E81*100)/D81</f>
        <v>#DIV/0!</v>
      </c>
    </row>
    <row r="81" spans="1:6" x14ac:dyDescent="0.2">
      <c r="A81" s="55" t="s">
        <v>74</v>
      </c>
      <c r="B81" s="56" t="s">
        <v>75</v>
      </c>
      <c r="C81" s="84">
        <v>0</v>
      </c>
      <c r="D81" s="84">
        <v>0</v>
      </c>
      <c r="E81" s="84">
        <v>0</v>
      </c>
      <c r="F81" s="84"/>
    </row>
    <row r="82" spans="1:6" x14ac:dyDescent="0.2">
      <c r="A82" s="48" t="s">
        <v>168</v>
      </c>
      <c r="B82" s="48" t="s">
        <v>176</v>
      </c>
      <c r="C82" s="78"/>
      <c r="D82" s="78"/>
      <c r="E82" s="78"/>
      <c r="F82" s="79" t="e">
        <f>(E82*100)/D82</f>
        <v>#DIV/0!</v>
      </c>
    </row>
    <row r="83" spans="1:6" s="57" customFormat="1" x14ac:dyDescent="0.2"/>
    <row r="84" spans="1:6" s="57" customFormat="1" x14ac:dyDescent="0.2"/>
    <row r="85" spans="1:6" s="57" customFormat="1" x14ac:dyDescent="0.2"/>
    <row r="86" spans="1:6" s="57" customFormat="1" x14ac:dyDescent="0.2"/>
    <row r="87" spans="1:6" s="57" customFormat="1" x14ac:dyDescent="0.2"/>
    <row r="88" spans="1:6" s="57" customFormat="1" x14ac:dyDescent="0.2"/>
    <row r="89" spans="1:6" s="57" customFormat="1" x14ac:dyDescent="0.2"/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pans="1:3" x14ac:dyDescent="0.2">
      <c r="A1265" s="40"/>
      <c r="B1265" s="40"/>
      <c r="C1265" s="40"/>
    </row>
    <row r="1266" spans="1:3" x14ac:dyDescent="0.2">
      <c r="A1266" s="40"/>
      <c r="B1266" s="40"/>
      <c r="C1266" s="40"/>
    </row>
    <row r="1267" spans="1:3" x14ac:dyDescent="0.2">
      <c r="A1267" s="40"/>
      <c r="B1267" s="40"/>
      <c r="C1267" s="40"/>
    </row>
    <row r="1268" spans="1:3" x14ac:dyDescent="0.2">
      <c r="A1268" s="40"/>
      <c r="B1268" s="40"/>
      <c r="C1268" s="40"/>
    </row>
    <row r="1269" spans="1:3" x14ac:dyDescent="0.2">
      <c r="A1269" s="40"/>
      <c r="B1269" s="40"/>
      <c r="C1269" s="40"/>
    </row>
    <row r="1270" spans="1:3" x14ac:dyDescent="0.2">
      <c r="A1270" s="40"/>
      <c r="B1270" s="40"/>
      <c r="C1270" s="40"/>
    </row>
    <row r="1271" spans="1:3" x14ac:dyDescent="0.2">
      <c r="A1271" s="40"/>
      <c r="B1271" s="40"/>
      <c r="C1271" s="40"/>
    </row>
    <row r="1272" spans="1:3" x14ac:dyDescent="0.2">
      <c r="A1272" s="40"/>
      <c r="B1272" s="40"/>
      <c r="C1272" s="40"/>
    </row>
    <row r="1273" spans="1:3" x14ac:dyDescent="0.2">
      <c r="A1273" s="40"/>
      <c r="B1273" s="40"/>
      <c r="C1273" s="40"/>
    </row>
    <row r="1274" spans="1:3" x14ac:dyDescent="0.2">
      <c r="A1274" s="40"/>
      <c r="B1274" s="40"/>
      <c r="C1274" s="40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Katarina Baković</cp:lastModifiedBy>
  <cp:lastPrinted>2025-07-14T10:00:37Z</cp:lastPrinted>
  <dcterms:created xsi:type="dcterms:W3CDTF">2022-08-12T12:51:27Z</dcterms:created>
  <dcterms:modified xsi:type="dcterms:W3CDTF">2025-07-14T10:00:43Z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