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0 - OS POLUGODIŠNJI IZVJEŠTAJ O IZVRŠENJU\"/>
    </mc:Choice>
  </mc:AlternateContent>
  <xr:revisionPtr revIDLastSave="0" documentId="13_ncr:1_{3A7BC61A-1AFC-458B-BDA9-1F7FA9E9508A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15" l="1"/>
  <c r="F90" i="15"/>
  <c r="F89" i="15"/>
  <c r="F67" i="15"/>
  <c r="F66" i="15"/>
  <c r="F65" i="15"/>
  <c r="F60" i="15"/>
  <c r="F59" i="15"/>
  <c r="F61" i="15"/>
  <c r="F57" i="15"/>
  <c r="F56" i="15"/>
  <c r="F54" i="15"/>
  <c r="F53" i="15"/>
  <c r="F52" i="15"/>
  <c r="F50" i="15"/>
  <c r="F48" i="15"/>
  <c r="F47" i="15"/>
  <c r="F43" i="15"/>
  <c r="F41" i="15"/>
  <c r="F32" i="15"/>
  <c r="F27" i="15"/>
  <c r="F23" i="15"/>
  <c r="F22" i="15"/>
  <c r="F20" i="15"/>
  <c r="F18" i="15"/>
  <c r="F15" i="15"/>
  <c r="F14" i="15"/>
  <c r="F13" i="15"/>
  <c r="G12" i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E91" i="15"/>
  <c r="D91" i="15"/>
  <c r="C91" i="15"/>
  <c r="E90" i="15"/>
  <c r="D90" i="15"/>
  <c r="C90" i="15"/>
  <c r="E89" i="15"/>
  <c r="D89" i="15"/>
  <c r="C89" i="15"/>
  <c r="F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F75" i="15" s="1"/>
  <c r="D76" i="15"/>
  <c r="C76" i="15"/>
  <c r="D75" i="15"/>
  <c r="C75" i="15"/>
  <c r="D74" i="15"/>
  <c r="C74" i="15"/>
  <c r="F73" i="15"/>
  <c r="E71" i="15"/>
  <c r="F71" i="15" s="1"/>
  <c r="D71" i="15"/>
  <c r="C71" i="15"/>
  <c r="E70" i="15"/>
  <c r="F70" i="15" s="1"/>
  <c r="D70" i="15"/>
  <c r="C70" i="15"/>
  <c r="D69" i="15"/>
  <c r="C69" i="15"/>
  <c r="E67" i="15"/>
  <c r="D67" i="15"/>
  <c r="C67" i="15"/>
  <c r="E66" i="15"/>
  <c r="D66" i="15"/>
  <c r="C66" i="15"/>
  <c r="E65" i="15"/>
  <c r="D65" i="15"/>
  <c r="C65" i="15"/>
  <c r="F64" i="15"/>
  <c r="E61" i="15"/>
  <c r="E60" i="15" s="1"/>
  <c r="D61" i="15"/>
  <c r="C61" i="15"/>
  <c r="D60" i="15"/>
  <c r="C60" i="15"/>
  <c r="D59" i="15"/>
  <c r="C59" i="15"/>
  <c r="E57" i="15"/>
  <c r="D57" i="15"/>
  <c r="C57" i="15"/>
  <c r="E56" i="15"/>
  <c r="D56" i="15"/>
  <c r="C56" i="15"/>
  <c r="E54" i="15"/>
  <c r="D54" i="15"/>
  <c r="C54" i="15"/>
  <c r="E53" i="15"/>
  <c r="D53" i="15"/>
  <c r="C53" i="15"/>
  <c r="E52" i="15"/>
  <c r="D52" i="15"/>
  <c r="C52" i="15"/>
  <c r="E50" i="15"/>
  <c r="D50" i="15"/>
  <c r="C50" i="15"/>
  <c r="E48" i="15"/>
  <c r="D48" i="15"/>
  <c r="C48" i="15"/>
  <c r="E47" i="15"/>
  <c r="D47" i="15"/>
  <c r="C47" i="15"/>
  <c r="E43" i="15"/>
  <c r="D43" i="15"/>
  <c r="C43" i="15"/>
  <c r="E41" i="15"/>
  <c r="D41" i="15"/>
  <c r="C41" i="15"/>
  <c r="E32" i="15"/>
  <c r="D32" i="15"/>
  <c r="C32" i="15"/>
  <c r="E27" i="15"/>
  <c r="D27" i="15"/>
  <c r="C27" i="15"/>
  <c r="E23" i="15"/>
  <c r="D23" i="15"/>
  <c r="C23" i="15"/>
  <c r="E22" i="15"/>
  <c r="D22" i="15"/>
  <c r="C22" i="15"/>
  <c r="E20" i="15"/>
  <c r="D20" i="15"/>
  <c r="C20" i="15"/>
  <c r="E18" i="15"/>
  <c r="D18" i="15"/>
  <c r="C18" i="15"/>
  <c r="E15" i="15"/>
  <c r="D15" i="15"/>
  <c r="C15" i="15"/>
  <c r="E14" i="15"/>
  <c r="D14" i="15"/>
  <c r="C14" i="15"/>
  <c r="E13" i="15"/>
  <c r="D13" i="15"/>
  <c r="C13" i="15"/>
  <c r="F10" i="15"/>
  <c r="E10" i="15"/>
  <c r="D10" i="15"/>
  <c r="C10" i="15"/>
  <c r="F9" i="15"/>
  <c r="F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G11" i="5" s="1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E6" i="5"/>
  <c r="D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J21" i="3" s="1"/>
  <c r="I22" i="3"/>
  <c r="H22" i="3"/>
  <c r="G22" i="3"/>
  <c r="G21" i="3" s="1"/>
  <c r="I21" i="3"/>
  <c r="H21" i="3"/>
  <c r="L20" i="3"/>
  <c r="K20" i="3"/>
  <c r="J19" i="3"/>
  <c r="L19" i="3" s="1"/>
  <c r="I19" i="3"/>
  <c r="H19" i="3"/>
  <c r="G19" i="3"/>
  <c r="K19" i="3" s="1"/>
  <c r="I18" i="3"/>
  <c r="H18" i="3"/>
  <c r="G18" i="3"/>
  <c r="L17" i="3"/>
  <c r="K17" i="3"/>
  <c r="J16" i="3"/>
  <c r="J15" i="3" s="1"/>
  <c r="L15" i="3" s="1"/>
  <c r="I16" i="3"/>
  <c r="H16" i="3"/>
  <c r="G16" i="3"/>
  <c r="I15" i="3"/>
  <c r="H15" i="3"/>
  <c r="G15" i="3"/>
  <c r="L14" i="3"/>
  <c r="K14" i="3"/>
  <c r="L13" i="3"/>
  <c r="J13" i="3"/>
  <c r="I13" i="3"/>
  <c r="H13" i="3"/>
  <c r="G13" i="3"/>
  <c r="G12" i="3" s="1"/>
  <c r="K12" i="3" s="1"/>
  <c r="L12" i="3"/>
  <c r="J12" i="3"/>
  <c r="I12" i="3"/>
  <c r="H12" i="3"/>
  <c r="I11" i="3"/>
  <c r="H11" i="3"/>
  <c r="I10" i="3"/>
  <c r="H10" i="3"/>
  <c r="K27" i="1" l="1"/>
  <c r="J18" i="3"/>
  <c r="L18" i="3" s="1"/>
  <c r="E75" i="15"/>
  <c r="E59" i="15"/>
  <c r="E69" i="15"/>
  <c r="F69" i="15" s="1"/>
  <c r="G7" i="5"/>
  <c r="G9" i="5"/>
  <c r="F6" i="5"/>
  <c r="H6" i="5" s="1"/>
  <c r="C6" i="5"/>
  <c r="K16" i="3"/>
  <c r="K15" i="3"/>
  <c r="L16" i="3"/>
  <c r="L21" i="3"/>
  <c r="K22" i="3"/>
  <c r="L22" i="3"/>
  <c r="K21" i="3"/>
  <c r="K13" i="3"/>
  <c r="J11" i="3" l="1"/>
  <c r="K11" i="3" s="1"/>
  <c r="K18" i="3"/>
  <c r="F74" i="15"/>
  <c r="E74" i="15"/>
  <c r="G6" i="5"/>
  <c r="J10" i="3" l="1"/>
  <c r="L11" i="3"/>
  <c r="L10" i="3"/>
  <c r="K10" i="3"/>
</calcChain>
</file>

<file path=xl/sharedStrings.xml><?xml version="1.0" encoding="utf-8"?>
<sst xmlns="http://schemas.openxmlformats.org/spreadsheetml/2006/main" count="438" uniqueCount="197">
  <si>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</si>
  <si>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</si>
  <si>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</si>
  <si>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</si>
  <si>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</si>
  <si>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</si>
  <si>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</si>
  <si>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</si>
  <si>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</si>
  <si>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</si>
  <si>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</si>
  <si>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</si>
  <si>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</si>
  <si>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</si>
  <si>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</si>
  <si>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</si>
  <si>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</si>
  <si>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</si>
  <si>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</si>
  <si>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</si>
  <si>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</si>
  <si>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</si>
  <si>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</si>
  <si>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</si>
  <si>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</si>
  <si>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</si>
  <si>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</si>
  <si>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</si>
  <si>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</si>
  <si>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</si>
  <si>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</si>
  <si>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</si>
  <si>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</si>
  <si>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</si>
  <si>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</si>
  <si>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</si>
  <si>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</si>
  <si>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</si>
  <si>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</si>
  <si>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</si>
  <si>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</si>
  <si>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</si>
  <si>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</si>
  <si>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</si>
  <si>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</si>
  <si>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</si>
  <si>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</si>
  <si>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</si>
  <si>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</si>
  <si>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</si>
  <si>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</si>
  <si>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</si>
  <si>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</si>
  <si>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</si>
  <si>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</si>
  <si>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</si>
  <si>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</si>
  <si>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</si>
  <si>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</si>
  <si>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</si>
  <si>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</si>
  <si>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</si>
  <si>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</si>
  <si>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</si>
  <si>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</si>
  <si>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</si>
  <si>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</si>
  <si>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</si>
  <si>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</si>
  <si>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</si>
  <si>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</si>
  <si>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</si>
  <si>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</si>
  <si>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</si>
  <si>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</si>
  <si>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</si>
  <si>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</si>
  <si>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</si>
  <si>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</si>
  <si>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</si>
  <si>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</si>
  <si>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</si>
  <si>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</si>
  <si>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</si>
  <si>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</si>
  <si>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</si>
  <si>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</si>
  <si>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</si>
  <si>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</si>
  <si>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</si>
  <si>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</si>
  <si>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</si>
  <si>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</si>
  <si>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</si>
  <si>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</si>
  <si>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</si>
  <si>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</si>
  <si>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</si>
  <si>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</si>
  <si>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</si>
  <si>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</si>
  <si>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</si>
  <si>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</si>
  <si>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</si>
  <si>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</si>
  <si>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</si>
  <si>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</si>
  <si>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</si>
  <si>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</si>
  <si>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</si>
  <si>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</si>
  <si>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</si>
  <si>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</si>
  <si>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</si>
  <si>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</si>
  <si>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</si>
  <si>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</si>
  <si>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</si>
  <si>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</si>
  <si>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</si>
  <si>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</si>
  <si>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</si>
  <si>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</si>
  <si>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</si>
  <si>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</si>
  <si>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</si>
  <si>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</si>
  <si>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</si>
  <si>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</si>
  <si>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</si>
  <si>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</si>
  <si>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</si>
  <si>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</si>
  <si>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</si>
  <si>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</si>
  <si>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</si>
  <si>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</si>
  <si>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</si>
  <si>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</si>
  <si>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</si>
  <si>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</si>
  <si>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</si>
  <si>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</si>
  <si>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</si>
  <si>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</si>
  <si>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</si>
  <si>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</si>
  <si>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</si>
  <si>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</si>
  <si>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</si>
  <si>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</si>
  <si>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</si>
  <si>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</si>
  <si>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</si>
  <si>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</si>
  <si>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</si>
  <si>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</si>
  <si>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</si>
  <si>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</si>
  <si>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</si>
  <si>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</si>
  <si>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</si>
  <si>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</si>
  <si>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</si>
  <si>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</si>
  <si>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</si>
  <si>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</si>
  <si>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</si>
  <si>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</si>
  <si>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</si>
  <si>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</si>
  <si>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</si>
  <si>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</si>
  <si>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</si>
  <si>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</si>
  <si>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</si>
  <si>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</si>
  <si>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</si>
  <si>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</si>
  <si>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</si>
  <si>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</si>
  <si>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3742 BJELOVAR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</si>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</sst>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3138853.09</v>
      </c>
      <c r="H10" s="86">
        <v>6293413</v>
      </c>
      <c r="I10" s="86">
        <v>6293413</v>
      </c>
      <c r="J10" s="86">
        <v>3751468.88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3138853.09</v>
      </c>
      <c r="H12" s="87">
        <f t="shared" ref="H12:J12" si="0">H10+H11</f>
        <v>6293413</v>
      </c>
      <c r="I12" s="87">
        <f t="shared" si="0"/>
        <v>6293413</v>
      </c>
      <c r="J12" s="87">
        <f t="shared" si="0"/>
        <v>3751468.88</v>
      </c>
      <c r="K12" s="88">
        <f>J12/G12*100</f>
        <v>119.51718581387955</v>
      </c>
      <c r="L12" s="88">
        <f>J12/I12*100</f>
        <v>59.609450071050475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3126175.99</v>
      </c>
      <c r="H13" s="86">
        <v>6239650</v>
      </c>
      <c r="I13" s="86">
        <v>6239650</v>
      </c>
      <c r="J13" s="86">
        <v>3735118.38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10912.47</v>
      </c>
      <c r="H14" s="86">
        <v>53763</v>
      </c>
      <c r="I14" s="86">
        <v>53763</v>
      </c>
      <c r="J14" s="86">
        <v>16304.98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3137088.4600000004</v>
      </c>
      <c r="H15" s="87">
        <f t="shared" ref="H15:J15" si="1">H13+H14</f>
        <v>6293413</v>
      </c>
      <c r="I15" s="87">
        <f t="shared" si="1"/>
        <v>6293413</v>
      </c>
      <c r="J15" s="87">
        <f t="shared" si="1"/>
        <v>3751423.36</v>
      </c>
      <c r="K15" s="88">
        <f>J15/G15*100</f>
        <v>119.582963879826</v>
      </c>
      <c r="L15" s="88">
        <f>J15/I15*100</f>
        <v>59.608726775121902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1764.6299999994226</v>
      </c>
      <c r="H16" s="90">
        <f t="shared" ref="H16:J16" si="2">H12-H15</f>
        <v>0</v>
      </c>
      <c r="I16" s="90">
        <f t="shared" si="2"/>
        <v>0</v>
      </c>
      <c r="J16" s="90">
        <f t="shared" si="2"/>
        <v>45.520000000018626</v>
      </c>
      <c r="K16" s="88">
        <f>J16/G16*100</f>
        <v>2.579577588504872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6225.01</v>
      </c>
      <c r="H24" s="86">
        <v>0</v>
      </c>
      <c r="I24" s="86">
        <v>0</v>
      </c>
      <c r="J24" s="86">
        <v>8710.31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-8710.31</v>
      </c>
      <c r="H25" s="86">
        <v>0</v>
      </c>
      <c r="I25" s="86">
        <v>0</v>
      </c>
      <c r="J25" s="86">
        <v>-8755.83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-2485.2999999999993</v>
      </c>
      <c r="H26" s="94">
        <f t="shared" ref="H26:J26" si="4">H24+H25</f>
        <v>0</v>
      </c>
      <c r="I26" s="94">
        <f t="shared" si="4"/>
        <v>0</v>
      </c>
      <c r="J26" s="94">
        <f t="shared" si="4"/>
        <v>-45.520000000000437</v>
      </c>
      <c r="K26" s="93">
        <f>J26/G26*100</f>
        <v>1.8315696294210135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-720.67000000057669</v>
      </c>
      <c r="H27" s="94">
        <f t="shared" ref="H27:J27" si="5">H16+H26</f>
        <v>0</v>
      </c>
      <c r="I27" s="94">
        <f t="shared" si="5"/>
        <v>0</v>
      </c>
      <c r="J27" s="94">
        <f t="shared" si="5"/>
        <v>1.8189894035458565E-11</v>
      </c>
      <c r="K27" s="93">
        <f>J27/G27*100</f>
        <v>-2.5240254257071904E-12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7"/>
  <sheetViews>
    <sheetView topLeftCell="A3"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v>3138853.09</v>
      </c>
      <c r="H10" s="65">
        <f>H11</f>
        <v>6293413</v>
      </c>
      <c r="I10" s="65">
        <f>I11</f>
        <v>6293413</v>
      </c>
      <c r="J10" s="65">
        <f>J11</f>
        <v>3751468.88</v>
      </c>
      <c r="K10" s="69">
        <f t="shared" ref="K10:K24" si="0">(J10*100)/G10</f>
        <v>119.51718581387956</v>
      </c>
      <c r="L10" s="69">
        <f t="shared" ref="L10:L24" si="1">(J10*100)/I10</f>
        <v>59.609450071050475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v>3138853.09</v>
      </c>
      <c r="H11" s="65">
        <f>H12+H15+H18+H21</f>
        <v>6293413</v>
      </c>
      <c r="I11" s="65">
        <f>I12+I15+I18+I21</f>
        <v>6293413</v>
      </c>
      <c r="J11" s="65">
        <f>J12+J15+J18+J21</f>
        <v>3751468.88</v>
      </c>
      <c r="K11" s="65">
        <f t="shared" si="0"/>
        <v>119.51718581387956</v>
      </c>
      <c r="L11" s="65">
        <f t="shared" si="1"/>
        <v>59.609450071050475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15921.43</v>
      </c>
      <c r="H12" s="65">
        <f t="shared" si="2"/>
        <v>15000</v>
      </c>
      <c r="I12" s="65">
        <f t="shared" si="2"/>
        <v>15000</v>
      </c>
      <c r="J12" s="65">
        <f t="shared" si="2"/>
        <v>0</v>
      </c>
      <c r="K12" s="65">
        <f t="shared" si="0"/>
        <v>0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15921.43</v>
      </c>
      <c r="H13" s="65">
        <f t="shared" si="2"/>
        <v>15000</v>
      </c>
      <c r="I13" s="65">
        <f t="shared" si="2"/>
        <v>15000</v>
      </c>
      <c r="J13" s="65">
        <f t="shared" si="2"/>
        <v>0</v>
      </c>
      <c r="K13" s="65">
        <f t="shared" si="0"/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15921.43</v>
      </c>
      <c r="H14" s="66">
        <v>15000</v>
      </c>
      <c r="I14" s="66">
        <v>15000</v>
      </c>
      <c r="J14" s="66">
        <v>0</v>
      </c>
      <c r="K14" s="66">
        <f t="shared" si="0"/>
        <v>0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43.89</v>
      </c>
      <c r="H15" s="65">
        <f t="shared" si="3"/>
        <v>0</v>
      </c>
      <c r="I15" s="65">
        <f t="shared" si="3"/>
        <v>0</v>
      </c>
      <c r="J15" s="65">
        <f t="shared" si="3"/>
        <v>45.52</v>
      </c>
      <c r="K15" s="65">
        <f t="shared" si="0"/>
        <v>103.7138300296195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43.89</v>
      </c>
      <c r="H16" s="65">
        <f t="shared" si="3"/>
        <v>0</v>
      </c>
      <c r="I16" s="65">
        <f t="shared" si="3"/>
        <v>0</v>
      </c>
      <c r="J16" s="65">
        <f t="shared" si="3"/>
        <v>45.52</v>
      </c>
      <c r="K16" s="65">
        <f t="shared" si="0"/>
        <v>103.7138300296195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43.89</v>
      </c>
      <c r="H17" s="66">
        <v>0</v>
      </c>
      <c r="I17" s="66">
        <v>0</v>
      </c>
      <c r="J17" s="66">
        <v>45.52</v>
      </c>
      <c r="K17" s="66">
        <f t="shared" si="0"/>
        <v>103.7138300296195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2091.15</v>
      </c>
      <c r="H18" s="65">
        <f t="shared" si="4"/>
        <v>400</v>
      </c>
      <c r="I18" s="65">
        <f t="shared" si="4"/>
        <v>400</v>
      </c>
      <c r="J18" s="65">
        <f t="shared" si="4"/>
        <v>0</v>
      </c>
      <c r="K18" s="65">
        <f t="shared" si="0"/>
        <v>0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2091.15</v>
      </c>
      <c r="H19" s="65">
        <f t="shared" si="4"/>
        <v>400</v>
      </c>
      <c r="I19" s="65">
        <f t="shared" si="4"/>
        <v>400</v>
      </c>
      <c r="J19" s="65">
        <f t="shared" si="4"/>
        <v>0</v>
      </c>
      <c r="K19" s="65">
        <f t="shared" si="0"/>
        <v>0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2091.15</v>
      </c>
      <c r="H20" s="66">
        <v>400</v>
      </c>
      <c r="I20" s="66">
        <v>400</v>
      </c>
      <c r="J20" s="66">
        <v>0</v>
      </c>
      <c r="K20" s="66">
        <f t="shared" si="0"/>
        <v>0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3120796.62</v>
      </c>
      <c r="H21" s="65">
        <f>H22</f>
        <v>6278013</v>
      </c>
      <c r="I21" s="65">
        <f>I22</f>
        <v>6278013</v>
      </c>
      <c r="J21" s="65">
        <f>J22</f>
        <v>3751423.36</v>
      </c>
      <c r="K21" s="65">
        <f t="shared" si="0"/>
        <v>120.20723606141306</v>
      </c>
      <c r="L21" s="65">
        <f t="shared" si="1"/>
        <v>59.754947305779709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3120796.62</v>
      </c>
      <c r="H22" s="65">
        <f>H23+H24</f>
        <v>6278013</v>
      </c>
      <c r="I22" s="65">
        <f>I23+I24</f>
        <v>6278013</v>
      </c>
      <c r="J22" s="65">
        <f>J23+J24</f>
        <v>3751423.36</v>
      </c>
      <c r="K22" s="65">
        <f t="shared" si="0"/>
        <v>120.20723606141306</v>
      </c>
      <c r="L22" s="65">
        <f t="shared" si="1"/>
        <v>59.754947305779709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3109884.15</v>
      </c>
      <c r="H23" s="66">
        <v>6224250</v>
      </c>
      <c r="I23" s="66">
        <v>6224250</v>
      </c>
      <c r="J23" s="66">
        <v>3735118.38</v>
      </c>
      <c r="K23" s="66">
        <f t="shared" si="0"/>
        <v>120.104743451617</v>
      </c>
      <c r="L23" s="66">
        <f t="shared" si="1"/>
        <v>60.009131702614773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10912.47</v>
      </c>
      <c r="H24" s="66">
        <v>53763</v>
      </c>
      <c r="I24" s="66">
        <v>53763</v>
      </c>
      <c r="J24" s="66">
        <v>16304.98</v>
      </c>
      <c r="K24" s="66">
        <f t="shared" si="0"/>
        <v>149.41603504981001</v>
      </c>
      <c r="L24" s="66">
        <f t="shared" si="1"/>
        <v>30.327511485594183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G30+G70</f>
        <v>3137088.4600000004</v>
      </c>
      <c r="H29" s="65">
        <f>H30+H70</f>
        <v>6293413</v>
      </c>
      <c r="I29" s="65">
        <f>I30+I70</f>
        <v>6293413</v>
      </c>
      <c r="J29" s="65">
        <f>J30+J70</f>
        <v>3751423.36</v>
      </c>
      <c r="K29" s="70">
        <f t="shared" ref="K29:K76" si="5">(J29*100)/G29</f>
        <v>119.58296387982631</v>
      </c>
      <c r="L29" s="70">
        <f t="shared" ref="L29:L76" si="6">(J29*100)/I29</f>
        <v>59.608726775121859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G31+G39+G65</f>
        <v>3126175.99</v>
      </c>
      <c r="H30" s="65">
        <f>H31+H39+H65</f>
        <v>6239650</v>
      </c>
      <c r="I30" s="65">
        <f>I31+I39+I65</f>
        <v>6239650</v>
      </c>
      <c r="J30" s="65">
        <f>J31+J39+J65</f>
        <v>3735118.38</v>
      </c>
      <c r="K30" s="65">
        <f t="shared" si="5"/>
        <v>119.47882627043015</v>
      </c>
      <c r="L30" s="65">
        <f t="shared" si="6"/>
        <v>59.861023935637412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2533199.92</v>
      </c>
      <c r="H31" s="65">
        <f>H32+H35+H37</f>
        <v>4870400</v>
      </c>
      <c r="I31" s="65">
        <f>I32+I35+I37</f>
        <v>4870400</v>
      </c>
      <c r="J31" s="65">
        <f>J32+J35+J37</f>
        <v>2865379.71</v>
      </c>
      <c r="K31" s="65">
        <f t="shared" si="5"/>
        <v>113.11305070623878</v>
      </c>
      <c r="L31" s="65">
        <f t="shared" si="6"/>
        <v>58.832533467477006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2082726.97</v>
      </c>
      <c r="H32" s="65">
        <f>H33+H34</f>
        <v>4043325</v>
      </c>
      <c r="I32" s="65">
        <f>I33+I34</f>
        <v>4043325</v>
      </c>
      <c r="J32" s="65">
        <f>J33+J34</f>
        <v>2371148.79</v>
      </c>
      <c r="K32" s="65">
        <f t="shared" si="5"/>
        <v>113.84827796223334</v>
      </c>
      <c r="L32" s="65">
        <f t="shared" si="6"/>
        <v>58.643536940513066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2075328.79</v>
      </c>
      <c r="H33" s="66">
        <v>3983025</v>
      </c>
      <c r="I33" s="66">
        <v>3983025</v>
      </c>
      <c r="J33" s="66">
        <v>2362079.31</v>
      </c>
      <c r="K33" s="66">
        <f t="shared" si="5"/>
        <v>113.81711280553284</v>
      </c>
      <c r="L33" s="66">
        <f t="shared" si="6"/>
        <v>59.303652625830871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7398.18</v>
      </c>
      <c r="H34" s="66">
        <v>60300</v>
      </c>
      <c r="I34" s="66">
        <v>60300</v>
      </c>
      <c r="J34" s="66">
        <v>9069.48</v>
      </c>
      <c r="K34" s="66">
        <f t="shared" si="5"/>
        <v>122.59069122405781</v>
      </c>
      <c r="L34" s="66">
        <f t="shared" si="6"/>
        <v>15.040597014925373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114868.47</v>
      </c>
      <c r="H35" s="65">
        <f>H36</f>
        <v>181875</v>
      </c>
      <c r="I35" s="65">
        <f>I36</f>
        <v>181875</v>
      </c>
      <c r="J35" s="65">
        <f>J36</f>
        <v>106915.1</v>
      </c>
      <c r="K35" s="65">
        <f t="shared" si="5"/>
        <v>93.076106959551211</v>
      </c>
      <c r="L35" s="65">
        <f t="shared" si="6"/>
        <v>58.78493470790378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114868.47</v>
      </c>
      <c r="H36" s="66">
        <v>181875</v>
      </c>
      <c r="I36" s="66">
        <v>181875</v>
      </c>
      <c r="J36" s="66">
        <v>106915.1</v>
      </c>
      <c r="K36" s="66">
        <f t="shared" si="5"/>
        <v>93.076106959551211</v>
      </c>
      <c r="L36" s="66">
        <f t="shared" si="6"/>
        <v>58.78493470790378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335604.47999999998</v>
      </c>
      <c r="H37" s="65">
        <f>H38</f>
        <v>645200</v>
      </c>
      <c r="I37" s="65">
        <f>I38</f>
        <v>645200</v>
      </c>
      <c r="J37" s="65">
        <f>J38</f>
        <v>387315.82</v>
      </c>
      <c r="K37" s="65">
        <f t="shared" si="5"/>
        <v>115.40841767070572</v>
      </c>
      <c r="L37" s="65">
        <f t="shared" si="6"/>
        <v>60.030350278983263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335604.47999999998</v>
      </c>
      <c r="H38" s="66">
        <v>645200</v>
      </c>
      <c r="I38" s="66">
        <v>645200</v>
      </c>
      <c r="J38" s="66">
        <v>387315.82</v>
      </c>
      <c r="K38" s="66">
        <f t="shared" si="5"/>
        <v>115.40841767070572</v>
      </c>
      <c r="L38" s="66">
        <f t="shared" si="6"/>
        <v>60.030350278983263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G40+G44+G49+G58+G60</f>
        <v>589573.37</v>
      </c>
      <c r="H39" s="65">
        <f>H40+H44+H49+H58+H60</f>
        <v>1362350</v>
      </c>
      <c r="I39" s="65">
        <f>I40+I44+I49+I58+I60</f>
        <v>1362350</v>
      </c>
      <c r="J39" s="65">
        <f>J40+J44+J49+J58+J60</f>
        <v>866639.71</v>
      </c>
      <c r="K39" s="65">
        <f t="shared" si="5"/>
        <v>146.99437832478765</v>
      </c>
      <c r="L39" s="65">
        <f t="shared" si="6"/>
        <v>63.613587550923036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72781.42</v>
      </c>
      <c r="H40" s="65">
        <f>H41+H42+H43</f>
        <v>155000</v>
      </c>
      <c r="I40" s="65">
        <f>I41+I42+I43</f>
        <v>155000</v>
      </c>
      <c r="J40" s="65">
        <f>J41+J42+J43</f>
        <v>65227.13</v>
      </c>
      <c r="K40" s="65">
        <f t="shared" si="5"/>
        <v>89.620578988428647</v>
      </c>
      <c r="L40" s="65">
        <f t="shared" si="6"/>
        <v>42.082019354838707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3615.4</v>
      </c>
      <c r="H41" s="66">
        <v>15000</v>
      </c>
      <c r="I41" s="66">
        <v>15000</v>
      </c>
      <c r="J41" s="66">
        <v>4318.2</v>
      </c>
      <c r="K41" s="66">
        <f t="shared" si="5"/>
        <v>119.4390662167395</v>
      </c>
      <c r="L41" s="66">
        <f t="shared" si="6"/>
        <v>28.788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68815.44</v>
      </c>
      <c r="H42" s="66">
        <v>135000</v>
      </c>
      <c r="I42" s="66">
        <v>135000</v>
      </c>
      <c r="J42" s="66">
        <v>60603.93</v>
      </c>
      <c r="K42" s="66">
        <f t="shared" si="5"/>
        <v>88.067343607771747</v>
      </c>
      <c r="L42" s="66">
        <f t="shared" si="6"/>
        <v>44.891800000000003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350.58</v>
      </c>
      <c r="H43" s="66">
        <v>5000</v>
      </c>
      <c r="I43" s="66">
        <v>5000</v>
      </c>
      <c r="J43" s="66">
        <v>305</v>
      </c>
      <c r="K43" s="66">
        <f t="shared" si="5"/>
        <v>86.998687888641683</v>
      </c>
      <c r="L43" s="66">
        <f t="shared" si="6"/>
        <v>6.1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58204.959999999999</v>
      </c>
      <c r="H44" s="65">
        <f>H45+H46+H47+H48</f>
        <v>134000</v>
      </c>
      <c r="I44" s="65">
        <f>I45+I46+I47+I48</f>
        <v>134000</v>
      </c>
      <c r="J44" s="65">
        <f>J45+J46+J47+J48</f>
        <v>69576.02</v>
      </c>
      <c r="K44" s="65">
        <f t="shared" si="5"/>
        <v>119.53623883600298</v>
      </c>
      <c r="L44" s="65">
        <f t="shared" si="6"/>
        <v>51.922402985074626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22196.42</v>
      </c>
      <c r="H45" s="66">
        <v>60000</v>
      </c>
      <c r="I45" s="66">
        <v>60000</v>
      </c>
      <c r="J45" s="66">
        <v>29453</v>
      </c>
      <c r="K45" s="66">
        <f t="shared" si="5"/>
        <v>132.69256934226331</v>
      </c>
      <c r="L45" s="66">
        <f t="shared" si="6"/>
        <v>49.088333333333331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35547.21</v>
      </c>
      <c r="H46" s="66">
        <v>70000</v>
      </c>
      <c r="I46" s="66">
        <v>70000</v>
      </c>
      <c r="J46" s="66">
        <v>39875.14</v>
      </c>
      <c r="K46" s="66">
        <f t="shared" si="5"/>
        <v>112.17516086353893</v>
      </c>
      <c r="L46" s="66">
        <f t="shared" si="6"/>
        <v>56.964485714285715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461.33</v>
      </c>
      <c r="H47" s="66">
        <v>3000</v>
      </c>
      <c r="I47" s="66">
        <v>3000</v>
      </c>
      <c r="J47" s="66">
        <v>247.88</v>
      </c>
      <c r="K47" s="66">
        <f t="shared" si="5"/>
        <v>53.731602106951641</v>
      </c>
      <c r="L47" s="66">
        <f t="shared" si="6"/>
        <v>8.2626666666666662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1000</v>
      </c>
      <c r="I48" s="66">
        <v>1000</v>
      </c>
      <c r="J48" s="66">
        <v>0</v>
      </c>
      <c r="K48" s="66" t="e">
        <f t="shared" si="5"/>
        <v>#DIV/0!</v>
      </c>
      <c r="L48" s="66">
        <f t="shared" si="6"/>
        <v>0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</f>
        <v>435660.48</v>
      </c>
      <c r="H49" s="65">
        <f>H50+H51+H52+H53+H54+H55+H56+H57</f>
        <v>1034400</v>
      </c>
      <c r="I49" s="65">
        <f>I50+I51+I52+I53+I54+I55+I56+I57</f>
        <v>1034400</v>
      </c>
      <c r="J49" s="65">
        <f>J50+J51+J52+J53+J54+J55+J56+J57</f>
        <v>722366.12</v>
      </c>
      <c r="K49" s="65">
        <f t="shared" si="5"/>
        <v>165.80942113454955</v>
      </c>
      <c r="L49" s="65">
        <f t="shared" si="6"/>
        <v>69.834311678267596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173855.16</v>
      </c>
      <c r="H50" s="66">
        <v>401000</v>
      </c>
      <c r="I50" s="66">
        <v>401000</v>
      </c>
      <c r="J50" s="66">
        <v>204695.74</v>
      </c>
      <c r="K50" s="66">
        <f t="shared" si="5"/>
        <v>117.7392376504672</v>
      </c>
      <c r="L50" s="66">
        <f t="shared" si="6"/>
        <v>51.046319201995011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12089.54</v>
      </c>
      <c r="H51" s="66">
        <v>32400</v>
      </c>
      <c r="I51" s="66">
        <v>32400</v>
      </c>
      <c r="J51" s="66">
        <v>18547.060000000001</v>
      </c>
      <c r="K51" s="66">
        <f t="shared" si="5"/>
        <v>153.41410839452948</v>
      </c>
      <c r="L51" s="66">
        <f t="shared" si="6"/>
        <v>57.24401234567901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5429.73</v>
      </c>
      <c r="H52" s="66">
        <v>5000</v>
      </c>
      <c r="I52" s="66">
        <v>5000</v>
      </c>
      <c r="J52" s="66">
        <v>180</v>
      </c>
      <c r="K52" s="66">
        <f t="shared" si="5"/>
        <v>3.3150819654015948</v>
      </c>
      <c r="L52" s="66">
        <f t="shared" si="6"/>
        <v>3.6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12542.16</v>
      </c>
      <c r="H53" s="66">
        <v>30000</v>
      </c>
      <c r="I53" s="66">
        <v>30000</v>
      </c>
      <c r="J53" s="66">
        <v>13200</v>
      </c>
      <c r="K53" s="66">
        <f t="shared" si="5"/>
        <v>105.24502956428557</v>
      </c>
      <c r="L53" s="66">
        <f t="shared" si="6"/>
        <v>44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9940</v>
      </c>
      <c r="H54" s="66">
        <v>30000</v>
      </c>
      <c r="I54" s="66">
        <v>30000</v>
      </c>
      <c r="J54" s="66">
        <v>15440</v>
      </c>
      <c r="K54" s="66">
        <f t="shared" si="5"/>
        <v>155.33199195171025</v>
      </c>
      <c r="L54" s="66">
        <f t="shared" si="6"/>
        <v>51.466666666666669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21000</v>
      </c>
      <c r="I55" s="66">
        <v>21000</v>
      </c>
      <c r="J55" s="66">
        <v>15520</v>
      </c>
      <c r="K55" s="66" t="e">
        <f t="shared" si="5"/>
        <v>#DIV/0!</v>
      </c>
      <c r="L55" s="66">
        <f t="shared" si="6"/>
        <v>73.904761904761898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219500.79</v>
      </c>
      <c r="H56" s="66">
        <v>510000</v>
      </c>
      <c r="I56" s="66">
        <v>510000</v>
      </c>
      <c r="J56" s="66">
        <v>452227.32</v>
      </c>
      <c r="K56" s="66">
        <f t="shared" si="5"/>
        <v>206.02537239159821</v>
      </c>
      <c r="L56" s="66">
        <f t="shared" si="6"/>
        <v>88.67202352941176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2303.1</v>
      </c>
      <c r="H57" s="66">
        <v>5000</v>
      </c>
      <c r="I57" s="66">
        <v>5000</v>
      </c>
      <c r="J57" s="66">
        <v>2556</v>
      </c>
      <c r="K57" s="66">
        <f t="shared" si="5"/>
        <v>110.9808518952716</v>
      </c>
      <c r="L57" s="66">
        <f t="shared" si="6"/>
        <v>51.12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3207.74</v>
      </c>
      <c r="H58" s="65">
        <f>H59</f>
        <v>13950</v>
      </c>
      <c r="I58" s="65">
        <f>I59</f>
        <v>13950</v>
      </c>
      <c r="J58" s="65">
        <f>J59</f>
        <v>4747.4399999999996</v>
      </c>
      <c r="K58" s="65">
        <f t="shared" si="5"/>
        <v>147.99952614613406</v>
      </c>
      <c r="L58" s="65">
        <f t="shared" si="6"/>
        <v>34.031827956989247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3207.74</v>
      </c>
      <c r="H59" s="66">
        <v>13950</v>
      </c>
      <c r="I59" s="66">
        <v>13950</v>
      </c>
      <c r="J59" s="66">
        <v>4747.4399999999996</v>
      </c>
      <c r="K59" s="66">
        <f t="shared" si="5"/>
        <v>147.99952614613406</v>
      </c>
      <c r="L59" s="66">
        <f t="shared" si="6"/>
        <v>34.031827956989247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19718.77</v>
      </c>
      <c r="H60" s="65">
        <f>H61+H62+H63+H64</f>
        <v>25000</v>
      </c>
      <c r="I60" s="65">
        <f>I61+I62+I63+I64</f>
        <v>25000</v>
      </c>
      <c r="J60" s="65">
        <f>J61+J62+J63+J64</f>
        <v>4723</v>
      </c>
      <c r="K60" s="65">
        <f t="shared" si="5"/>
        <v>23.951798210537472</v>
      </c>
      <c r="L60" s="65">
        <f t="shared" si="6"/>
        <v>18.891999999999999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16291.84</v>
      </c>
      <c r="H61" s="66">
        <v>15000</v>
      </c>
      <c r="I61" s="66">
        <v>15000</v>
      </c>
      <c r="J61" s="66">
        <v>0</v>
      </c>
      <c r="K61" s="66">
        <f t="shared" si="5"/>
        <v>0</v>
      </c>
      <c r="L61" s="66">
        <f t="shared" si="6"/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1000</v>
      </c>
      <c r="H62" s="66">
        <v>1500</v>
      </c>
      <c r="I62" s="66">
        <v>1500</v>
      </c>
      <c r="J62" s="66">
        <v>1500</v>
      </c>
      <c r="K62" s="66">
        <f t="shared" si="5"/>
        <v>150</v>
      </c>
      <c r="L62" s="66">
        <f t="shared" si="6"/>
        <v>100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273</v>
      </c>
      <c r="H63" s="66">
        <v>2500</v>
      </c>
      <c r="I63" s="66">
        <v>2500</v>
      </c>
      <c r="J63" s="66">
        <v>300</v>
      </c>
      <c r="K63" s="66">
        <f t="shared" si="5"/>
        <v>109.89010989010988</v>
      </c>
      <c r="L63" s="66">
        <f t="shared" si="6"/>
        <v>12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2153.9299999999998</v>
      </c>
      <c r="H64" s="66">
        <v>6000</v>
      </c>
      <c r="I64" s="66">
        <v>6000</v>
      </c>
      <c r="J64" s="66">
        <v>2923</v>
      </c>
      <c r="K64" s="66">
        <f t="shared" si="5"/>
        <v>135.70543146713217</v>
      </c>
      <c r="L64" s="66">
        <f t="shared" si="6"/>
        <v>48.716666666666669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3402.7</v>
      </c>
      <c r="H65" s="65">
        <f>H66+H68</f>
        <v>6900</v>
      </c>
      <c r="I65" s="65">
        <f>I66+I68</f>
        <v>6900</v>
      </c>
      <c r="J65" s="65">
        <f>J66+J68</f>
        <v>3098.96</v>
      </c>
      <c r="K65" s="65">
        <f t="shared" si="5"/>
        <v>91.073559232374294</v>
      </c>
      <c r="L65" s="65">
        <f t="shared" si="6"/>
        <v>44.912463768115941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212.7</v>
      </c>
      <c r="H66" s="65">
        <f>H67</f>
        <v>400</v>
      </c>
      <c r="I66" s="65">
        <f>I67</f>
        <v>400</v>
      </c>
      <c r="J66" s="65">
        <f>J67</f>
        <v>148.96</v>
      </c>
      <c r="K66" s="65">
        <f t="shared" si="5"/>
        <v>70.032910202162668</v>
      </c>
      <c r="L66" s="65">
        <f t="shared" si="6"/>
        <v>37.24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212.7</v>
      </c>
      <c r="H67" s="66">
        <v>400</v>
      </c>
      <c r="I67" s="66">
        <v>400</v>
      </c>
      <c r="J67" s="66">
        <v>148.96</v>
      </c>
      <c r="K67" s="66">
        <f t="shared" si="5"/>
        <v>70.032910202162668</v>
      </c>
      <c r="L67" s="66">
        <f t="shared" si="6"/>
        <v>37.24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3190</v>
      </c>
      <c r="H68" s="65">
        <f>H69</f>
        <v>6500</v>
      </c>
      <c r="I68" s="65">
        <f>I69</f>
        <v>6500</v>
      </c>
      <c r="J68" s="65">
        <f>J69</f>
        <v>2950</v>
      </c>
      <c r="K68" s="65">
        <f t="shared" si="5"/>
        <v>92.476489028213166</v>
      </c>
      <c r="L68" s="65">
        <f t="shared" si="6"/>
        <v>45.384615384615387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3190</v>
      </c>
      <c r="H69" s="66">
        <v>6500</v>
      </c>
      <c r="I69" s="66">
        <v>6500</v>
      </c>
      <c r="J69" s="66">
        <v>2950</v>
      </c>
      <c r="K69" s="66">
        <f t="shared" si="5"/>
        <v>92.476489028213166</v>
      </c>
      <c r="L69" s="66">
        <f t="shared" si="6"/>
        <v>45.384615384615387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G71+G74</f>
        <v>10912.470000000001</v>
      </c>
      <c r="H70" s="65">
        <f>H71+H74</f>
        <v>53763</v>
      </c>
      <c r="I70" s="65">
        <f>I71+I74</f>
        <v>53763</v>
      </c>
      <c r="J70" s="65">
        <f>J71+J74</f>
        <v>16304.98</v>
      </c>
      <c r="K70" s="65">
        <f t="shared" si="5"/>
        <v>149.41603504980998</v>
      </c>
      <c r="L70" s="65">
        <f t="shared" si="6"/>
        <v>30.327511485594183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 t="shared" ref="G71:J72" si="7">G72</f>
        <v>1792.04</v>
      </c>
      <c r="H71" s="65">
        <f t="shared" si="7"/>
        <v>3763</v>
      </c>
      <c r="I71" s="65">
        <f t="shared" si="7"/>
        <v>3763</v>
      </c>
      <c r="J71" s="65">
        <f t="shared" si="7"/>
        <v>1856.48</v>
      </c>
      <c r="K71" s="65">
        <f t="shared" si="5"/>
        <v>103.59590187719024</v>
      </c>
      <c r="L71" s="65">
        <f t="shared" si="6"/>
        <v>49.335104969439278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 t="shared" si="7"/>
        <v>1792.04</v>
      </c>
      <c r="H72" s="65">
        <f t="shared" si="7"/>
        <v>3763</v>
      </c>
      <c r="I72" s="65">
        <f t="shared" si="7"/>
        <v>3763</v>
      </c>
      <c r="J72" s="65">
        <f t="shared" si="7"/>
        <v>1856.48</v>
      </c>
      <c r="K72" s="65">
        <f t="shared" si="5"/>
        <v>103.59590187719024</v>
      </c>
      <c r="L72" s="65">
        <f t="shared" si="6"/>
        <v>49.335104969439278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1792.04</v>
      </c>
      <c r="H73" s="66">
        <v>3763</v>
      </c>
      <c r="I73" s="66">
        <v>3763</v>
      </c>
      <c r="J73" s="66">
        <v>1856.48</v>
      </c>
      <c r="K73" s="66">
        <f t="shared" si="5"/>
        <v>103.59590187719024</v>
      </c>
      <c r="L73" s="66">
        <f t="shared" si="6"/>
        <v>49.335104969439278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8">G75</f>
        <v>9120.43</v>
      </c>
      <c r="H74" s="65">
        <f t="shared" si="8"/>
        <v>50000</v>
      </c>
      <c r="I74" s="65">
        <f t="shared" si="8"/>
        <v>50000</v>
      </c>
      <c r="J74" s="65">
        <f t="shared" si="8"/>
        <v>14448.5</v>
      </c>
      <c r="K74" s="65">
        <f t="shared" si="5"/>
        <v>158.41906576773243</v>
      </c>
      <c r="L74" s="65">
        <f t="shared" si="6"/>
        <v>28.896999999999998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8"/>
        <v>9120.43</v>
      </c>
      <c r="H75" s="65">
        <f t="shared" si="8"/>
        <v>50000</v>
      </c>
      <c r="I75" s="65">
        <f t="shared" si="8"/>
        <v>50000</v>
      </c>
      <c r="J75" s="65">
        <f t="shared" si="8"/>
        <v>14448.5</v>
      </c>
      <c r="K75" s="65">
        <f t="shared" si="5"/>
        <v>158.41906576773243</v>
      </c>
      <c r="L75" s="65">
        <f t="shared" si="6"/>
        <v>28.896999999999998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9120.43</v>
      </c>
      <c r="H76" s="66">
        <v>50000</v>
      </c>
      <c r="I76" s="66">
        <v>50000</v>
      </c>
      <c r="J76" s="66">
        <v>14448.5</v>
      </c>
      <c r="K76" s="66">
        <f t="shared" si="5"/>
        <v>158.41906576773243</v>
      </c>
      <c r="L76" s="66">
        <f t="shared" si="6"/>
        <v>28.896999999999998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3138853.0900000003</v>
      </c>
      <c r="D6" s="71">
        <f>D7+D9+D11+D13</f>
        <v>6293413</v>
      </c>
      <c r="E6" s="71">
        <f>E7+E9+E11+E13</f>
        <v>6293413</v>
      </c>
      <c r="F6" s="71">
        <f>F7+F9+F11+F13</f>
        <v>3751468.88</v>
      </c>
      <c r="G6" s="72">
        <f t="shared" ref="G6:G21" si="0">(F6*100)/C6</f>
        <v>119.51718581387954</v>
      </c>
      <c r="H6" s="72">
        <f t="shared" ref="H6:H21" si="1">(F6*100)/E6</f>
        <v>59.609450071050475</v>
      </c>
    </row>
    <row r="7" spans="1:8" x14ac:dyDescent="0.25">
      <c r="A7"/>
      <c r="B7" s="8" t="s">
        <v>169</v>
      </c>
      <c r="C7" s="71">
        <f>C8</f>
        <v>3120796.62</v>
      </c>
      <c r="D7" s="71">
        <f>D8</f>
        <v>6278013</v>
      </c>
      <c r="E7" s="71">
        <f>E8</f>
        <v>6278013</v>
      </c>
      <c r="F7" s="71">
        <f>F8</f>
        <v>3751423.36</v>
      </c>
      <c r="G7" s="72">
        <f t="shared" si="0"/>
        <v>120.20723606141306</v>
      </c>
      <c r="H7" s="72">
        <f t="shared" si="1"/>
        <v>59.754947305779709</v>
      </c>
    </row>
    <row r="8" spans="1:8" x14ac:dyDescent="0.25">
      <c r="A8"/>
      <c r="B8" s="16" t="s">
        <v>170</v>
      </c>
      <c r="C8" s="73">
        <v>3120796.62</v>
      </c>
      <c r="D8" s="73">
        <v>6278013</v>
      </c>
      <c r="E8" s="73">
        <v>6278013</v>
      </c>
      <c r="F8" s="74">
        <v>3751423.36</v>
      </c>
      <c r="G8" s="70">
        <f t="shared" si="0"/>
        <v>120.20723606141306</v>
      </c>
      <c r="H8" s="70">
        <f t="shared" si="1"/>
        <v>59.754947305779709</v>
      </c>
    </row>
    <row r="9" spans="1:8" x14ac:dyDescent="0.25">
      <c r="A9"/>
      <c r="B9" s="8" t="s">
        <v>171</v>
      </c>
      <c r="C9" s="71">
        <f>C10</f>
        <v>2091.15</v>
      </c>
      <c r="D9" s="71">
        <f>D10</f>
        <v>400</v>
      </c>
      <c r="E9" s="71">
        <f>E10</f>
        <v>400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x14ac:dyDescent="0.25">
      <c r="A10"/>
      <c r="B10" s="16" t="s">
        <v>172</v>
      </c>
      <c r="C10" s="73">
        <v>2091.15</v>
      </c>
      <c r="D10" s="73">
        <v>400</v>
      </c>
      <c r="E10" s="73">
        <v>400</v>
      </c>
      <c r="F10" s="74">
        <v>0</v>
      </c>
      <c r="G10" s="70">
        <f t="shared" si="0"/>
        <v>0</v>
      </c>
      <c r="H10" s="70">
        <f t="shared" si="1"/>
        <v>0</v>
      </c>
    </row>
    <row r="11" spans="1:8" x14ac:dyDescent="0.25">
      <c r="A11"/>
      <c r="B11" s="8" t="s">
        <v>173</v>
      </c>
      <c r="C11" s="71">
        <f>C12</f>
        <v>43.89</v>
      </c>
      <c r="D11" s="71">
        <f>D12</f>
        <v>0</v>
      </c>
      <c r="E11" s="71">
        <f>E12</f>
        <v>0</v>
      </c>
      <c r="F11" s="71">
        <f>F12</f>
        <v>45.52</v>
      </c>
      <c r="G11" s="72">
        <f t="shared" si="0"/>
        <v>103.7138300296195</v>
      </c>
      <c r="H11" s="72" t="e">
        <f t="shared" si="1"/>
        <v>#DIV/0!</v>
      </c>
    </row>
    <row r="12" spans="1:8" x14ac:dyDescent="0.25">
      <c r="A12"/>
      <c r="B12" s="16" t="s">
        <v>174</v>
      </c>
      <c r="C12" s="73">
        <v>43.89</v>
      </c>
      <c r="D12" s="73">
        <v>0</v>
      </c>
      <c r="E12" s="73">
        <v>0</v>
      </c>
      <c r="F12" s="74">
        <v>45.52</v>
      </c>
      <c r="G12" s="70">
        <f t="shared" si="0"/>
        <v>103.7138300296195</v>
      </c>
      <c r="H12" s="70" t="e">
        <f t="shared" si="1"/>
        <v>#DIV/0!</v>
      </c>
    </row>
    <row r="13" spans="1:8" x14ac:dyDescent="0.25">
      <c r="A13"/>
      <c r="B13" s="8" t="s">
        <v>175</v>
      </c>
      <c r="C13" s="71">
        <f>C14</f>
        <v>15921.43</v>
      </c>
      <c r="D13" s="71">
        <f>D14</f>
        <v>15000</v>
      </c>
      <c r="E13" s="71">
        <f>E14</f>
        <v>15000</v>
      </c>
      <c r="F13" s="71">
        <f>F14</f>
        <v>0</v>
      </c>
      <c r="G13" s="72">
        <f t="shared" si="0"/>
        <v>0</v>
      </c>
      <c r="H13" s="72">
        <f t="shared" si="1"/>
        <v>0</v>
      </c>
    </row>
    <row r="14" spans="1:8" x14ac:dyDescent="0.25">
      <c r="A14"/>
      <c r="B14" s="16" t="s">
        <v>176</v>
      </c>
      <c r="C14" s="73">
        <v>15921.43</v>
      </c>
      <c r="D14" s="73">
        <v>15000</v>
      </c>
      <c r="E14" s="73">
        <v>15000</v>
      </c>
      <c r="F14" s="74">
        <v>0</v>
      </c>
      <c r="G14" s="70">
        <f t="shared" si="0"/>
        <v>0</v>
      </c>
      <c r="H14" s="70">
        <f t="shared" si="1"/>
        <v>0</v>
      </c>
    </row>
    <row r="15" spans="1:8" x14ac:dyDescent="0.25">
      <c r="B15" s="8" t="s">
        <v>32</v>
      </c>
      <c r="C15" s="75">
        <f>C16+C18+C20</f>
        <v>3137088.46</v>
      </c>
      <c r="D15" s="75">
        <f>D16+D18+D20</f>
        <v>6293413</v>
      </c>
      <c r="E15" s="75">
        <f>E16+E18+E20</f>
        <v>6293413</v>
      </c>
      <c r="F15" s="75">
        <f>F16+F18+F20</f>
        <v>3751423.36</v>
      </c>
      <c r="G15" s="72">
        <f t="shared" si="0"/>
        <v>119.58296387982632</v>
      </c>
      <c r="H15" s="72">
        <f t="shared" si="1"/>
        <v>59.608726775121859</v>
      </c>
    </row>
    <row r="16" spans="1:8" x14ac:dyDescent="0.25">
      <c r="A16"/>
      <c r="B16" s="8" t="s">
        <v>169</v>
      </c>
      <c r="C16" s="75">
        <f>C17</f>
        <v>3120796.62</v>
      </c>
      <c r="D16" s="75">
        <f>D17</f>
        <v>6278013</v>
      </c>
      <c r="E16" s="75">
        <f>E17</f>
        <v>6278013</v>
      </c>
      <c r="F16" s="75">
        <f>F17</f>
        <v>3751423.36</v>
      </c>
      <c r="G16" s="72">
        <f t="shared" si="0"/>
        <v>120.20723606141306</v>
      </c>
      <c r="H16" s="72">
        <f t="shared" si="1"/>
        <v>59.754947305779709</v>
      </c>
    </row>
    <row r="17" spans="1:8" x14ac:dyDescent="0.25">
      <c r="A17"/>
      <c r="B17" s="16" t="s">
        <v>170</v>
      </c>
      <c r="C17" s="73">
        <v>3120796.62</v>
      </c>
      <c r="D17" s="73">
        <v>6278013</v>
      </c>
      <c r="E17" s="76">
        <v>6278013</v>
      </c>
      <c r="F17" s="74">
        <v>3751423.36</v>
      </c>
      <c r="G17" s="70">
        <f t="shared" si="0"/>
        <v>120.20723606141306</v>
      </c>
      <c r="H17" s="70">
        <f t="shared" si="1"/>
        <v>59.754947305779709</v>
      </c>
    </row>
    <row r="18" spans="1:8" x14ac:dyDescent="0.25">
      <c r="A18"/>
      <c r="B18" s="8" t="s">
        <v>171</v>
      </c>
      <c r="C18" s="75">
        <f>C19</f>
        <v>0</v>
      </c>
      <c r="D18" s="75">
        <f>D19</f>
        <v>400</v>
      </c>
      <c r="E18" s="75">
        <f>E19</f>
        <v>400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172</v>
      </c>
      <c r="C19" s="73">
        <v>0</v>
      </c>
      <c r="D19" s="73">
        <v>400</v>
      </c>
      <c r="E19" s="76">
        <v>400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175</v>
      </c>
      <c r="C20" s="75">
        <f>C21</f>
        <v>16291.84</v>
      </c>
      <c r="D20" s="75">
        <f>D21</f>
        <v>15000</v>
      </c>
      <c r="E20" s="75">
        <f>E21</f>
        <v>15000</v>
      </c>
      <c r="F20" s="75">
        <f>F21</f>
        <v>0</v>
      </c>
      <c r="G20" s="72">
        <f t="shared" si="0"/>
        <v>0</v>
      </c>
      <c r="H20" s="72">
        <f t="shared" si="1"/>
        <v>0</v>
      </c>
    </row>
    <row r="21" spans="1:8" x14ac:dyDescent="0.25">
      <c r="A21"/>
      <c r="B21" s="16" t="s">
        <v>176</v>
      </c>
      <c r="C21" s="73">
        <v>16291.84</v>
      </c>
      <c r="D21" s="73">
        <v>15000</v>
      </c>
      <c r="E21" s="76">
        <v>15000</v>
      </c>
      <c r="F21" s="74">
        <v>0</v>
      </c>
      <c r="G21" s="70">
        <f t="shared" si="0"/>
        <v>0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3137088.46</v>
      </c>
      <c r="D6" s="75">
        <f t="shared" si="0"/>
        <v>6293413</v>
      </c>
      <c r="E6" s="75">
        <f t="shared" si="0"/>
        <v>6293413</v>
      </c>
      <c r="F6" s="75">
        <f t="shared" si="0"/>
        <v>3751423.36</v>
      </c>
      <c r="G6" s="70">
        <f>(F6*100)/C6</f>
        <v>119.58296387982632</v>
      </c>
      <c r="H6" s="70">
        <f>(F6*100)/E6</f>
        <v>59.608726775121859</v>
      </c>
    </row>
    <row r="7" spans="2:8" x14ac:dyDescent="0.25">
      <c r="B7" s="8" t="s">
        <v>177</v>
      </c>
      <c r="C7" s="75">
        <f t="shared" si="0"/>
        <v>3137088.46</v>
      </c>
      <c r="D7" s="75">
        <f t="shared" si="0"/>
        <v>6293413</v>
      </c>
      <c r="E7" s="75">
        <f t="shared" si="0"/>
        <v>6293413</v>
      </c>
      <c r="F7" s="75">
        <f t="shared" si="0"/>
        <v>3751423.36</v>
      </c>
      <c r="G7" s="70">
        <f>(F7*100)/C7</f>
        <v>119.58296387982632</v>
      </c>
      <c r="H7" s="70">
        <f>(F7*100)/E7</f>
        <v>59.608726775121859</v>
      </c>
    </row>
    <row r="8" spans="2:8" x14ac:dyDescent="0.25">
      <c r="B8" s="11" t="s">
        <v>178</v>
      </c>
      <c r="C8" s="73">
        <v>3137088.46</v>
      </c>
      <c r="D8" s="73">
        <v>6293413</v>
      </c>
      <c r="E8" s="73">
        <v>6293413</v>
      </c>
      <c r="F8" s="74">
        <v>3751423.36</v>
      </c>
      <c r="G8" s="70">
        <f>(F8*100)/C8</f>
        <v>119.58296387982632</v>
      </c>
      <c r="H8" s="70">
        <f>(F8*100)/E8</f>
        <v>59.608726775121859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3"/>
  <sheetViews>
    <sheetView zoomScaleNormal="100" workbookViewId="0">
      <selection activeCell="E5" sqref="E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179</v>
      </c>
      <c r="C1" s="39"/>
    </row>
    <row r="2" spans="1:6" ht="15" customHeight="1" x14ac:dyDescent="0.2">
      <c r="A2" s="41" t="s">
        <v>34</v>
      </c>
      <c r="B2" s="42" t="s">
        <v>180</v>
      </c>
      <c r="C2" s="39"/>
    </row>
    <row r="3" spans="1:6" s="39" customFormat="1" ht="43.5" customHeight="1" x14ac:dyDescent="0.2">
      <c r="A3" s="43" t="s">
        <v>35</v>
      </c>
      <c r="B3" s="37" t="s">
        <v>181</v>
      </c>
    </row>
    <row r="4" spans="1:6" s="39" customFormat="1" x14ac:dyDescent="0.2">
      <c r="A4" s="43" t="s">
        <v>36</v>
      </c>
      <c r="B4" s="44" t="s">
        <v>182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183</v>
      </c>
      <c r="B7" s="46"/>
      <c r="C7" s="77">
        <f>C13+C52+C89</f>
        <v>6278013</v>
      </c>
      <c r="D7" s="77">
        <f>D13+D52+D89</f>
        <v>6278013</v>
      </c>
      <c r="E7" s="77">
        <f>E13+E52+E89</f>
        <v>3751423.3599999994</v>
      </c>
      <c r="F7" s="77">
        <f>(E7*100)/D7</f>
        <v>59.754947305779709</v>
      </c>
    </row>
    <row r="8" spans="1:6" x14ac:dyDescent="0.2">
      <c r="A8" s="47" t="s">
        <v>80</v>
      </c>
      <c r="B8" s="46"/>
      <c r="C8" s="77">
        <f>C65</f>
        <v>400</v>
      </c>
      <c r="D8" s="77">
        <f>D65</f>
        <v>400</v>
      </c>
      <c r="E8" s="77">
        <v>0</v>
      </c>
      <c r="F8" s="77">
        <f>(E8*100)/D8</f>
        <v>0</v>
      </c>
    </row>
    <row r="9" spans="1:6" x14ac:dyDescent="0.2">
      <c r="A9" s="47" t="s">
        <v>184</v>
      </c>
      <c r="B9" s="46"/>
      <c r="C9" s="77"/>
      <c r="D9" s="77"/>
      <c r="E9" s="77">
        <v>0</v>
      </c>
      <c r="F9" s="77" t="e">
        <f>(E9*100)/D9</f>
        <v>#DIV/0!</v>
      </c>
    </row>
    <row r="10" spans="1:6" x14ac:dyDescent="0.2">
      <c r="A10" s="47" t="s">
        <v>185</v>
      </c>
      <c r="B10" s="46"/>
      <c r="C10" s="77">
        <f>C79</f>
        <v>15000</v>
      </c>
      <c r="D10" s="77">
        <f>D79</f>
        <v>15000</v>
      </c>
      <c r="E10" s="77">
        <f>E79</f>
        <v>0</v>
      </c>
      <c r="F10" s="77">
        <f>(E10*100)/D10</f>
        <v>0</v>
      </c>
    </row>
    <row r="11" spans="1:6" s="57" customFormat="1" x14ac:dyDescent="0.2"/>
    <row r="12" spans="1:6" ht="38.25" x14ac:dyDescent="0.2">
      <c r="A12" s="47" t="s">
        <v>186</v>
      </c>
      <c r="B12" s="47" t="s">
        <v>187</v>
      </c>
      <c r="C12" s="47" t="s">
        <v>43</v>
      </c>
      <c r="D12" s="47" t="s">
        <v>188</v>
      </c>
      <c r="E12" s="47" t="s">
        <v>189</v>
      </c>
      <c r="F12" s="47" t="s">
        <v>190</v>
      </c>
    </row>
    <row r="13" spans="1:6" x14ac:dyDescent="0.2">
      <c r="A13" s="49" t="s">
        <v>78</v>
      </c>
      <c r="B13" s="50" t="s">
        <v>79</v>
      </c>
      <c r="C13" s="80">
        <f>C14+C22+C47</f>
        <v>5824250</v>
      </c>
      <c r="D13" s="80">
        <f>D14+D22+D47</f>
        <v>5824250</v>
      </c>
      <c r="E13" s="80">
        <f>E14+E22+E47</f>
        <v>3563219.6399999997</v>
      </c>
      <c r="F13" s="81">
        <f>(E13*100)/D13</f>
        <v>61.179029746319259</v>
      </c>
    </row>
    <row r="14" spans="1:6" x14ac:dyDescent="0.2">
      <c r="A14" s="51" t="s">
        <v>80</v>
      </c>
      <c r="B14" s="52" t="s">
        <v>81</v>
      </c>
      <c r="C14" s="82">
        <f>C15+C18+C20</f>
        <v>4870400</v>
      </c>
      <c r="D14" s="82">
        <f>D15+D18+D20</f>
        <v>4870400</v>
      </c>
      <c r="E14" s="82">
        <f>E15+E18+E20</f>
        <v>2865379.71</v>
      </c>
      <c r="F14" s="81">
        <f>(E14*100)/D14</f>
        <v>58.832533467477006</v>
      </c>
    </row>
    <row r="15" spans="1:6" x14ac:dyDescent="0.2">
      <c r="A15" s="53" t="s">
        <v>82</v>
      </c>
      <c r="B15" s="54" t="s">
        <v>83</v>
      </c>
      <c r="C15" s="83">
        <f>C16+C17</f>
        <v>4043325</v>
      </c>
      <c r="D15" s="83">
        <f>D16+D17</f>
        <v>4043325</v>
      </c>
      <c r="E15" s="83">
        <f>E16+E17</f>
        <v>2371148.79</v>
      </c>
      <c r="F15" s="83">
        <f>(E15*100)/D15</f>
        <v>58.643536940513066</v>
      </c>
    </row>
    <row r="16" spans="1:6" x14ac:dyDescent="0.2">
      <c r="A16" s="55" t="s">
        <v>84</v>
      </c>
      <c r="B16" s="56" t="s">
        <v>85</v>
      </c>
      <c r="C16" s="84">
        <v>3983025</v>
      </c>
      <c r="D16" s="84">
        <v>3983025</v>
      </c>
      <c r="E16" s="84">
        <v>2362079.31</v>
      </c>
      <c r="F16" s="84"/>
    </row>
    <row r="17" spans="1:6" x14ac:dyDescent="0.2">
      <c r="A17" s="55" t="s">
        <v>86</v>
      </c>
      <c r="B17" s="56" t="s">
        <v>87</v>
      </c>
      <c r="C17" s="84">
        <v>60300</v>
      </c>
      <c r="D17" s="84">
        <v>60300</v>
      </c>
      <c r="E17" s="84">
        <v>9069.48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181875</v>
      </c>
      <c r="D18" s="83">
        <f>D19</f>
        <v>181875</v>
      </c>
      <c r="E18" s="83">
        <f>E19</f>
        <v>106915.1</v>
      </c>
      <c r="F18" s="83">
        <f>(E18*100)/D18</f>
        <v>58.78493470790378</v>
      </c>
    </row>
    <row r="19" spans="1:6" x14ac:dyDescent="0.2">
      <c r="A19" s="55" t="s">
        <v>90</v>
      </c>
      <c r="B19" s="56" t="s">
        <v>89</v>
      </c>
      <c r="C19" s="84">
        <v>181875</v>
      </c>
      <c r="D19" s="84">
        <v>181875</v>
      </c>
      <c r="E19" s="84">
        <v>106915.1</v>
      </c>
      <c r="F19" s="84"/>
    </row>
    <row r="20" spans="1:6" x14ac:dyDescent="0.2">
      <c r="A20" s="53" t="s">
        <v>91</v>
      </c>
      <c r="B20" s="54" t="s">
        <v>92</v>
      </c>
      <c r="C20" s="83">
        <f>C21</f>
        <v>645200</v>
      </c>
      <c r="D20" s="83">
        <f>D21</f>
        <v>645200</v>
      </c>
      <c r="E20" s="83">
        <f>E21</f>
        <v>387315.82</v>
      </c>
      <c r="F20" s="83">
        <f>(E20*100)/D20</f>
        <v>60.030350278983263</v>
      </c>
    </row>
    <row r="21" spans="1:6" x14ac:dyDescent="0.2">
      <c r="A21" s="55" t="s">
        <v>93</v>
      </c>
      <c r="B21" s="56" t="s">
        <v>94</v>
      </c>
      <c r="C21" s="84">
        <v>645200</v>
      </c>
      <c r="D21" s="84">
        <v>645200</v>
      </c>
      <c r="E21" s="84">
        <v>387315.82</v>
      </c>
      <c r="F21" s="84"/>
    </row>
    <row r="22" spans="1:6" x14ac:dyDescent="0.2">
      <c r="A22" s="51" t="s">
        <v>95</v>
      </c>
      <c r="B22" s="52" t="s">
        <v>96</v>
      </c>
      <c r="C22" s="82">
        <f>C23+C27+C32+C41+C43</f>
        <v>946950</v>
      </c>
      <c r="D22" s="82">
        <f>D23+D27+D32+D41+D43</f>
        <v>946950</v>
      </c>
      <c r="E22" s="82">
        <f>E23+E27+E32+E41+E43</f>
        <v>694740.97</v>
      </c>
      <c r="F22" s="81">
        <f>(E22*100)/D22</f>
        <v>73.366172448386934</v>
      </c>
    </row>
    <row r="23" spans="1:6" x14ac:dyDescent="0.2">
      <c r="A23" s="53" t="s">
        <v>97</v>
      </c>
      <c r="B23" s="54" t="s">
        <v>98</v>
      </c>
      <c r="C23" s="83">
        <f>C24+C25+C26</f>
        <v>155000</v>
      </c>
      <c r="D23" s="83">
        <f>D24+D25+D26</f>
        <v>155000</v>
      </c>
      <c r="E23" s="83">
        <f>E24+E25+E26</f>
        <v>65227.13</v>
      </c>
      <c r="F23" s="83">
        <f>(E23*100)/D23</f>
        <v>42.082019354838707</v>
      </c>
    </row>
    <row r="24" spans="1:6" x14ac:dyDescent="0.2">
      <c r="A24" s="55" t="s">
        <v>99</v>
      </c>
      <c r="B24" s="56" t="s">
        <v>100</v>
      </c>
      <c r="C24" s="84">
        <v>15000</v>
      </c>
      <c r="D24" s="84">
        <v>15000</v>
      </c>
      <c r="E24" s="84">
        <v>4318.2</v>
      </c>
      <c r="F24" s="84"/>
    </row>
    <row r="25" spans="1:6" ht="25.5" x14ac:dyDescent="0.2">
      <c r="A25" s="55" t="s">
        <v>101</v>
      </c>
      <c r="B25" s="56" t="s">
        <v>102</v>
      </c>
      <c r="C25" s="84">
        <v>135000</v>
      </c>
      <c r="D25" s="84">
        <v>135000</v>
      </c>
      <c r="E25" s="84">
        <v>60603.93</v>
      </c>
      <c r="F25" s="84"/>
    </row>
    <row r="26" spans="1:6" x14ac:dyDescent="0.2">
      <c r="A26" s="55" t="s">
        <v>103</v>
      </c>
      <c r="B26" s="56" t="s">
        <v>104</v>
      </c>
      <c r="C26" s="84">
        <v>5000</v>
      </c>
      <c r="D26" s="84">
        <v>5000</v>
      </c>
      <c r="E26" s="84">
        <v>305</v>
      </c>
      <c r="F26" s="84"/>
    </row>
    <row r="27" spans="1:6" x14ac:dyDescent="0.2">
      <c r="A27" s="53" t="s">
        <v>105</v>
      </c>
      <c r="B27" s="54" t="s">
        <v>106</v>
      </c>
      <c r="C27" s="83">
        <f>C28+C29+C30+C31</f>
        <v>134000</v>
      </c>
      <c r="D27" s="83">
        <f>D28+D29+D30+D31</f>
        <v>134000</v>
      </c>
      <c r="E27" s="83">
        <f>E28+E29+E30+E31</f>
        <v>69576.02</v>
      </c>
      <c r="F27" s="83">
        <f>(E27*100)/D27</f>
        <v>51.922402985074626</v>
      </c>
    </row>
    <row r="28" spans="1:6" x14ac:dyDescent="0.2">
      <c r="A28" s="55" t="s">
        <v>107</v>
      </c>
      <c r="B28" s="56" t="s">
        <v>108</v>
      </c>
      <c r="C28" s="84">
        <v>60000</v>
      </c>
      <c r="D28" s="84">
        <v>60000</v>
      </c>
      <c r="E28" s="84">
        <v>29453</v>
      </c>
      <c r="F28" s="84"/>
    </row>
    <row r="29" spans="1:6" x14ac:dyDescent="0.2">
      <c r="A29" s="55" t="s">
        <v>109</v>
      </c>
      <c r="B29" s="56" t="s">
        <v>110</v>
      </c>
      <c r="C29" s="84">
        <v>70000</v>
      </c>
      <c r="D29" s="84">
        <v>70000</v>
      </c>
      <c r="E29" s="84">
        <v>39875.14</v>
      </c>
      <c r="F29" s="84"/>
    </row>
    <row r="30" spans="1:6" x14ac:dyDescent="0.2">
      <c r="A30" s="55" t="s">
        <v>111</v>
      </c>
      <c r="B30" s="56" t="s">
        <v>112</v>
      </c>
      <c r="C30" s="84">
        <v>3000</v>
      </c>
      <c r="D30" s="84">
        <v>3000</v>
      </c>
      <c r="E30" s="84">
        <v>247.88</v>
      </c>
      <c r="F30" s="84"/>
    </row>
    <row r="31" spans="1:6" x14ac:dyDescent="0.2">
      <c r="A31" s="55" t="s">
        <v>113</v>
      </c>
      <c r="B31" s="56" t="s">
        <v>114</v>
      </c>
      <c r="C31" s="84">
        <v>1000</v>
      </c>
      <c r="D31" s="84">
        <v>1000</v>
      </c>
      <c r="E31" s="84">
        <v>0</v>
      </c>
      <c r="F31" s="84"/>
    </row>
    <row r="32" spans="1:6" x14ac:dyDescent="0.2">
      <c r="A32" s="53" t="s">
        <v>115</v>
      </c>
      <c r="B32" s="54" t="s">
        <v>116</v>
      </c>
      <c r="C32" s="83">
        <f>C33+C34+C35+C36+C37+C38+C39+C40</f>
        <v>634000</v>
      </c>
      <c r="D32" s="83">
        <f>D33+D34+D35+D36+D37+D38+D39+D40</f>
        <v>634000</v>
      </c>
      <c r="E32" s="83">
        <f>E33+E34+E35+E36+E37+E38+E39+E40</f>
        <v>550467.38</v>
      </c>
      <c r="F32" s="83">
        <f>(E32*100)/D32</f>
        <v>86.824507886435327</v>
      </c>
    </row>
    <row r="33" spans="1:6" x14ac:dyDescent="0.2">
      <c r="A33" s="55" t="s">
        <v>117</v>
      </c>
      <c r="B33" s="56" t="s">
        <v>118</v>
      </c>
      <c r="C33" s="84">
        <v>1000</v>
      </c>
      <c r="D33" s="84">
        <v>1000</v>
      </c>
      <c r="E33" s="84">
        <v>32797</v>
      </c>
      <c r="F33" s="84"/>
    </row>
    <row r="34" spans="1:6" x14ac:dyDescent="0.2">
      <c r="A34" s="55" t="s">
        <v>119</v>
      </c>
      <c r="B34" s="56" t="s">
        <v>120</v>
      </c>
      <c r="C34" s="84">
        <v>32000</v>
      </c>
      <c r="D34" s="84">
        <v>32000</v>
      </c>
      <c r="E34" s="84">
        <v>18547.060000000001</v>
      </c>
      <c r="F34" s="84"/>
    </row>
    <row r="35" spans="1:6" x14ac:dyDescent="0.2">
      <c r="A35" s="55" t="s">
        <v>121</v>
      </c>
      <c r="B35" s="56" t="s">
        <v>122</v>
      </c>
      <c r="C35" s="84">
        <v>5000</v>
      </c>
      <c r="D35" s="84">
        <v>5000</v>
      </c>
      <c r="E35" s="84">
        <v>180</v>
      </c>
      <c r="F35" s="84"/>
    </row>
    <row r="36" spans="1:6" x14ac:dyDescent="0.2">
      <c r="A36" s="55" t="s">
        <v>123</v>
      </c>
      <c r="B36" s="56" t="s">
        <v>124</v>
      </c>
      <c r="C36" s="84">
        <v>30000</v>
      </c>
      <c r="D36" s="84">
        <v>30000</v>
      </c>
      <c r="E36" s="84">
        <v>13200</v>
      </c>
      <c r="F36" s="84"/>
    </row>
    <row r="37" spans="1:6" x14ac:dyDescent="0.2">
      <c r="A37" s="55" t="s">
        <v>125</v>
      </c>
      <c r="B37" s="56" t="s">
        <v>126</v>
      </c>
      <c r="C37" s="84">
        <v>30000</v>
      </c>
      <c r="D37" s="84">
        <v>30000</v>
      </c>
      <c r="E37" s="84">
        <v>15440</v>
      </c>
      <c r="F37" s="84"/>
    </row>
    <row r="38" spans="1:6" x14ac:dyDescent="0.2">
      <c r="A38" s="55" t="s">
        <v>127</v>
      </c>
      <c r="B38" s="56" t="s">
        <v>128</v>
      </c>
      <c r="C38" s="84">
        <v>21000</v>
      </c>
      <c r="D38" s="84">
        <v>21000</v>
      </c>
      <c r="E38" s="84">
        <v>15520</v>
      </c>
      <c r="F38" s="84"/>
    </row>
    <row r="39" spans="1:6" x14ac:dyDescent="0.2">
      <c r="A39" s="55" t="s">
        <v>129</v>
      </c>
      <c r="B39" s="56" t="s">
        <v>130</v>
      </c>
      <c r="C39" s="84">
        <v>510000</v>
      </c>
      <c r="D39" s="84">
        <v>510000</v>
      </c>
      <c r="E39" s="84">
        <v>452227.32</v>
      </c>
      <c r="F39" s="84"/>
    </row>
    <row r="40" spans="1:6" x14ac:dyDescent="0.2">
      <c r="A40" s="55" t="s">
        <v>131</v>
      </c>
      <c r="B40" s="56" t="s">
        <v>132</v>
      </c>
      <c r="C40" s="84">
        <v>5000</v>
      </c>
      <c r="D40" s="84">
        <v>5000</v>
      </c>
      <c r="E40" s="84">
        <v>2556</v>
      </c>
      <c r="F40" s="84"/>
    </row>
    <row r="41" spans="1:6" x14ac:dyDescent="0.2">
      <c r="A41" s="53" t="s">
        <v>133</v>
      </c>
      <c r="B41" s="54" t="s">
        <v>134</v>
      </c>
      <c r="C41" s="83">
        <f>C42</f>
        <v>13950</v>
      </c>
      <c r="D41" s="83">
        <f>D42</f>
        <v>13950</v>
      </c>
      <c r="E41" s="83">
        <f>E42</f>
        <v>4747.4399999999996</v>
      </c>
      <c r="F41" s="83">
        <f>(E41*100)/D41</f>
        <v>34.03182795698924</v>
      </c>
    </row>
    <row r="42" spans="1:6" ht="25.5" x14ac:dyDescent="0.2">
      <c r="A42" s="55" t="s">
        <v>135</v>
      </c>
      <c r="B42" s="56" t="s">
        <v>136</v>
      </c>
      <c r="C42" s="84">
        <v>13950</v>
      </c>
      <c r="D42" s="84">
        <v>13950</v>
      </c>
      <c r="E42" s="84">
        <v>4747.4399999999996</v>
      </c>
      <c r="F42" s="84"/>
    </row>
    <row r="43" spans="1:6" x14ac:dyDescent="0.2">
      <c r="A43" s="53" t="s">
        <v>137</v>
      </c>
      <c r="B43" s="54" t="s">
        <v>138</v>
      </c>
      <c r="C43" s="83">
        <f>C44+C45+C46</f>
        <v>10000</v>
      </c>
      <c r="D43" s="83">
        <f>D44+D45+D46</f>
        <v>10000</v>
      </c>
      <c r="E43" s="83">
        <f>E44+E45+E46</f>
        <v>4723</v>
      </c>
      <c r="F43" s="83">
        <f>(E43*100)/D43</f>
        <v>47.23</v>
      </c>
    </row>
    <row r="44" spans="1:6" x14ac:dyDescent="0.2">
      <c r="A44" s="55" t="s">
        <v>141</v>
      </c>
      <c r="B44" s="56" t="s">
        <v>142</v>
      </c>
      <c r="C44" s="84">
        <v>1500</v>
      </c>
      <c r="D44" s="84">
        <v>1500</v>
      </c>
      <c r="E44" s="84">
        <v>1500</v>
      </c>
      <c r="F44" s="84"/>
    </row>
    <row r="45" spans="1:6" x14ac:dyDescent="0.2">
      <c r="A45" s="55" t="s">
        <v>143</v>
      </c>
      <c r="B45" s="56" t="s">
        <v>144</v>
      </c>
      <c r="C45" s="84">
        <v>2500</v>
      </c>
      <c r="D45" s="84">
        <v>2500</v>
      </c>
      <c r="E45" s="84">
        <v>300</v>
      </c>
      <c r="F45" s="84"/>
    </row>
    <row r="46" spans="1:6" x14ac:dyDescent="0.2">
      <c r="A46" s="55" t="s">
        <v>145</v>
      </c>
      <c r="B46" s="56" t="s">
        <v>138</v>
      </c>
      <c r="C46" s="84">
        <v>6000</v>
      </c>
      <c r="D46" s="84">
        <v>6000</v>
      </c>
      <c r="E46" s="84">
        <v>2923</v>
      </c>
      <c r="F46" s="84"/>
    </row>
    <row r="47" spans="1:6" x14ac:dyDescent="0.2">
      <c r="A47" s="51" t="s">
        <v>146</v>
      </c>
      <c r="B47" s="52" t="s">
        <v>147</v>
      </c>
      <c r="C47" s="82">
        <f>C48+C50</f>
        <v>6900</v>
      </c>
      <c r="D47" s="82">
        <f>D48+D50</f>
        <v>6900</v>
      </c>
      <c r="E47" s="82">
        <f>E48+E50</f>
        <v>3098.96</v>
      </c>
      <c r="F47" s="81">
        <f>(E47*100)/D47</f>
        <v>44.912463768115941</v>
      </c>
    </row>
    <row r="48" spans="1:6" x14ac:dyDescent="0.2">
      <c r="A48" s="53" t="s">
        <v>148</v>
      </c>
      <c r="B48" s="54" t="s">
        <v>149</v>
      </c>
      <c r="C48" s="83">
        <f>C49</f>
        <v>400</v>
      </c>
      <c r="D48" s="83">
        <f>D49</f>
        <v>400</v>
      </c>
      <c r="E48" s="83">
        <f>E49</f>
        <v>148.96</v>
      </c>
      <c r="F48" s="83">
        <f>(E48*100)/D48</f>
        <v>37.24</v>
      </c>
    </row>
    <row r="49" spans="1:6" ht="25.5" x14ac:dyDescent="0.2">
      <c r="A49" s="55" t="s">
        <v>150</v>
      </c>
      <c r="B49" s="56" t="s">
        <v>151</v>
      </c>
      <c r="C49" s="84">
        <v>400</v>
      </c>
      <c r="D49" s="84">
        <v>400</v>
      </c>
      <c r="E49" s="84">
        <v>148.96</v>
      </c>
      <c r="F49" s="84"/>
    </row>
    <row r="50" spans="1:6" x14ac:dyDescent="0.2">
      <c r="A50" s="53" t="s">
        <v>152</v>
      </c>
      <c r="B50" s="54" t="s">
        <v>153</v>
      </c>
      <c r="C50" s="83">
        <f>C51</f>
        <v>6500</v>
      </c>
      <c r="D50" s="83">
        <f>D51</f>
        <v>6500</v>
      </c>
      <c r="E50" s="83">
        <f>E51</f>
        <v>2950</v>
      </c>
      <c r="F50" s="83">
        <f>(E50*100)/D50</f>
        <v>45.384615384615387</v>
      </c>
    </row>
    <row r="51" spans="1:6" x14ac:dyDescent="0.2">
      <c r="A51" s="55" t="s">
        <v>154</v>
      </c>
      <c r="B51" s="56" t="s">
        <v>155</v>
      </c>
      <c r="C51" s="84">
        <v>6500</v>
      </c>
      <c r="D51" s="84">
        <v>6500</v>
      </c>
      <c r="E51" s="84">
        <v>2950</v>
      </c>
      <c r="F51" s="84"/>
    </row>
    <row r="52" spans="1:6" x14ac:dyDescent="0.2">
      <c r="A52" s="49" t="s">
        <v>156</v>
      </c>
      <c r="B52" s="50" t="s">
        <v>157</v>
      </c>
      <c r="C52" s="80">
        <f>C53+C56</f>
        <v>53763</v>
      </c>
      <c r="D52" s="80">
        <f>D53+D56</f>
        <v>53763</v>
      </c>
      <c r="E52" s="80">
        <f>E53+E56</f>
        <v>16304.98</v>
      </c>
      <c r="F52" s="81">
        <f>(E52*100)/D52</f>
        <v>30.327511485594183</v>
      </c>
    </row>
    <row r="53" spans="1:6" x14ac:dyDescent="0.2">
      <c r="A53" s="51" t="s">
        <v>158</v>
      </c>
      <c r="B53" s="52" t="s">
        <v>159</v>
      </c>
      <c r="C53" s="82">
        <f t="shared" ref="C53:E54" si="0">C54</f>
        <v>3763</v>
      </c>
      <c r="D53" s="82">
        <f t="shared" si="0"/>
        <v>3763</v>
      </c>
      <c r="E53" s="82">
        <f t="shared" si="0"/>
        <v>1856.48</v>
      </c>
      <c r="F53" s="81">
        <f>(E53*100)/D53</f>
        <v>49.335104969439278</v>
      </c>
    </row>
    <row r="54" spans="1:6" x14ac:dyDescent="0.2">
      <c r="A54" s="53" t="s">
        <v>160</v>
      </c>
      <c r="B54" s="54" t="s">
        <v>161</v>
      </c>
      <c r="C54" s="83">
        <f t="shared" si="0"/>
        <v>3763</v>
      </c>
      <c r="D54" s="83">
        <f t="shared" si="0"/>
        <v>3763</v>
      </c>
      <c r="E54" s="83">
        <f t="shared" si="0"/>
        <v>1856.48</v>
      </c>
      <c r="F54" s="83">
        <f>(E54*100)/D54</f>
        <v>49.335104969439278</v>
      </c>
    </row>
    <row r="55" spans="1:6" x14ac:dyDescent="0.2">
      <c r="A55" s="55" t="s">
        <v>162</v>
      </c>
      <c r="B55" s="56" t="s">
        <v>163</v>
      </c>
      <c r="C55" s="84">
        <v>3763</v>
      </c>
      <c r="D55" s="84">
        <v>3763</v>
      </c>
      <c r="E55" s="84">
        <v>1856.48</v>
      </c>
      <c r="F55" s="84"/>
    </row>
    <row r="56" spans="1:6" x14ac:dyDescent="0.2">
      <c r="A56" s="51" t="s">
        <v>164</v>
      </c>
      <c r="B56" s="52" t="s">
        <v>165</v>
      </c>
      <c r="C56" s="82">
        <f t="shared" ref="C56:E57" si="1">C57</f>
        <v>50000</v>
      </c>
      <c r="D56" s="82">
        <f t="shared" si="1"/>
        <v>50000</v>
      </c>
      <c r="E56" s="82">
        <f t="shared" si="1"/>
        <v>14448.5</v>
      </c>
      <c r="F56" s="81">
        <f>(E56*100)/D56</f>
        <v>28.896999999999998</v>
      </c>
    </row>
    <row r="57" spans="1:6" ht="25.5" x14ac:dyDescent="0.2">
      <c r="A57" s="53" t="s">
        <v>166</v>
      </c>
      <c r="B57" s="54" t="s">
        <v>167</v>
      </c>
      <c r="C57" s="83">
        <f t="shared" si="1"/>
        <v>50000</v>
      </c>
      <c r="D57" s="83">
        <f t="shared" si="1"/>
        <v>50000</v>
      </c>
      <c r="E57" s="83">
        <f t="shared" si="1"/>
        <v>14448.5</v>
      </c>
      <c r="F57" s="83">
        <f>(E57*100)/D57</f>
        <v>28.896999999999998</v>
      </c>
    </row>
    <row r="58" spans="1:6" x14ac:dyDescent="0.2">
      <c r="A58" s="55" t="s">
        <v>168</v>
      </c>
      <c r="B58" s="56" t="s">
        <v>167</v>
      </c>
      <c r="C58" s="84">
        <v>50000</v>
      </c>
      <c r="D58" s="84">
        <v>50000</v>
      </c>
      <c r="E58" s="84">
        <v>14448.5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2">C60</f>
        <v>5878013</v>
      </c>
      <c r="D59" s="80">
        <f t="shared" si="2"/>
        <v>5878013</v>
      </c>
      <c r="E59" s="80">
        <f t="shared" si="2"/>
        <v>3751423.36</v>
      </c>
      <c r="F59" s="81">
        <f>(E59*100)/D59</f>
        <v>63.821283824993245</v>
      </c>
    </row>
    <row r="60" spans="1:6" x14ac:dyDescent="0.2">
      <c r="A60" s="51" t="s">
        <v>70</v>
      </c>
      <c r="B60" s="52" t="s">
        <v>71</v>
      </c>
      <c r="C60" s="82">
        <f t="shared" si="2"/>
        <v>5878013</v>
      </c>
      <c r="D60" s="82">
        <f t="shared" si="2"/>
        <v>5878013</v>
      </c>
      <c r="E60" s="82">
        <f t="shared" si="2"/>
        <v>3751423.36</v>
      </c>
      <c r="F60" s="81">
        <f>(E60*100)/D60</f>
        <v>63.821283824993245</v>
      </c>
    </row>
    <row r="61" spans="1:6" ht="25.5" x14ac:dyDescent="0.2">
      <c r="A61" s="53" t="s">
        <v>72</v>
      </c>
      <c r="B61" s="54" t="s">
        <v>73</v>
      </c>
      <c r="C61" s="83">
        <f>C62+C63</f>
        <v>5878013</v>
      </c>
      <c r="D61" s="83">
        <f>D62+D63</f>
        <v>5878013</v>
      </c>
      <c r="E61" s="83">
        <f>E62+E63</f>
        <v>3751423.36</v>
      </c>
      <c r="F61" s="83">
        <f>(E61*100)/D61</f>
        <v>63.821283824993245</v>
      </c>
    </row>
    <row r="62" spans="1:6" x14ac:dyDescent="0.2">
      <c r="A62" s="55" t="s">
        <v>74</v>
      </c>
      <c r="B62" s="56" t="s">
        <v>75</v>
      </c>
      <c r="C62" s="84">
        <v>5824250</v>
      </c>
      <c r="D62" s="84">
        <v>5824250</v>
      </c>
      <c r="E62" s="84">
        <v>3735118.38</v>
      </c>
      <c r="F62" s="84"/>
    </row>
    <row r="63" spans="1:6" ht="25.5" x14ac:dyDescent="0.2">
      <c r="A63" s="55" t="s">
        <v>76</v>
      </c>
      <c r="B63" s="56" t="s">
        <v>77</v>
      </c>
      <c r="C63" s="84">
        <v>53763</v>
      </c>
      <c r="D63" s="84">
        <v>53763</v>
      </c>
      <c r="E63" s="84">
        <v>16304.98</v>
      </c>
      <c r="F63" s="84"/>
    </row>
    <row r="64" spans="1:6" x14ac:dyDescent="0.2">
      <c r="A64" s="48" t="s">
        <v>183</v>
      </c>
      <c r="B64" s="48" t="s">
        <v>191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78</v>
      </c>
      <c r="B65" s="50" t="s">
        <v>79</v>
      </c>
      <c r="C65" s="80">
        <f t="shared" ref="C65:E67" si="3">C66</f>
        <v>400</v>
      </c>
      <c r="D65" s="80">
        <f t="shared" si="3"/>
        <v>400</v>
      </c>
      <c r="E65" s="80">
        <f t="shared" si="3"/>
        <v>0</v>
      </c>
      <c r="F65" s="81">
        <f>(E65*100)/D65</f>
        <v>0</v>
      </c>
    </row>
    <row r="66" spans="1:6" x14ac:dyDescent="0.2">
      <c r="A66" s="51" t="s">
        <v>95</v>
      </c>
      <c r="B66" s="52" t="s">
        <v>96</v>
      </c>
      <c r="C66" s="82">
        <f t="shared" si="3"/>
        <v>400</v>
      </c>
      <c r="D66" s="82">
        <f t="shared" si="3"/>
        <v>400</v>
      </c>
      <c r="E66" s="82">
        <f t="shared" si="3"/>
        <v>0</v>
      </c>
      <c r="F66" s="81">
        <f>(E66*100)/D66</f>
        <v>0</v>
      </c>
    </row>
    <row r="67" spans="1:6" x14ac:dyDescent="0.2">
      <c r="A67" s="53" t="s">
        <v>115</v>
      </c>
      <c r="B67" s="54" t="s">
        <v>116</v>
      </c>
      <c r="C67" s="83">
        <f t="shared" si="3"/>
        <v>400</v>
      </c>
      <c r="D67" s="83">
        <f t="shared" si="3"/>
        <v>400</v>
      </c>
      <c r="E67" s="83">
        <f t="shared" si="3"/>
        <v>0</v>
      </c>
      <c r="F67" s="83">
        <f>(E67*100)/D67</f>
        <v>0</v>
      </c>
    </row>
    <row r="68" spans="1:6" x14ac:dyDescent="0.2">
      <c r="A68" s="55" t="s">
        <v>119</v>
      </c>
      <c r="B68" s="56" t="s">
        <v>120</v>
      </c>
      <c r="C68" s="84">
        <v>400</v>
      </c>
      <c r="D68" s="84">
        <v>400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4">C70</f>
        <v>400</v>
      </c>
      <c r="D69" s="80">
        <f t="shared" si="4"/>
        <v>400</v>
      </c>
      <c r="E69" s="80">
        <f t="shared" si="4"/>
        <v>0</v>
      </c>
      <c r="F69" s="81">
        <f>(E69*100)/D69</f>
        <v>0</v>
      </c>
    </row>
    <row r="70" spans="1:6" x14ac:dyDescent="0.2">
      <c r="A70" s="51" t="s">
        <v>64</v>
      </c>
      <c r="B70" s="52" t="s">
        <v>65</v>
      </c>
      <c r="C70" s="82">
        <f t="shared" si="4"/>
        <v>400</v>
      </c>
      <c r="D70" s="82">
        <f t="shared" si="4"/>
        <v>400</v>
      </c>
      <c r="E70" s="82">
        <f t="shared" si="4"/>
        <v>0</v>
      </c>
      <c r="F70" s="81">
        <f>(E70*100)/D70</f>
        <v>0</v>
      </c>
    </row>
    <row r="71" spans="1:6" x14ac:dyDescent="0.2">
      <c r="A71" s="53" t="s">
        <v>66</v>
      </c>
      <c r="B71" s="54" t="s">
        <v>67</v>
      </c>
      <c r="C71" s="83">
        <f t="shared" si="4"/>
        <v>400</v>
      </c>
      <c r="D71" s="83">
        <f t="shared" si="4"/>
        <v>400</v>
      </c>
      <c r="E71" s="83">
        <f t="shared" si="4"/>
        <v>0</v>
      </c>
      <c r="F71" s="83">
        <f>(E71*100)/D71</f>
        <v>0</v>
      </c>
    </row>
    <row r="72" spans="1:6" x14ac:dyDescent="0.2">
      <c r="A72" s="55" t="s">
        <v>68</v>
      </c>
      <c r="B72" s="56" t="s">
        <v>69</v>
      </c>
      <c r="C72" s="84">
        <v>400</v>
      </c>
      <c r="D72" s="84">
        <v>400</v>
      </c>
      <c r="E72" s="84">
        <v>0</v>
      </c>
      <c r="F72" s="84"/>
    </row>
    <row r="73" spans="1:6" x14ac:dyDescent="0.2">
      <c r="A73" s="48" t="s">
        <v>80</v>
      </c>
      <c r="B73" s="48" t="s">
        <v>192</v>
      </c>
      <c r="C73" s="78"/>
      <c r="D73" s="78"/>
      <c r="E73" s="78"/>
      <c r="F73" s="79" t="e">
        <f>(E73*100)/D73</f>
        <v>#DIV/0!</v>
      </c>
    </row>
    <row r="74" spans="1:6" x14ac:dyDescent="0.2">
      <c r="A74" s="49" t="s">
        <v>50</v>
      </c>
      <c r="B74" s="50" t="s">
        <v>51</v>
      </c>
      <c r="C74" s="80">
        <f t="shared" ref="C74:E76" si="5">C75</f>
        <v>0</v>
      </c>
      <c r="D74" s="80">
        <f t="shared" si="5"/>
        <v>0</v>
      </c>
      <c r="E74" s="80">
        <f t="shared" si="5"/>
        <v>0</v>
      </c>
      <c r="F74" s="81" t="e">
        <f>(E75*100)/D75</f>
        <v>#DIV/0!</v>
      </c>
    </row>
    <row r="75" spans="1:6" x14ac:dyDescent="0.2">
      <c r="A75" s="51" t="s">
        <v>58</v>
      </c>
      <c r="B75" s="52" t="s">
        <v>59</v>
      </c>
      <c r="C75" s="82">
        <f t="shared" si="5"/>
        <v>0</v>
      </c>
      <c r="D75" s="82">
        <f t="shared" si="5"/>
        <v>0</v>
      </c>
      <c r="E75" s="82">
        <f t="shared" si="5"/>
        <v>0</v>
      </c>
      <c r="F75" s="81" t="e">
        <f>(E76*100)/D76</f>
        <v>#DIV/0!</v>
      </c>
    </row>
    <row r="76" spans="1:6" x14ac:dyDescent="0.2">
      <c r="A76" s="53" t="s">
        <v>60</v>
      </c>
      <c r="B76" s="54" t="s">
        <v>61</v>
      </c>
      <c r="C76" s="83">
        <f t="shared" si="5"/>
        <v>0</v>
      </c>
      <c r="D76" s="83">
        <f t="shared" si="5"/>
        <v>0</v>
      </c>
      <c r="E76" s="83">
        <f t="shared" si="5"/>
        <v>0</v>
      </c>
      <c r="F76" s="83" t="e">
        <f>(E77*100)/D77</f>
        <v>#DIV/0!</v>
      </c>
    </row>
    <row r="77" spans="1:6" x14ac:dyDescent="0.2">
      <c r="A77" s="55" t="s">
        <v>62</v>
      </c>
      <c r="B77" s="56" t="s">
        <v>63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8" t="s">
        <v>184</v>
      </c>
      <c r="B78" s="48" t="s">
        <v>193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78</v>
      </c>
      <c r="B79" s="50" t="s">
        <v>79</v>
      </c>
      <c r="C79" s="80">
        <f t="shared" ref="C79:E81" si="6">C80</f>
        <v>15000</v>
      </c>
      <c r="D79" s="80">
        <f t="shared" si="6"/>
        <v>15000</v>
      </c>
      <c r="E79" s="80">
        <f t="shared" si="6"/>
        <v>0</v>
      </c>
      <c r="F79" s="81">
        <f>(E80*100)/D80</f>
        <v>0</v>
      </c>
    </row>
    <row r="80" spans="1:6" x14ac:dyDescent="0.2">
      <c r="A80" s="51" t="s">
        <v>95</v>
      </c>
      <c r="B80" s="52" t="s">
        <v>96</v>
      </c>
      <c r="C80" s="82">
        <f t="shared" si="6"/>
        <v>15000</v>
      </c>
      <c r="D80" s="82">
        <f t="shared" si="6"/>
        <v>15000</v>
      </c>
      <c r="E80" s="82">
        <f t="shared" si="6"/>
        <v>0</v>
      </c>
      <c r="F80" s="81">
        <f>(E81*100)/D81</f>
        <v>0</v>
      </c>
    </row>
    <row r="81" spans="1:6" x14ac:dyDescent="0.2">
      <c r="A81" s="53" t="s">
        <v>137</v>
      </c>
      <c r="B81" s="54" t="s">
        <v>138</v>
      </c>
      <c r="C81" s="83">
        <f t="shared" si="6"/>
        <v>15000</v>
      </c>
      <c r="D81" s="83">
        <f t="shared" si="6"/>
        <v>15000</v>
      </c>
      <c r="E81" s="83">
        <f t="shared" si="6"/>
        <v>0</v>
      </c>
      <c r="F81" s="83">
        <f>(E82*100)/D82</f>
        <v>0</v>
      </c>
    </row>
    <row r="82" spans="1:6" x14ac:dyDescent="0.2">
      <c r="A82" s="55" t="s">
        <v>139</v>
      </c>
      <c r="B82" s="56" t="s">
        <v>140</v>
      </c>
      <c r="C82" s="84">
        <v>15000</v>
      </c>
      <c r="D82" s="84">
        <v>15000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7">C84</f>
        <v>15000</v>
      </c>
      <c r="D83" s="80">
        <f t="shared" si="7"/>
        <v>15000</v>
      </c>
      <c r="E83" s="80">
        <f t="shared" si="7"/>
        <v>0</v>
      </c>
      <c r="F83" s="81">
        <f>(E84*100)/D84</f>
        <v>0</v>
      </c>
    </row>
    <row r="84" spans="1:6" x14ac:dyDescent="0.2">
      <c r="A84" s="51" t="s">
        <v>52</v>
      </c>
      <c r="B84" s="52" t="s">
        <v>53</v>
      </c>
      <c r="C84" s="82">
        <f t="shared" si="7"/>
        <v>15000</v>
      </c>
      <c r="D84" s="82">
        <f t="shared" si="7"/>
        <v>15000</v>
      </c>
      <c r="E84" s="82">
        <f t="shared" si="7"/>
        <v>0</v>
      </c>
      <c r="F84" s="81">
        <f>(E85*100)/D85</f>
        <v>0</v>
      </c>
    </row>
    <row r="85" spans="1:6" ht="25.5" x14ac:dyDescent="0.2">
      <c r="A85" s="53" t="s">
        <v>54</v>
      </c>
      <c r="B85" s="54" t="s">
        <v>55</v>
      </c>
      <c r="C85" s="83">
        <f t="shared" si="7"/>
        <v>15000</v>
      </c>
      <c r="D85" s="83">
        <f t="shared" si="7"/>
        <v>15000</v>
      </c>
      <c r="E85" s="83">
        <f t="shared" si="7"/>
        <v>0</v>
      </c>
      <c r="F85" s="83">
        <f>(E86*100)/D86</f>
        <v>0</v>
      </c>
    </row>
    <row r="86" spans="1:6" ht="25.5" x14ac:dyDescent="0.2">
      <c r="A86" s="55" t="s">
        <v>56</v>
      </c>
      <c r="B86" s="56" t="s">
        <v>57</v>
      </c>
      <c r="C86" s="84">
        <v>15000</v>
      </c>
      <c r="D86" s="84">
        <v>15000</v>
      </c>
      <c r="E86" s="84">
        <v>0</v>
      </c>
      <c r="F86" s="84"/>
    </row>
    <row r="87" spans="1:6" x14ac:dyDescent="0.2">
      <c r="A87" s="48" t="s">
        <v>185</v>
      </c>
      <c r="B87" s="48" t="s">
        <v>194</v>
      </c>
      <c r="C87" s="78"/>
      <c r="D87" s="78"/>
      <c r="E87" s="78"/>
      <c r="F87" s="79" t="e">
        <f>(E87*100)/D87</f>
        <v>#DIV/0!</v>
      </c>
    </row>
    <row r="88" spans="1:6" ht="38.25" x14ac:dyDescent="0.2">
      <c r="A88" s="47" t="s">
        <v>195</v>
      </c>
      <c r="B88" s="47" t="s">
        <v>196</v>
      </c>
      <c r="C88" s="47" t="s">
        <v>43</v>
      </c>
      <c r="D88" s="47" t="s">
        <v>188</v>
      </c>
      <c r="E88" s="47" t="s">
        <v>189</v>
      </c>
      <c r="F88" s="47" t="s">
        <v>190</v>
      </c>
    </row>
    <row r="89" spans="1:6" x14ac:dyDescent="0.2">
      <c r="A89" s="49" t="s">
        <v>78</v>
      </c>
      <c r="B89" s="50" t="s">
        <v>79</v>
      </c>
      <c r="C89" s="80">
        <f t="shared" ref="C89:E91" si="8">C90</f>
        <v>400000</v>
      </c>
      <c r="D89" s="80">
        <f t="shared" si="8"/>
        <v>400000</v>
      </c>
      <c r="E89" s="80">
        <f t="shared" si="8"/>
        <v>171898.74</v>
      </c>
      <c r="F89" s="81">
        <f>(E89*100)/D89</f>
        <v>42.974685000000001</v>
      </c>
    </row>
    <row r="90" spans="1:6" x14ac:dyDescent="0.2">
      <c r="A90" s="51" t="s">
        <v>95</v>
      </c>
      <c r="B90" s="52" t="s">
        <v>96</v>
      </c>
      <c r="C90" s="82">
        <f t="shared" si="8"/>
        <v>400000</v>
      </c>
      <c r="D90" s="82">
        <f t="shared" si="8"/>
        <v>400000</v>
      </c>
      <c r="E90" s="82">
        <f t="shared" si="8"/>
        <v>171898.74</v>
      </c>
      <c r="F90" s="81">
        <f>(E90*100)/D90</f>
        <v>42.974685000000001</v>
      </c>
    </row>
    <row r="91" spans="1:6" x14ac:dyDescent="0.2">
      <c r="A91" s="53" t="s">
        <v>115</v>
      </c>
      <c r="B91" s="54" t="s">
        <v>116</v>
      </c>
      <c r="C91" s="83">
        <f t="shared" si="8"/>
        <v>400000</v>
      </c>
      <c r="D91" s="83">
        <f t="shared" si="8"/>
        <v>400000</v>
      </c>
      <c r="E91" s="83">
        <f t="shared" si="8"/>
        <v>171898.74</v>
      </c>
      <c r="F91" s="83">
        <f>(E91*100)/D91</f>
        <v>42.974685000000001</v>
      </c>
    </row>
    <row r="92" spans="1:6" x14ac:dyDescent="0.2">
      <c r="A92" s="55" t="s">
        <v>117</v>
      </c>
      <c r="B92" s="56" t="s">
        <v>118</v>
      </c>
      <c r="C92" s="84">
        <v>400000</v>
      </c>
      <c r="D92" s="84">
        <v>400000</v>
      </c>
      <c r="E92" s="84">
        <v>171898.74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9">C94</f>
        <v>400000</v>
      </c>
      <c r="D93" s="80">
        <f t="shared" si="9"/>
        <v>400000</v>
      </c>
      <c r="E93" s="80">
        <f t="shared" si="9"/>
        <v>0</v>
      </c>
      <c r="F93" s="81">
        <f>(E94*100)/D94</f>
        <v>0</v>
      </c>
    </row>
    <row r="94" spans="1:6" x14ac:dyDescent="0.2">
      <c r="A94" s="51" t="s">
        <v>70</v>
      </c>
      <c r="B94" s="52" t="s">
        <v>71</v>
      </c>
      <c r="C94" s="82">
        <f t="shared" si="9"/>
        <v>400000</v>
      </c>
      <c r="D94" s="82">
        <f t="shared" si="9"/>
        <v>400000</v>
      </c>
      <c r="E94" s="82">
        <f t="shared" si="9"/>
        <v>0</v>
      </c>
      <c r="F94" s="81">
        <f>(E95*100)/D95</f>
        <v>0</v>
      </c>
    </row>
    <row r="95" spans="1:6" ht="25.5" x14ac:dyDescent="0.2">
      <c r="A95" s="53" t="s">
        <v>72</v>
      </c>
      <c r="B95" s="54" t="s">
        <v>73</v>
      </c>
      <c r="C95" s="83">
        <f t="shared" si="9"/>
        <v>400000</v>
      </c>
      <c r="D95" s="83">
        <f t="shared" si="9"/>
        <v>400000</v>
      </c>
      <c r="E95" s="83">
        <f t="shared" si="9"/>
        <v>0</v>
      </c>
      <c r="F95" s="83">
        <f>(E96*100)/D96</f>
        <v>0</v>
      </c>
    </row>
    <row r="96" spans="1:6" x14ac:dyDescent="0.2">
      <c r="A96" s="55" t="s">
        <v>74</v>
      </c>
      <c r="B96" s="56" t="s">
        <v>75</v>
      </c>
      <c r="C96" s="84">
        <v>400000</v>
      </c>
      <c r="D96" s="84">
        <v>400000</v>
      </c>
      <c r="E96" s="84">
        <v>0</v>
      </c>
      <c r="F96" s="84"/>
    </row>
    <row r="97" spans="1:6" x14ac:dyDescent="0.2">
      <c r="A97" s="48" t="s">
        <v>183</v>
      </c>
      <c r="B97" s="48" t="s">
        <v>191</v>
      </c>
      <c r="C97" s="78"/>
      <c r="D97" s="78"/>
      <c r="E97" s="78"/>
      <c r="F97" s="79" t="e">
        <f>(E97*100)/D97</f>
        <v>#DIV/0!</v>
      </c>
    </row>
    <row r="98" spans="1:6" s="57" customFormat="1" x14ac:dyDescent="0.2"/>
    <row r="99" spans="1:6" s="57" customFormat="1" x14ac:dyDescent="0.2"/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2025-07-25T13:15:51Z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