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2025. - TEKUĆE\ZA MF - POLUGODIŠNJI IZVJEŠTAJ O IZVRŠENJU\10980 - OS POLUGODIŠNJI IZVJEŠTAJ O IZVRŠENJU\"/>
    </mc:Choice>
  </mc:AlternateContent>
  <xr:revisionPtr revIDLastSave="0" documentId="13_ncr:1_{7A09754A-7940-480C-9C81-F1B97C4BD68E}" xr6:coauthVersionLast="47" xr6:coauthVersionMax="47" xr10:uidLastSave="{00000000-0000-0000-0000-000000000000}"/>
  <bookViews>
    <workbookView xWindow="-108" yWindow="-108" windowWidth="23256" windowHeight="1257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8" i="15" l="1"/>
  <c r="F107" i="15"/>
  <c r="F106" i="15"/>
  <c r="F104" i="15"/>
  <c r="F101" i="15"/>
  <c r="F100" i="15"/>
  <c r="F99" i="15"/>
  <c r="F66" i="15"/>
  <c r="F65" i="15"/>
  <c r="F64" i="15"/>
  <c r="F62" i="15"/>
  <c r="F61" i="15"/>
  <c r="F59" i="15"/>
  <c r="F58" i="15"/>
  <c r="F57" i="15"/>
  <c r="F54" i="15"/>
  <c r="F52" i="15"/>
  <c r="F51" i="15"/>
  <c r="F46" i="15"/>
  <c r="F44" i="15"/>
  <c r="F34" i="15"/>
  <c r="F33" i="15"/>
  <c r="F28" i="15"/>
  <c r="F23" i="15"/>
  <c r="F22" i="15"/>
  <c r="F20" i="15"/>
  <c r="F18" i="15"/>
  <c r="F15" i="15"/>
  <c r="F14" i="15"/>
  <c r="F13" i="15"/>
  <c r="G12" i="1" l="1"/>
  <c r="H12" i="1"/>
  <c r="I12" i="1"/>
  <c r="I16" i="1" s="1"/>
  <c r="J12" i="1"/>
  <c r="L12" i="1" s="1"/>
  <c r="G15" i="1"/>
  <c r="H15" i="1"/>
  <c r="I15" i="1"/>
  <c r="J15" i="1"/>
  <c r="J16" i="1" l="1"/>
  <c r="L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F110" i="15"/>
  <c r="E108" i="15"/>
  <c r="D108" i="15"/>
  <c r="D107" i="15" s="1"/>
  <c r="D106" i="15" s="1"/>
  <c r="C108" i="15"/>
  <c r="C107" i="15" s="1"/>
  <c r="C106" i="15" s="1"/>
  <c r="E107" i="15"/>
  <c r="E106" i="15" s="1"/>
  <c r="E104" i="15"/>
  <c r="D104" i="15"/>
  <c r="C104" i="15"/>
  <c r="E101" i="15"/>
  <c r="D101" i="15"/>
  <c r="D100" i="15" s="1"/>
  <c r="D99" i="15" s="1"/>
  <c r="C101" i="15"/>
  <c r="C100" i="15" s="1"/>
  <c r="C99" i="15" s="1"/>
  <c r="F97" i="15"/>
  <c r="F95" i="15"/>
  <c r="E95" i="15"/>
  <c r="F94" i="15" s="1"/>
  <c r="D95" i="15"/>
  <c r="D94" i="15" s="1"/>
  <c r="D93" i="15" s="1"/>
  <c r="C95" i="15"/>
  <c r="C94" i="15" s="1"/>
  <c r="C93" i="15" s="1"/>
  <c r="F92" i="15"/>
  <c r="F90" i="15"/>
  <c r="E90" i="15"/>
  <c r="F89" i="15" s="1"/>
  <c r="D90" i="15"/>
  <c r="D89" i="15" s="1"/>
  <c r="D88" i="15" s="1"/>
  <c r="C90" i="15"/>
  <c r="C89" i="15"/>
  <c r="C88" i="15" s="1"/>
  <c r="F85" i="15"/>
  <c r="E85" i="15"/>
  <c r="F84" i="15" s="1"/>
  <c r="D85" i="15"/>
  <c r="D84" i="15" s="1"/>
  <c r="D83" i="15" s="1"/>
  <c r="D9" i="15" s="1"/>
  <c r="C85" i="15"/>
  <c r="C84" i="15"/>
  <c r="C83" i="15" s="1"/>
  <c r="C9" i="15" s="1"/>
  <c r="F82" i="15"/>
  <c r="F80" i="15"/>
  <c r="E80" i="15"/>
  <c r="F79" i="15" s="1"/>
  <c r="D80" i="15"/>
  <c r="D79" i="15" s="1"/>
  <c r="D78" i="15" s="1"/>
  <c r="C80" i="15"/>
  <c r="E79" i="15"/>
  <c r="E78" i="15" s="1"/>
  <c r="C79" i="15"/>
  <c r="C78" i="15" s="1"/>
  <c r="F76" i="15"/>
  <c r="E76" i="15"/>
  <c r="F75" i="15" s="1"/>
  <c r="D76" i="15"/>
  <c r="D75" i="15" s="1"/>
  <c r="D74" i="15" s="1"/>
  <c r="C76" i="15"/>
  <c r="C75" i="15" s="1"/>
  <c r="C74" i="15" s="1"/>
  <c r="F72" i="15"/>
  <c r="E72" i="15"/>
  <c r="F71" i="15" s="1"/>
  <c r="D72" i="15"/>
  <c r="D71" i="15" s="1"/>
  <c r="D70" i="15" s="1"/>
  <c r="C72" i="15"/>
  <c r="C71" i="15" s="1"/>
  <c r="C70" i="15" s="1"/>
  <c r="F69" i="15"/>
  <c r="E66" i="15"/>
  <c r="D66" i="15"/>
  <c r="D65" i="15" s="1"/>
  <c r="D64" i="15" s="1"/>
  <c r="C66" i="15"/>
  <c r="C65" i="15"/>
  <c r="C64" i="15"/>
  <c r="E62" i="15"/>
  <c r="D62" i="15"/>
  <c r="D61" i="15" s="1"/>
  <c r="C62" i="15"/>
  <c r="C61" i="15" s="1"/>
  <c r="E61" i="15"/>
  <c r="E59" i="15"/>
  <c r="D59" i="15"/>
  <c r="C59" i="15"/>
  <c r="C58" i="15" s="1"/>
  <c r="C57" i="15" s="1"/>
  <c r="D58" i="15"/>
  <c r="D57" i="15" s="1"/>
  <c r="E54" i="15"/>
  <c r="D54" i="15"/>
  <c r="C54" i="15"/>
  <c r="E52" i="15"/>
  <c r="D52" i="15"/>
  <c r="D51" i="15" s="1"/>
  <c r="C52" i="15"/>
  <c r="C51" i="15" s="1"/>
  <c r="E51" i="15"/>
  <c r="E46" i="15"/>
  <c r="D46" i="15"/>
  <c r="C46" i="15"/>
  <c r="E44" i="15"/>
  <c r="D44" i="15"/>
  <c r="C44" i="15"/>
  <c r="E34" i="15"/>
  <c r="D34" i="15"/>
  <c r="C34" i="15"/>
  <c r="E28" i="15"/>
  <c r="D28" i="15"/>
  <c r="C28" i="15"/>
  <c r="E23" i="15"/>
  <c r="D23" i="15"/>
  <c r="D22" i="15" s="1"/>
  <c r="C23" i="15"/>
  <c r="C22" i="15" s="1"/>
  <c r="E22" i="15"/>
  <c r="E20" i="15"/>
  <c r="D20" i="15"/>
  <c r="C20" i="15"/>
  <c r="E18" i="15"/>
  <c r="D18" i="15"/>
  <c r="C18" i="15"/>
  <c r="E15" i="15"/>
  <c r="D15" i="15"/>
  <c r="C15" i="15"/>
  <c r="D14" i="15"/>
  <c r="C14" i="15"/>
  <c r="C13" i="15" s="1"/>
  <c r="C7" i="15" s="1"/>
  <c r="F10" i="15"/>
  <c r="H8" i="8"/>
  <c r="G8" i="8"/>
  <c r="F7" i="8"/>
  <c r="H7" i="8" s="1"/>
  <c r="E7" i="8"/>
  <c r="D7" i="8"/>
  <c r="C7" i="8"/>
  <c r="E6" i="8"/>
  <c r="D6" i="8"/>
  <c r="C6" i="8"/>
  <c r="H21" i="5"/>
  <c r="G21" i="5"/>
  <c r="F20" i="5"/>
  <c r="H20" i="5" s="1"/>
  <c r="E20" i="5"/>
  <c r="D20" i="5"/>
  <c r="C20" i="5"/>
  <c r="H19" i="5"/>
  <c r="G19" i="5"/>
  <c r="H18" i="5"/>
  <c r="F18" i="5"/>
  <c r="G18" i="5" s="1"/>
  <c r="E18" i="5"/>
  <c r="D18" i="5"/>
  <c r="C18" i="5"/>
  <c r="H17" i="5"/>
  <c r="G17" i="5"/>
  <c r="F16" i="5"/>
  <c r="H16" i="5" s="1"/>
  <c r="E16" i="5"/>
  <c r="E15" i="5" s="1"/>
  <c r="D16" i="5"/>
  <c r="D15" i="5" s="1"/>
  <c r="C16" i="5"/>
  <c r="C15" i="5"/>
  <c r="H14" i="5"/>
  <c r="G14" i="5"/>
  <c r="F13" i="5"/>
  <c r="F6" i="5" s="1"/>
  <c r="E13" i="5"/>
  <c r="D13" i="5"/>
  <c r="C13" i="5"/>
  <c r="H12" i="5"/>
  <c r="G12" i="5"/>
  <c r="H11" i="5"/>
  <c r="F11" i="5"/>
  <c r="G11" i="5" s="1"/>
  <c r="E11" i="5"/>
  <c r="D11" i="5"/>
  <c r="C11" i="5"/>
  <c r="H10" i="5"/>
  <c r="G10" i="5"/>
  <c r="F9" i="5"/>
  <c r="H9" i="5" s="1"/>
  <c r="E9" i="5"/>
  <c r="D9" i="5"/>
  <c r="C9" i="5"/>
  <c r="H8" i="5"/>
  <c r="G8" i="5"/>
  <c r="F7" i="5"/>
  <c r="H7" i="5" s="1"/>
  <c r="E7" i="5"/>
  <c r="E6" i="5" s="1"/>
  <c r="D7" i="5"/>
  <c r="D6" i="5" s="1"/>
  <c r="C7" i="5"/>
  <c r="G7" i="5" s="1"/>
  <c r="L83" i="3"/>
  <c r="K83" i="3"/>
  <c r="L82" i="3"/>
  <c r="J82" i="3"/>
  <c r="J81" i="3" s="1"/>
  <c r="I82" i="3"/>
  <c r="I81" i="3" s="1"/>
  <c r="H82" i="3"/>
  <c r="G82" i="3"/>
  <c r="G81" i="3" s="1"/>
  <c r="H81" i="3"/>
  <c r="L80" i="3"/>
  <c r="K80" i="3"/>
  <c r="J79" i="3"/>
  <c r="L79" i="3" s="1"/>
  <c r="I79" i="3"/>
  <c r="H79" i="3"/>
  <c r="G79" i="3"/>
  <c r="L78" i="3"/>
  <c r="K78" i="3"/>
  <c r="J77" i="3"/>
  <c r="L77" i="3" s="1"/>
  <c r="I77" i="3"/>
  <c r="I76" i="3" s="1"/>
  <c r="I75" i="3" s="1"/>
  <c r="H77" i="3"/>
  <c r="H76" i="3" s="1"/>
  <c r="H75" i="3" s="1"/>
  <c r="G77" i="3"/>
  <c r="G76" i="3" s="1"/>
  <c r="G75" i="3" s="1"/>
  <c r="J76" i="3"/>
  <c r="J75" i="3" s="1"/>
  <c r="L74" i="3"/>
  <c r="K74" i="3"/>
  <c r="L73" i="3"/>
  <c r="K73" i="3"/>
  <c r="J72" i="3"/>
  <c r="L72" i="3" s="1"/>
  <c r="I72" i="3"/>
  <c r="H72" i="3"/>
  <c r="H69" i="3" s="1"/>
  <c r="G72" i="3"/>
  <c r="L71" i="3"/>
  <c r="K71" i="3"/>
  <c r="J70" i="3"/>
  <c r="J69" i="3" s="1"/>
  <c r="I70" i="3"/>
  <c r="H70" i="3"/>
  <c r="G70" i="3"/>
  <c r="I69" i="3"/>
  <c r="G69" i="3"/>
  <c r="L68" i="3"/>
  <c r="K68" i="3"/>
  <c r="L67" i="3"/>
  <c r="K67" i="3"/>
  <c r="L66" i="3"/>
  <c r="K66" i="3"/>
  <c r="L65" i="3"/>
  <c r="K65" i="3"/>
  <c r="L64" i="3"/>
  <c r="K64" i="3"/>
  <c r="J63" i="3"/>
  <c r="L63" i="3" s="1"/>
  <c r="I63" i="3"/>
  <c r="H63" i="3"/>
  <c r="G63" i="3"/>
  <c r="L62" i="3"/>
  <c r="K62" i="3"/>
  <c r="J61" i="3"/>
  <c r="L61" i="3" s="1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1" i="3"/>
  <c r="L51" i="3" s="1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J45" i="3"/>
  <c r="L45" i="3" s="1"/>
  <c r="I45" i="3"/>
  <c r="I39" i="3" s="1"/>
  <c r="H45" i="3"/>
  <c r="H39" i="3" s="1"/>
  <c r="G45" i="3"/>
  <c r="L44" i="3"/>
  <c r="K44" i="3"/>
  <c r="L43" i="3"/>
  <c r="K43" i="3"/>
  <c r="L42" i="3"/>
  <c r="K42" i="3"/>
  <c r="L41" i="3"/>
  <c r="K41" i="3"/>
  <c r="J40" i="3"/>
  <c r="J39" i="3" s="1"/>
  <c r="I40" i="3"/>
  <c r="H40" i="3"/>
  <c r="G40" i="3"/>
  <c r="G39" i="3"/>
  <c r="L38" i="3"/>
  <c r="K38" i="3"/>
  <c r="L37" i="3"/>
  <c r="J37" i="3"/>
  <c r="K37" i="3" s="1"/>
  <c r="I37" i="3"/>
  <c r="H37" i="3"/>
  <c r="G37" i="3"/>
  <c r="L36" i="3"/>
  <c r="K36" i="3"/>
  <c r="J35" i="3"/>
  <c r="L35" i="3" s="1"/>
  <c r="I35" i="3"/>
  <c r="H35" i="3"/>
  <c r="H31" i="3" s="1"/>
  <c r="H30" i="3" s="1"/>
  <c r="H29" i="3" s="1"/>
  <c r="G35" i="3"/>
  <c r="L34" i="3"/>
  <c r="K34" i="3"/>
  <c r="L33" i="3"/>
  <c r="K33" i="3"/>
  <c r="L32" i="3"/>
  <c r="J32" i="3"/>
  <c r="J31" i="3" s="1"/>
  <c r="I32" i="3"/>
  <c r="I31" i="3" s="1"/>
  <c r="H32" i="3"/>
  <c r="G32" i="3"/>
  <c r="G31" i="3" s="1"/>
  <c r="G30" i="3" s="1"/>
  <c r="G29" i="3" s="1"/>
  <c r="L24" i="3"/>
  <c r="K24" i="3"/>
  <c r="L23" i="3"/>
  <c r="K23" i="3"/>
  <c r="J22" i="3"/>
  <c r="J21" i="3" s="1"/>
  <c r="I22" i="3"/>
  <c r="I21" i="3" s="1"/>
  <c r="H22" i="3"/>
  <c r="H21" i="3" s="1"/>
  <c r="G22" i="3"/>
  <c r="G21" i="3" s="1"/>
  <c r="L20" i="3"/>
  <c r="K20" i="3"/>
  <c r="J19" i="3"/>
  <c r="L19" i="3" s="1"/>
  <c r="I19" i="3"/>
  <c r="H19" i="3"/>
  <c r="H18" i="3" s="1"/>
  <c r="G19" i="3"/>
  <c r="G18" i="3" s="1"/>
  <c r="I18" i="3"/>
  <c r="L17" i="3"/>
  <c r="K17" i="3"/>
  <c r="K16" i="3"/>
  <c r="J16" i="3"/>
  <c r="J15" i="3" s="1"/>
  <c r="I16" i="3"/>
  <c r="I15" i="3" s="1"/>
  <c r="H16" i="3"/>
  <c r="H15" i="3" s="1"/>
  <c r="G16" i="3"/>
  <c r="G15" i="3"/>
  <c r="L14" i="3"/>
  <c r="K14" i="3"/>
  <c r="J13" i="3"/>
  <c r="J12" i="3" s="1"/>
  <c r="I13" i="3"/>
  <c r="H13" i="3"/>
  <c r="H12" i="3" s="1"/>
  <c r="G13" i="3"/>
  <c r="G12" i="3" s="1"/>
  <c r="I12" i="3"/>
  <c r="I11" i="3" s="1"/>
  <c r="I10" i="3" s="1"/>
  <c r="L69" i="3" l="1"/>
  <c r="K69" i="3"/>
  <c r="D13" i="15"/>
  <c r="D7" i="15" s="1"/>
  <c r="K81" i="3"/>
  <c r="L81" i="3"/>
  <c r="L15" i="3"/>
  <c r="K15" i="3"/>
  <c r="L75" i="3"/>
  <c r="K75" i="3"/>
  <c r="H6" i="5"/>
  <c r="L12" i="3"/>
  <c r="K12" i="3"/>
  <c r="L39" i="3"/>
  <c r="K39" i="3"/>
  <c r="K31" i="3"/>
  <c r="L31" i="3"/>
  <c r="J30" i="3"/>
  <c r="L21" i="3"/>
  <c r="C8" i="15"/>
  <c r="I30" i="3"/>
  <c r="I29" i="3" s="1"/>
  <c r="H11" i="3"/>
  <c r="H10" i="3" s="1"/>
  <c r="D8" i="15"/>
  <c r="K40" i="3"/>
  <c r="K70" i="3"/>
  <c r="K76" i="3"/>
  <c r="L40" i="3"/>
  <c r="H13" i="5"/>
  <c r="F6" i="8"/>
  <c r="G13" i="5"/>
  <c r="K35" i="3"/>
  <c r="K45" i="3"/>
  <c r="K63" i="3"/>
  <c r="K79" i="3"/>
  <c r="G16" i="5"/>
  <c r="L22" i="3"/>
  <c r="K13" i="3"/>
  <c r="E58" i="15"/>
  <c r="L70" i="3"/>
  <c r="L76" i="3"/>
  <c r="L13" i="3"/>
  <c r="K32" i="3"/>
  <c r="K82" i="3"/>
  <c r="L16" i="3"/>
  <c r="K51" i="3"/>
  <c r="K61" i="3"/>
  <c r="K77" i="3"/>
  <c r="G20" i="5"/>
  <c r="F15" i="5"/>
  <c r="E14" i="15"/>
  <c r="F78" i="15"/>
  <c r="E84" i="15"/>
  <c r="E89" i="15"/>
  <c r="K72" i="3"/>
  <c r="C6" i="5"/>
  <c r="G6" i="5" s="1"/>
  <c r="G7" i="8"/>
  <c r="E71" i="15"/>
  <c r="E75" i="15"/>
  <c r="E94" i="15"/>
  <c r="G11" i="3"/>
  <c r="G10" i="3" s="1"/>
  <c r="E100" i="15"/>
  <c r="G9" i="5"/>
  <c r="K27" i="1"/>
  <c r="K22" i="3"/>
  <c r="K21" i="3"/>
  <c r="K19" i="3"/>
  <c r="J18" i="3"/>
  <c r="E65" i="15"/>
  <c r="E64" i="15"/>
  <c r="F74" i="15" l="1"/>
  <c r="E74" i="15"/>
  <c r="F70" i="15"/>
  <c r="E70" i="15"/>
  <c r="E8" i="15" s="1"/>
  <c r="F8" i="15" s="1"/>
  <c r="J29" i="3"/>
  <c r="L30" i="3"/>
  <c r="K30" i="3"/>
  <c r="F88" i="15"/>
  <c r="E88" i="15"/>
  <c r="F83" i="15"/>
  <c r="E83" i="15"/>
  <c r="E9" i="15" s="1"/>
  <c r="F9" i="15" s="1"/>
  <c r="H6" i="8"/>
  <c r="G6" i="8"/>
  <c r="F93" i="15"/>
  <c r="E93" i="15"/>
  <c r="E13" i="15"/>
  <c r="E57" i="15"/>
  <c r="E99" i="15"/>
  <c r="H15" i="5"/>
  <c r="G15" i="5"/>
  <c r="K18" i="3"/>
  <c r="L18" i="3"/>
  <c r="J11" i="3"/>
  <c r="K29" i="3" l="1"/>
  <c r="L29" i="3"/>
  <c r="E7" i="15"/>
  <c r="F7" i="15" s="1"/>
  <c r="L11" i="3"/>
  <c r="J10" i="3"/>
  <c r="K11" i="3"/>
  <c r="K10" i="3" l="1"/>
  <c r="L10" i="3"/>
</calcChain>
</file>

<file path=xl/sharedStrings.xml><?xml version="1.0" encoding="utf-8"?>
<sst xmlns="http://schemas.openxmlformats.org/spreadsheetml/2006/main" count="478" uniqueCount="211">
  <si>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</si>
  <si>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</si>
  <si>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</si>
  <si>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</si>
  <si>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</si>
  <si>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</si>
  <si>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</si>
  <si>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</si>
  <si>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</si>
  <si>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</si>
  <si>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</si>
  <si>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</si>
  <si>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</si>
  <si>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</si>
  <si>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</si>
  <si>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</si>
  <si>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</si>
  <si>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</si>
  <si>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</si>
  <si>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</si>
  <si>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</si>
  <si>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</si>
  <si>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</si>
  <si>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</si>
  <si>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</si>
  <si>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</si>
  <si>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</si>
  <si>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</si>
  <si>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</si>
  <si>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</si>
  <si>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</si>
  <si>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</si>
  <si>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</si>
  <si>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</si>
  <si>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</si>
  <si>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</si>
  <si>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</si>
  <si>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</si>
  <si>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</si>
  <si>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</si>
  <si>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</si>
  <si>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</si>
  <si>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</si>
  <si>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</si>
  <si>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</si>
  <si>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</si>
  <si>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</si>
  <si>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</si>
  <si>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</si>
  <si>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</si>
  <si>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</si>
  <si>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</si>
  <si>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</si>
  <si>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</si>
  <si>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</si>
  <si>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</si>
  <si>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</si>
  <si>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</si>
  <si>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</si>
  <si>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</si>
  <si>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</si>
  <si>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</si>
  <si>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</si>
  <si>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</si>
  <si>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</si>
  <si>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</si>
  <si>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</si>
  <si>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</si>
  <si>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</si>
  <si>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</si>
  <si>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</si>
  <si>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</si>
  <si>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</si>
  <si>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</si>
  <si>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</si>
  <si>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</si>
  <si>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</si>
  <si>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</si>
  <si>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</si>
  <si>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</si>
  <si>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</si>
  <si>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</si>
  <si>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</si>
  <si>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</si>
  <si>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</si>
  <si>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</si>
  <si>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</si>
  <si>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</si>
  <si>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</si>
  <si>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</si>
  <si>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</si>
  <si>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</si>
  <si>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</si>
  <si>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</si>
  <si>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</si>
  <si>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</si>
  <si>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</si>
  <si>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</si>
  <si>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</si>
  <si>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</si>
  <si>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</si>
  <si>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</si>
  <si>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</si>
  <si>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</si>
  <si>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</si>
  <si>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</si>
  <si>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</si>
  <si>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</si>
  <si>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</si>
  <si>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</si>
  <si>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</si>
  <si>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</si>
  <si>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</si>
  <si>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</si>
  <si>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</si>
  <si>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</si>
  <si>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</si>
  <si>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</si>
  <si>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</si>
  <si>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</si>
  <si>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</si>
  <si>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</si>
  <si>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</si>
  <si>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</si>
  <si>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</si>
  <si>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</si>
  <si>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</si>
  <si>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</si>
  <si>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</si>
  <si>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</si>
  <si>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</si>
  <si>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</si>
  <si>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</si>
  <si>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</si>
  <si>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</si>
  <si>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</si>
  <si>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</si>
  <si>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</si>
  <si>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</si>
  <si>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</si>
  <si>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</si>
  <si>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</si>
  <si>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</si>
  <si>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</si>
  <si>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</si>
  <si>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</si>
  <si>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</si>
  <si>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</si>
  <si>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</si>
  <si>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</si>
  <si>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</si>
  <si>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</si>
  <si>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</si>
  <si>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</si>
  <si>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</si>
  <si>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</si>
  <si>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</si>
  <si>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</si>
  <si>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</si>
  <si>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</si>
  <si>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</si>
  <si>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</si>
  <si>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</si>
  <si>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</si>
  <si>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</si>
  <si>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</si>
  <si>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</si>
  <si>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</si>
  <si>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</si>
  <si>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</si>
  <si>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</si>
  <si>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</si>
  <si>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</si>
  <si>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</si>
  <si>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</si>
  <si>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</si>
  <si>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</si>
  <si>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</si>
  <si>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</si>
  <si>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</si>
  <si>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</si>
  <si>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</si>
  <si>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</si>
  <si>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</si>
  <si>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</si>
  <si>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</si>
  <si>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</si>
  <si>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</si>
  <si>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</si>
  <si>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</si>
  <si>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</si>
  <si>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</si>
  <si>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</si>
  <si>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</si>
  <si>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</si>
  <si>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4132 OSIJEK OPĆINSKI SUD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</si>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</sst>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E34" sqref="E34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6.4" x14ac:dyDescent="0.3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3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3">
      <c r="B10" s="100" t="s">
        <v>8</v>
      </c>
      <c r="C10" s="101"/>
      <c r="D10" s="101"/>
      <c r="E10" s="101"/>
      <c r="F10" s="102"/>
      <c r="G10" s="85">
        <v>4318128.8</v>
      </c>
      <c r="H10" s="86">
        <v>8507437</v>
      </c>
      <c r="I10" s="86">
        <v>8507437</v>
      </c>
      <c r="J10" s="86">
        <v>4793017.13</v>
      </c>
      <c r="K10" s="86"/>
      <c r="L10" s="86"/>
    </row>
    <row r="11" spans="2:13" x14ac:dyDescent="0.3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3">
      <c r="B12" s="97" t="s">
        <v>0</v>
      </c>
      <c r="C12" s="98"/>
      <c r="D12" s="98"/>
      <c r="E12" s="98"/>
      <c r="F12" s="99"/>
      <c r="G12" s="87">
        <f>G10+G11</f>
        <v>4318128.8</v>
      </c>
      <c r="H12" s="87">
        <f t="shared" ref="H12:J12" si="0">H10+H11</f>
        <v>8507437</v>
      </c>
      <c r="I12" s="87">
        <f t="shared" si="0"/>
        <v>8507437</v>
      </c>
      <c r="J12" s="87">
        <f t="shared" si="0"/>
        <v>4793017.13</v>
      </c>
      <c r="K12" s="88">
        <f>J12/G12*100</f>
        <v>110.99754898464353</v>
      </c>
      <c r="L12" s="88">
        <f>J12/I12*100</f>
        <v>56.339143387132928</v>
      </c>
    </row>
    <row r="13" spans="2:13" x14ac:dyDescent="0.3">
      <c r="B13" s="113" t="s">
        <v>9</v>
      </c>
      <c r="C13" s="101"/>
      <c r="D13" s="101"/>
      <c r="E13" s="101"/>
      <c r="F13" s="101"/>
      <c r="G13" s="89">
        <v>4314858.2</v>
      </c>
      <c r="H13" s="86">
        <v>8437437</v>
      </c>
      <c r="I13" s="86">
        <v>8437437</v>
      </c>
      <c r="J13" s="86">
        <v>4791759</v>
      </c>
      <c r="K13" s="86"/>
      <c r="L13" s="86"/>
    </row>
    <row r="14" spans="2:13" x14ac:dyDescent="0.3">
      <c r="B14" s="103" t="s">
        <v>10</v>
      </c>
      <c r="C14" s="102"/>
      <c r="D14" s="102"/>
      <c r="E14" s="102"/>
      <c r="F14" s="102"/>
      <c r="G14" s="85">
        <v>3270.6</v>
      </c>
      <c r="H14" s="86">
        <v>70000</v>
      </c>
      <c r="I14" s="86">
        <v>70000</v>
      </c>
      <c r="J14" s="86">
        <v>6485.13</v>
      </c>
      <c r="K14" s="86"/>
      <c r="L14" s="86"/>
    </row>
    <row r="15" spans="2:13" x14ac:dyDescent="0.3">
      <c r="B15" s="14" t="s">
        <v>1</v>
      </c>
      <c r="C15" s="15"/>
      <c r="D15" s="15"/>
      <c r="E15" s="15"/>
      <c r="F15" s="15"/>
      <c r="G15" s="87">
        <f>G13+G14</f>
        <v>4318128.8</v>
      </c>
      <c r="H15" s="87">
        <f t="shared" ref="H15:J15" si="1">H13+H14</f>
        <v>8507437</v>
      </c>
      <c r="I15" s="87">
        <f t="shared" si="1"/>
        <v>8507437</v>
      </c>
      <c r="J15" s="87">
        <f t="shared" si="1"/>
        <v>4798244.13</v>
      </c>
      <c r="K15" s="88">
        <f>J15/G15*100</f>
        <v>111.11859678664517</v>
      </c>
      <c r="L15" s="88">
        <f>J15/I15*100</f>
        <v>56.40058374807829</v>
      </c>
    </row>
    <row r="16" spans="2:13" x14ac:dyDescent="0.3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-5227</v>
      </c>
      <c r="K16" s="88" t="e">
        <f>J16/G16*100</f>
        <v>#DIV/0!</v>
      </c>
      <c r="L16" s="88" t="e">
        <f>J16/I16*100</f>
        <v>#DIV/0!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6.4" x14ac:dyDescent="0.3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3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3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3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0" t="s">
        <v>5</v>
      </c>
      <c r="C24" s="101"/>
      <c r="D24" s="101"/>
      <c r="E24" s="101"/>
      <c r="F24" s="101"/>
      <c r="G24" s="89">
        <v>46454.76</v>
      </c>
      <c r="H24" s="86">
        <v>0</v>
      </c>
      <c r="I24" s="86">
        <v>0</v>
      </c>
      <c r="J24" s="86">
        <v>26562.240000000002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0" t="s">
        <v>27</v>
      </c>
      <c r="C25" s="101"/>
      <c r="D25" s="101"/>
      <c r="E25" s="101"/>
      <c r="F25" s="101"/>
      <c r="G25" s="89">
        <v>-26562.240000000002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14" t="s">
        <v>29</v>
      </c>
      <c r="C26" s="115"/>
      <c r="D26" s="115"/>
      <c r="E26" s="115"/>
      <c r="F26" s="116"/>
      <c r="G26" s="94">
        <f>G24+G25</f>
        <v>19892.52</v>
      </c>
      <c r="H26" s="94">
        <f t="shared" ref="H26:J26" si="4">H24+H25</f>
        <v>0</v>
      </c>
      <c r="I26" s="94">
        <f t="shared" si="4"/>
        <v>0</v>
      </c>
      <c r="J26" s="94">
        <f t="shared" si="4"/>
        <v>26562.240000000002</v>
      </c>
      <c r="K26" s="93">
        <f>J26/G26*100</f>
        <v>133.52878368351523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111" t="s">
        <v>30</v>
      </c>
      <c r="C27" s="111"/>
      <c r="D27" s="111"/>
      <c r="E27" s="111"/>
      <c r="F27" s="111"/>
      <c r="G27" s="94">
        <f>G16+G26</f>
        <v>19892.52</v>
      </c>
      <c r="H27" s="94">
        <f t="shared" ref="H27:J27" si="5">H16+H26</f>
        <v>0</v>
      </c>
      <c r="I27" s="94">
        <f t="shared" si="5"/>
        <v>0</v>
      </c>
      <c r="J27" s="94">
        <f t="shared" si="5"/>
        <v>21335.24</v>
      </c>
      <c r="K27" s="93">
        <f>J27/G27*100</f>
        <v>107.25257533987651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4"/>
  <sheetViews>
    <sheetView topLeftCell="A6" zoomScale="90" zoomScaleNormal="90" workbookViewId="0">
      <selection activeCell="J21" sqref="J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3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38</v>
      </c>
      <c r="G10" s="65">
        <f>G11</f>
        <v>4318128.8</v>
      </c>
      <c r="H10" s="65">
        <f>H11</f>
        <v>8507437</v>
      </c>
      <c r="I10" s="65">
        <f>I11</f>
        <v>8507437</v>
      </c>
      <c r="J10" s="65">
        <f>J11</f>
        <v>4793017.13</v>
      </c>
      <c r="K10" s="69">
        <f t="shared" ref="K10:K24" si="0">(J10*100)/G10</f>
        <v>110.99754898464354</v>
      </c>
      <c r="L10" s="69">
        <f t="shared" ref="L10:L24" si="1">(J10*100)/I10</f>
        <v>56.339143387132928</v>
      </c>
    </row>
    <row r="11" spans="2:12" x14ac:dyDescent="0.3">
      <c r="B11" s="65" t="s">
        <v>50</v>
      </c>
      <c r="C11" s="65"/>
      <c r="D11" s="65"/>
      <c r="E11" s="65"/>
      <c r="F11" s="65" t="s">
        <v>51</v>
      </c>
      <c r="G11" s="65">
        <f>G12+G15+G18+G21</f>
        <v>4318128.8</v>
      </c>
      <c r="H11" s="65">
        <f>H12+H15+H18+H21</f>
        <v>8507437</v>
      </c>
      <c r="I11" s="65">
        <f>I12+I15+I18+I21</f>
        <v>8507437</v>
      </c>
      <c r="J11" s="65">
        <f>J12+J15+J18+J21</f>
        <v>4793017.13</v>
      </c>
      <c r="K11" s="65">
        <f t="shared" si="0"/>
        <v>110.99754898464354</v>
      </c>
      <c r="L11" s="65">
        <f t="shared" si="1"/>
        <v>56.339143387132928</v>
      </c>
    </row>
    <row r="12" spans="2:12" x14ac:dyDescent="0.3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3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3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3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3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3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3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796</v>
      </c>
      <c r="I18" s="65">
        <f t="shared" si="4"/>
        <v>796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3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796</v>
      </c>
      <c r="I19" s="65">
        <f t="shared" si="4"/>
        <v>796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3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796</v>
      </c>
      <c r="I20" s="66">
        <v>796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3">
      <c r="B21" s="65"/>
      <c r="C21" s="65" t="s">
        <v>70</v>
      </c>
      <c r="D21" s="65"/>
      <c r="E21" s="65"/>
      <c r="F21" s="65" t="s">
        <v>71</v>
      </c>
      <c r="G21" s="65">
        <f>G22</f>
        <v>4318128.8</v>
      </c>
      <c r="H21" s="65">
        <f>H22</f>
        <v>8506641</v>
      </c>
      <c r="I21" s="65">
        <f>I22</f>
        <v>8506641</v>
      </c>
      <c r="J21" s="65">
        <f>J22</f>
        <v>4793017.13</v>
      </c>
      <c r="K21" s="65">
        <f t="shared" si="0"/>
        <v>110.99754898464354</v>
      </c>
      <c r="L21" s="65">
        <f t="shared" si="1"/>
        <v>56.344415263321913</v>
      </c>
    </row>
    <row r="22" spans="2:12" x14ac:dyDescent="0.3">
      <c r="B22" s="65"/>
      <c r="C22" s="65"/>
      <c r="D22" s="65" t="s">
        <v>72</v>
      </c>
      <c r="E22" s="65"/>
      <c r="F22" s="65" t="s">
        <v>73</v>
      </c>
      <c r="G22" s="65">
        <f>G23+G24</f>
        <v>4318128.8</v>
      </c>
      <c r="H22" s="65">
        <f>H23+H24</f>
        <v>8506641</v>
      </c>
      <c r="I22" s="65">
        <f>I23+I24</f>
        <v>8506641</v>
      </c>
      <c r="J22" s="65">
        <f>J23+J24</f>
        <v>4793017.13</v>
      </c>
      <c r="K22" s="65">
        <f t="shared" si="0"/>
        <v>110.99754898464354</v>
      </c>
      <c r="L22" s="65">
        <f t="shared" si="1"/>
        <v>56.344415263321913</v>
      </c>
    </row>
    <row r="23" spans="2:12" x14ac:dyDescent="0.3">
      <c r="B23" s="66"/>
      <c r="C23" s="66"/>
      <c r="D23" s="66"/>
      <c r="E23" s="66" t="s">
        <v>74</v>
      </c>
      <c r="F23" s="66" t="s">
        <v>75</v>
      </c>
      <c r="G23" s="66">
        <v>4314858.2</v>
      </c>
      <c r="H23" s="66">
        <v>8436641</v>
      </c>
      <c r="I23" s="66">
        <v>8436641</v>
      </c>
      <c r="J23" s="66">
        <v>4787407</v>
      </c>
      <c r="K23" s="66">
        <f t="shared" si="0"/>
        <v>110.95166464566552</v>
      </c>
      <c r="L23" s="66">
        <f t="shared" si="1"/>
        <v>56.745415622165268</v>
      </c>
    </row>
    <row r="24" spans="2:12" x14ac:dyDescent="0.3">
      <c r="B24" s="66"/>
      <c r="C24" s="66"/>
      <c r="D24" s="66"/>
      <c r="E24" s="66" t="s">
        <v>76</v>
      </c>
      <c r="F24" s="66" t="s">
        <v>77</v>
      </c>
      <c r="G24" s="66">
        <v>3270.6</v>
      </c>
      <c r="H24" s="66">
        <v>70000</v>
      </c>
      <c r="I24" s="66">
        <v>70000</v>
      </c>
      <c r="J24" s="66">
        <v>5610.13</v>
      </c>
      <c r="K24" s="66">
        <f t="shared" si="0"/>
        <v>171.53213477649362</v>
      </c>
      <c r="L24" s="66">
        <f t="shared" si="1"/>
        <v>8.0144714285714294</v>
      </c>
    </row>
    <row r="25" spans="2:12" x14ac:dyDescent="0.3">
      <c r="F25" s="35"/>
    </row>
    <row r="26" spans="2:12" x14ac:dyDescent="0.3">
      <c r="F26" s="35"/>
    </row>
    <row r="27" spans="2:12" ht="36.75" customHeight="1" x14ac:dyDescent="0.3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3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3">
      <c r="B29" s="65"/>
      <c r="C29" s="66"/>
      <c r="D29" s="67"/>
      <c r="E29" s="68"/>
      <c r="F29" s="8" t="s">
        <v>21</v>
      </c>
      <c r="G29" s="65">
        <f>G30+G75</f>
        <v>4318128.7999999989</v>
      </c>
      <c r="H29" s="65">
        <f>H30+H75</f>
        <v>8507437</v>
      </c>
      <c r="I29" s="65">
        <f>I30+I75</f>
        <v>8507437</v>
      </c>
      <c r="J29" s="65">
        <f>J30+J75</f>
        <v>4798244.13</v>
      </c>
      <c r="K29" s="70">
        <f t="shared" ref="K29:K60" si="5">(J29*100)/G29</f>
        <v>111.11859678664521</v>
      </c>
      <c r="L29" s="70">
        <f t="shared" ref="L29:L60" si="6">(J29*100)/I29</f>
        <v>56.400583748078297</v>
      </c>
    </row>
    <row r="30" spans="2:12" x14ac:dyDescent="0.3">
      <c r="B30" s="65" t="s">
        <v>78</v>
      </c>
      <c r="C30" s="65"/>
      <c r="D30" s="65"/>
      <c r="E30" s="65"/>
      <c r="F30" s="65" t="s">
        <v>79</v>
      </c>
      <c r="G30" s="65">
        <f>G31+G39+G69</f>
        <v>4314858.1999999993</v>
      </c>
      <c r="H30" s="65">
        <f>H31+H39+H69</f>
        <v>8437437</v>
      </c>
      <c r="I30" s="65">
        <f>I31+I39+I69</f>
        <v>8437437</v>
      </c>
      <c r="J30" s="65">
        <f>J31+J39+J69</f>
        <v>4791759</v>
      </c>
      <c r="K30" s="65">
        <f t="shared" si="5"/>
        <v>111.05252543409192</v>
      </c>
      <c r="L30" s="65">
        <f t="shared" si="6"/>
        <v>56.791641822036716</v>
      </c>
    </row>
    <row r="31" spans="2:12" x14ac:dyDescent="0.3">
      <c r="B31" s="65"/>
      <c r="C31" s="65" t="s">
        <v>80</v>
      </c>
      <c r="D31" s="65"/>
      <c r="E31" s="65"/>
      <c r="F31" s="65" t="s">
        <v>81</v>
      </c>
      <c r="G31" s="65">
        <f>G32+G35+G37</f>
        <v>3235555.6999999997</v>
      </c>
      <c r="H31" s="65">
        <f>H32+H35+H37</f>
        <v>6279000</v>
      </c>
      <c r="I31" s="65">
        <f>I32+I35+I37</f>
        <v>6279000</v>
      </c>
      <c r="J31" s="65">
        <f>J32+J35+J37</f>
        <v>3585029.61</v>
      </c>
      <c r="K31" s="65">
        <f t="shared" si="5"/>
        <v>110.8010475603928</v>
      </c>
      <c r="L31" s="65">
        <f t="shared" si="6"/>
        <v>57.09555040611562</v>
      </c>
    </row>
    <row r="32" spans="2:12" x14ac:dyDescent="0.3">
      <c r="B32" s="65"/>
      <c r="C32" s="65"/>
      <c r="D32" s="65" t="s">
        <v>82</v>
      </c>
      <c r="E32" s="65"/>
      <c r="F32" s="65" t="s">
        <v>83</v>
      </c>
      <c r="G32" s="65">
        <f>G33+G34</f>
        <v>2677505.6999999997</v>
      </c>
      <c r="H32" s="65">
        <f>H33+H34</f>
        <v>5159000</v>
      </c>
      <c r="I32" s="65">
        <f>I33+I34</f>
        <v>5159000</v>
      </c>
      <c r="J32" s="65">
        <f>J33+J34</f>
        <v>2968812.35</v>
      </c>
      <c r="K32" s="65">
        <f t="shared" si="5"/>
        <v>110.8797770253113</v>
      </c>
      <c r="L32" s="65">
        <f t="shared" si="6"/>
        <v>57.546275440976935</v>
      </c>
    </row>
    <row r="33" spans="2:12" x14ac:dyDescent="0.3">
      <c r="B33" s="66"/>
      <c r="C33" s="66"/>
      <c r="D33" s="66"/>
      <c r="E33" s="66" t="s">
        <v>84</v>
      </c>
      <c r="F33" s="66" t="s">
        <v>85</v>
      </c>
      <c r="G33" s="66">
        <v>2672511.13</v>
      </c>
      <c r="H33" s="66">
        <v>5129000</v>
      </c>
      <c r="I33" s="66">
        <v>5129000</v>
      </c>
      <c r="J33" s="66">
        <v>2963989.22</v>
      </c>
      <c r="K33" s="66">
        <f t="shared" si="5"/>
        <v>110.90652483082457</v>
      </c>
      <c r="L33" s="66">
        <f t="shared" si="6"/>
        <v>57.788832520959254</v>
      </c>
    </row>
    <row r="34" spans="2:12" x14ac:dyDescent="0.3">
      <c r="B34" s="66"/>
      <c r="C34" s="66"/>
      <c r="D34" s="66"/>
      <c r="E34" s="66" t="s">
        <v>86</v>
      </c>
      <c r="F34" s="66" t="s">
        <v>87</v>
      </c>
      <c r="G34" s="66">
        <v>4994.57</v>
      </c>
      <c r="H34" s="66">
        <v>30000</v>
      </c>
      <c r="I34" s="66">
        <v>30000</v>
      </c>
      <c r="J34" s="66">
        <v>4823.13</v>
      </c>
      <c r="K34" s="66">
        <f t="shared" si="5"/>
        <v>96.567472274890534</v>
      </c>
      <c r="L34" s="66">
        <f t="shared" si="6"/>
        <v>16.077100000000002</v>
      </c>
    </row>
    <row r="35" spans="2:12" x14ac:dyDescent="0.3">
      <c r="B35" s="65"/>
      <c r="C35" s="65"/>
      <c r="D35" s="65" t="s">
        <v>88</v>
      </c>
      <c r="E35" s="65"/>
      <c r="F35" s="65" t="s">
        <v>89</v>
      </c>
      <c r="G35" s="65">
        <f>G36</f>
        <v>135714.38</v>
      </c>
      <c r="H35" s="65">
        <f>H36</f>
        <v>270000</v>
      </c>
      <c r="I35" s="65">
        <f>I36</f>
        <v>270000</v>
      </c>
      <c r="J35" s="65">
        <f>J36</f>
        <v>130720.3</v>
      </c>
      <c r="K35" s="65">
        <f t="shared" si="5"/>
        <v>96.320154135471867</v>
      </c>
      <c r="L35" s="65">
        <f t="shared" si="6"/>
        <v>48.414925925925928</v>
      </c>
    </row>
    <row r="36" spans="2:12" x14ac:dyDescent="0.3">
      <c r="B36" s="66"/>
      <c r="C36" s="66"/>
      <c r="D36" s="66"/>
      <c r="E36" s="66" t="s">
        <v>90</v>
      </c>
      <c r="F36" s="66" t="s">
        <v>89</v>
      </c>
      <c r="G36" s="66">
        <v>135714.38</v>
      </c>
      <c r="H36" s="66">
        <v>270000</v>
      </c>
      <c r="I36" s="66">
        <v>270000</v>
      </c>
      <c r="J36" s="66">
        <v>130720.3</v>
      </c>
      <c r="K36" s="66">
        <f t="shared" si="5"/>
        <v>96.320154135471867</v>
      </c>
      <c r="L36" s="66">
        <f t="shared" si="6"/>
        <v>48.414925925925928</v>
      </c>
    </row>
    <row r="37" spans="2:12" x14ac:dyDescent="0.3">
      <c r="B37" s="65"/>
      <c r="C37" s="65"/>
      <c r="D37" s="65" t="s">
        <v>91</v>
      </c>
      <c r="E37" s="65"/>
      <c r="F37" s="65" t="s">
        <v>92</v>
      </c>
      <c r="G37" s="65">
        <f>G38</f>
        <v>422335.62</v>
      </c>
      <c r="H37" s="65">
        <f>H38</f>
        <v>850000</v>
      </c>
      <c r="I37" s="65">
        <f>I38</f>
        <v>850000</v>
      </c>
      <c r="J37" s="65">
        <f>J38</f>
        <v>485496.96</v>
      </c>
      <c r="K37" s="65">
        <f t="shared" si="5"/>
        <v>114.95524815074798</v>
      </c>
      <c r="L37" s="65">
        <f t="shared" si="6"/>
        <v>57.117289411764709</v>
      </c>
    </row>
    <row r="38" spans="2:12" x14ac:dyDescent="0.3">
      <c r="B38" s="66"/>
      <c r="C38" s="66"/>
      <c r="D38" s="66"/>
      <c r="E38" s="66" t="s">
        <v>93</v>
      </c>
      <c r="F38" s="66" t="s">
        <v>94</v>
      </c>
      <c r="G38" s="66">
        <v>422335.62</v>
      </c>
      <c r="H38" s="66">
        <v>850000</v>
      </c>
      <c r="I38" s="66">
        <v>850000</v>
      </c>
      <c r="J38" s="66">
        <v>485496.96</v>
      </c>
      <c r="K38" s="66">
        <f t="shared" si="5"/>
        <v>114.95524815074798</v>
      </c>
      <c r="L38" s="66">
        <f t="shared" si="6"/>
        <v>57.117289411764709</v>
      </c>
    </row>
    <row r="39" spans="2:12" x14ac:dyDescent="0.3">
      <c r="B39" s="65"/>
      <c r="C39" s="65" t="s">
        <v>95</v>
      </c>
      <c r="D39" s="65"/>
      <c r="E39" s="65"/>
      <c r="F39" s="65" t="s">
        <v>96</v>
      </c>
      <c r="G39" s="65">
        <f>G40+G45+G51+G61+G63</f>
        <v>1076639.9800000002</v>
      </c>
      <c r="H39" s="65">
        <f>H40+H45+H51+H61+H63</f>
        <v>2152304</v>
      </c>
      <c r="I39" s="65">
        <f>I40+I45+I51+I61+I63</f>
        <v>2152304</v>
      </c>
      <c r="J39" s="65">
        <f>J40+J45+J51+J61+J63</f>
        <v>1203050.1499999999</v>
      </c>
      <c r="K39" s="65">
        <f t="shared" si="5"/>
        <v>111.74117368370433</v>
      </c>
      <c r="L39" s="65">
        <f t="shared" si="6"/>
        <v>55.895921301080136</v>
      </c>
    </row>
    <row r="40" spans="2:12" x14ac:dyDescent="0.3">
      <c r="B40" s="65"/>
      <c r="C40" s="65"/>
      <c r="D40" s="65" t="s">
        <v>97</v>
      </c>
      <c r="E40" s="65"/>
      <c r="F40" s="65" t="s">
        <v>98</v>
      </c>
      <c r="G40" s="65">
        <f>G41+G42+G43+G44</f>
        <v>78520.009999999995</v>
      </c>
      <c r="H40" s="65">
        <f>H41+H42+H43+H44</f>
        <v>185398</v>
      </c>
      <c r="I40" s="65">
        <f>I41+I42+I43+I44</f>
        <v>185398</v>
      </c>
      <c r="J40" s="65">
        <f>J41+J42+J43+J44</f>
        <v>106976.6</v>
      </c>
      <c r="K40" s="65">
        <f t="shared" si="5"/>
        <v>136.24119507880857</v>
      </c>
      <c r="L40" s="65">
        <f t="shared" si="6"/>
        <v>57.701053948802034</v>
      </c>
    </row>
    <row r="41" spans="2:12" x14ac:dyDescent="0.3">
      <c r="B41" s="66"/>
      <c r="C41" s="66"/>
      <c r="D41" s="66"/>
      <c r="E41" s="66" t="s">
        <v>99</v>
      </c>
      <c r="F41" s="66" t="s">
        <v>100</v>
      </c>
      <c r="G41" s="66">
        <v>1015.67</v>
      </c>
      <c r="H41" s="66">
        <v>10000</v>
      </c>
      <c r="I41" s="66">
        <v>10000</v>
      </c>
      <c r="J41" s="66">
        <v>2332.69</v>
      </c>
      <c r="K41" s="66">
        <f t="shared" si="5"/>
        <v>229.67007000305219</v>
      </c>
      <c r="L41" s="66">
        <f t="shared" si="6"/>
        <v>23.326899999999998</v>
      </c>
    </row>
    <row r="42" spans="2:12" x14ac:dyDescent="0.3">
      <c r="B42" s="66"/>
      <c r="C42" s="66"/>
      <c r="D42" s="66"/>
      <c r="E42" s="66" t="s">
        <v>101</v>
      </c>
      <c r="F42" s="66" t="s">
        <v>102</v>
      </c>
      <c r="G42" s="66">
        <v>77228.58</v>
      </c>
      <c r="H42" s="66">
        <v>170000</v>
      </c>
      <c r="I42" s="66">
        <v>170000</v>
      </c>
      <c r="J42" s="66">
        <v>102668.99</v>
      </c>
      <c r="K42" s="66">
        <f t="shared" si="5"/>
        <v>132.94170370606321</v>
      </c>
      <c r="L42" s="66">
        <f t="shared" si="6"/>
        <v>60.393523529411766</v>
      </c>
    </row>
    <row r="43" spans="2:12" x14ac:dyDescent="0.3">
      <c r="B43" s="66"/>
      <c r="C43" s="66"/>
      <c r="D43" s="66"/>
      <c r="E43" s="66" t="s">
        <v>103</v>
      </c>
      <c r="F43" s="66" t="s">
        <v>104</v>
      </c>
      <c r="G43" s="66">
        <v>106</v>
      </c>
      <c r="H43" s="66">
        <v>5000</v>
      </c>
      <c r="I43" s="66">
        <v>5000</v>
      </c>
      <c r="J43" s="66">
        <v>1906.25</v>
      </c>
      <c r="K43" s="66">
        <f t="shared" si="5"/>
        <v>1798.3490566037735</v>
      </c>
      <c r="L43" s="66">
        <f t="shared" si="6"/>
        <v>38.125</v>
      </c>
    </row>
    <row r="44" spans="2:12" x14ac:dyDescent="0.3">
      <c r="B44" s="66"/>
      <c r="C44" s="66"/>
      <c r="D44" s="66"/>
      <c r="E44" s="66" t="s">
        <v>105</v>
      </c>
      <c r="F44" s="66" t="s">
        <v>106</v>
      </c>
      <c r="G44" s="66">
        <v>169.76</v>
      </c>
      <c r="H44" s="66">
        <v>398</v>
      </c>
      <c r="I44" s="66">
        <v>398</v>
      </c>
      <c r="J44" s="66">
        <v>68.67</v>
      </c>
      <c r="K44" s="66">
        <f t="shared" si="5"/>
        <v>40.451225259189449</v>
      </c>
      <c r="L44" s="66">
        <f t="shared" si="6"/>
        <v>17.253768844221106</v>
      </c>
    </row>
    <row r="45" spans="2:12" x14ac:dyDescent="0.3">
      <c r="B45" s="65"/>
      <c r="C45" s="65"/>
      <c r="D45" s="65" t="s">
        <v>107</v>
      </c>
      <c r="E45" s="65"/>
      <c r="F45" s="65" t="s">
        <v>108</v>
      </c>
      <c r="G45" s="65">
        <f>G46+G47+G48+G49+G50</f>
        <v>62875.17</v>
      </c>
      <c r="H45" s="65">
        <f>H46+H47+H48+H49+H50</f>
        <v>179757</v>
      </c>
      <c r="I45" s="65">
        <f>I46+I47+I48+I49+I50</f>
        <v>179757</v>
      </c>
      <c r="J45" s="65">
        <f>J46+J47+J48+J49+J50</f>
        <v>61954.759999999995</v>
      </c>
      <c r="K45" s="65">
        <f t="shared" si="5"/>
        <v>98.536131194555807</v>
      </c>
      <c r="L45" s="65">
        <f t="shared" si="6"/>
        <v>34.465839995104496</v>
      </c>
    </row>
    <row r="46" spans="2:12" x14ac:dyDescent="0.3">
      <c r="B46" s="66"/>
      <c r="C46" s="66"/>
      <c r="D46" s="66"/>
      <c r="E46" s="66" t="s">
        <v>109</v>
      </c>
      <c r="F46" s="66" t="s">
        <v>110</v>
      </c>
      <c r="G46" s="66">
        <v>40740.550000000003</v>
      </c>
      <c r="H46" s="66">
        <v>93796</v>
      </c>
      <c r="I46" s="66">
        <v>93796</v>
      </c>
      <c r="J46" s="66">
        <v>32375.58</v>
      </c>
      <c r="K46" s="66">
        <f t="shared" si="5"/>
        <v>79.467704780617836</v>
      </c>
      <c r="L46" s="66">
        <f t="shared" si="6"/>
        <v>34.517015650987247</v>
      </c>
    </row>
    <row r="47" spans="2:12" x14ac:dyDescent="0.3">
      <c r="B47" s="66"/>
      <c r="C47" s="66"/>
      <c r="D47" s="66"/>
      <c r="E47" s="66" t="s">
        <v>111</v>
      </c>
      <c r="F47" s="66" t="s">
        <v>112</v>
      </c>
      <c r="G47" s="66">
        <v>20783.23</v>
      </c>
      <c r="H47" s="66">
        <v>79634</v>
      </c>
      <c r="I47" s="66">
        <v>79634</v>
      </c>
      <c r="J47" s="66">
        <v>23499.45</v>
      </c>
      <c r="K47" s="66">
        <f t="shared" si="5"/>
        <v>113.06928711273464</v>
      </c>
      <c r="L47" s="66">
        <f t="shared" si="6"/>
        <v>29.509317628148782</v>
      </c>
    </row>
    <row r="48" spans="2:12" x14ac:dyDescent="0.3">
      <c r="B48" s="66"/>
      <c r="C48" s="66"/>
      <c r="D48" s="66"/>
      <c r="E48" s="66" t="s">
        <v>113</v>
      </c>
      <c r="F48" s="66" t="s">
        <v>114</v>
      </c>
      <c r="G48" s="66">
        <v>670.94</v>
      </c>
      <c r="H48" s="66">
        <v>3000</v>
      </c>
      <c r="I48" s="66">
        <v>3000</v>
      </c>
      <c r="J48" s="66">
        <v>1766.34</v>
      </c>
      <c r="K48" s="66">
        <f t="shared" si="5"/>
        <v>263.26348108623722</v>
      </c>
      <c r="L48" s="66">
        <f t="shared" si="6"/>
        <v>58.878</v>
      </c>
    </row>
    <row r="49" spans="2:12" x14ac:dyDescent="0.3">
      <c r="B49" s="66"/>
      <c r="C49" s="66"/>
      <c r="D49" s="66"/>
      <c r="E49" s="66" t="s">
        <v>115</v>
      </c>
      <c r="F49" s="66" t="s">
        <v>116</v>
      </c>
      <c r="G49" s="66">
        <v>680.45</v>
      </c>
      <c r="H49" s="66">
        <v>1327</v>
      </c>
      <c r="I49" s="66">
        <v>1327</v>
      </c>
      <c r="J49" s="66">
        <v>2563.39</v>
      </c>
      <c r="K49" s="66">
        <f t="shared" si="5"/>
        <v>376.71981776765375</v>
      </c>
      <c r="L49" s="66">
        <f t="shared" si="6"/>
        <v>193.17181612660136</v>
      </c>
    </row>
    <row r="50" spans="2:12" x14ac:dyDescent="0.3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2000</v>
      </c>
      <c r="I50" s="66">
        <v>2000</v>
      </c>
      <c r="J50" s="66">
        <v>1750</v>
      </c>
      <c r="K50" s="66" t="e">
        <f t="shared" si="5"/>
        <v>#DIV/0!</v>
      </c>
      <c r="L50" s="66">
        <f t="shared" si="6"/>
        <v>87.5</v>
      </c>
    </row>
    <row r="51" spans="2:12" x14ac:dyDescent="0.3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921524.69000000006</v>
      </c>
      <c r="H51" s="65">
        <f>H52+H53+H54+H55+H56+H57+H58+H59+H60</f>
        <v>1755182</v>
      </c>
      <c r="I51" s="65">
        <f>I52+I53+I54+I55+I56+I57+I58+I59+I60</f>
        <v>1755182</v>
      </c>
      <c r="J51" s="65">
        <f>J52+J53+J54+J55+J56+J57+J58+J59+J60</f>
        <v>1020861.46</v>
      </c>
      <c r="K51" s="65">
        <f t="shared" si="5"/>
        <v>110.77961025656295</v>
      </c>
      <c r="L51" s="65">
        <f t="shared" si="6"/>
        <v>58.162712470843481</v>
      </c>
    </row>
    <row r="52" spans="2:12" x14ac:dyDescent="0.3">
      <c r="B52" s="66"/>
      <c r="C52" s="66"/>
      <c r="D52" s="66"/>
      <c r="E52" s="66" t="s">
        <v>121</v>
      </c>
      <c r="F52" s="66" t="s">
        <v>122</v>
      </c>
      <c r="G52" s="66">
        <v>147949.60999999999</v>
      </c>
      <c r="H52" s="66">
        <v>423495</v>
      </c>
      <c r="I52" s="66">
        <v>423495</v>
      </c>
      <c r="J52" s="66">
        <v>174948.1</v>
      </c>
      <c r="K52" s="66">
        <f t="shared" si="5"/>
        <v>118.24843607225461</v>
      </c>
      <c r="L52" s="66">
        <f t="shared" si="6"/>
        <v>41.310546759702007</v>
      </c>
    </row>
    <row r="53" spans="2:12" x14ac:dyDescent="0.3">
      <c r="B53" s="66"/>
      <c r="C53" s="66"/>
      <c r="D53" s="66"/>
      <c r="E53" s="66" t="s">
        <v>123</v>
      </c>
      <c r="F53" s="66" t="s">
        <v>124</v>
      </c>
      <c r="G53" s="66">
        <v>6090.36</v>
      </c>
      <c r="H53" s="66">
        <v>20000</v>
      </c>
      <c r="I53" s="66">
        <v>20000</v>
      </c>
      <c r="J53" s="66">
        <v>11044.67</v>
      </c>
      <c r="K53" s="66">
        <f t="shared" si="5"/>
        <v>181.34675125936727</v>
      </c>
      <c r="L53" s="66">
        <f t="shared" si="6"/>
        <v>55.223350000000003</v>
      </c>
    </row>
    <row r="54" spans="2:12" x14ac:dyDescent="0.3">
      <c r="B54" s="66"/>
      <c r="C54" s="66"/>
      <c r="D54" s="66"/>
      <c r="E54" s="66" t="s">
        <v>125</v>
      </c>
      <c r="F54" s="66" t="s">
        <v>126</v>
      </c>
      <c r="G54" s="66">
        <v>3765.47</v>
      </c>
      <c r="H54" s="66">
        <v>7500</v>
      </c>
      <c r="I54" s="66">
        <v>7500</v>
      </c>
      <c r="J54" s="66">
        <v>163.59</v>
      </c>
      <c r="K54" s="66">
        <f t="shared" si="5"/>
        <v>4.3444775818158163</v>
      </c>
      <c r="L54" s="66">
        <f t="shared" si="6"/>
        <v>2.1812</v>
      </c>
    </row>
    <row r="55" spans="2:12" x14ac:dyDescent="0.3">
      <c r="B55" s="66"/>
      <c r="C55" s="66"/>
      <c r="D55" s="66"/>
      <c r="E55" s="66" t="s">
        <v>127</v>
      </c>
      <c r="F55" s="66" t="s">
        <v>128</v>
      </c>
      <c r="G55" s="66">
        <v>7332.12</v>
      </c>
      <c r="H55" s="66">
        <v>15201</v>
      </c>
      <c r="I55" s="66">
        <v>15201</v>
      </c>
      <c r="J55" s="66">
        <v>6802.97</v>
      </c>
      <c r="K55" s="66">
        <f t="shared" si="5"/>
        <v>92.783124116899344</v>
      </c>
      <c r="L55" s="66">
        <f t="shared" si="6"/>
        <v>44.753437273863561</v>
      </c>
    </row>
    <row r="56" spans="2:12" x14ac:dyDescent="0.3">
      <c r="B56" s="66"/>
      <c r="C56" s="66"/>
      <c r="D56" s="66"/>
      <c r="E56" s="66" t="s">
        <v>129</v>
      </c>
      <c r="F56" s="66" t="s">
        <v>130</v>
      </c>
      <c r="G56" s="66">
        <v>9062.73</v>
      </c>
      <c r="H56" s="66">
        <v>21000</v>
      </c>
      <c r="I56" s="66">
        <v>21000</v>
      </c>
      <c r="J56" s="66">
        <v>9161.08</v>
      </c>
      <c r="K56" s="66">
        <f t="shared" si="5"/>
        <v>101.08521383733158</v>
      </c>
      <c r="L56" s="66">
        <f t="shared" si="6"/>
        <v>43.624190476190478</v>
      </c>
    </row>
    <row r="57" spans="2:12" x14ac:dyDescent="0.3">
      <c r="B57" s="66"/>
      <c r="C57" s="66"/>
      <c r="D57" s="66"/>
      <c r="E57" s="66" t="s">
        <v>131</v>
      </c>
      <c r="F57" s="66" t="s">
        <v>132</v>
      </c>
      <c r="G57" s="66">
        <v>1038</v>
      </c>
      <c r="H57" s="66">
        <v>35000</v>
      </c>
      <c r="I57" s="66">
        <v>35000</v>
      </c>
      <c r="J57" s="66">
        <v>282</v>
      </c>
      <c r="K57" s="66">
        <f t="shared" si="5"/>
        <v>27.167630057803468</v>
      </c>
      <c r="L57" s="66">
        <f t="shared" si="6"/>
        <v>0.80571428571428572</v>
      </c>
    </row>
    <row r="58" spans="2:12" x14ac:dyDescent="0.3">
      <c r="B58" s="66"/>
      <c r="C58" s="66"/>
      <c r="D58" s="66"/>
      <c r="E58" s="66" t="s">
        <v>133</v>
      </c>
      <c r="F58" s="66" t="s">
        <v>134</v>
      </c>
      <c r="G58" s="66">
        <v>741695.52</v>
      </c>
      <c r="H58" s="66">
        <v>1221636</v>
      </c>
      <c r="I58" s="66">
        <v>1221636</v>
      </c>
      <c r="J58" s="66">
        <v>808687.34</v>
      </c>
      <c r="K58" s="66">
        <f t="shared" si="5"/>
        <v>109.03225355871099</v>
      </c>
      <c r="L58" s="66">
        <f t="shared" si="6"/>
        <v>66.197078344122147</v>
      </c>
    </row>
    <row r="59" spans="2:12" x14ac:dyDescent="0.3">
      <c r="B59" s="66"/>
      <c r="C59" s="66"/>
      <c r="D59" s="66"/>
      <c r="E59" s="66" t="s">
        <v>135</v>
      </c>
      <c r="F59" s="66" t="s">
        <v>136</v>
      </c>
      <c r="G59" s="66">
        <v>16.98</v>
      </c>
      <c r="H59" s="66">
        <v>50</v>
      </c>
      <c r="I59" s="66">
        <v>50</v>
      </c>
      <c r="J59" s="66">
        <v>16.98</v>
      </c>
      <c r="K59" s="66">
        <f t="shared" si="5"/>
        <v>100</v>
      </c>
      <c r="L59" s="66">
        <f t="shared" si="6"/>
        <v>33.96</v>
      </c>
    </row>
    <row r="60" spans="2:12" x14ac:dyDescent="0.3">
      <c r="B60" s="66"/>
      <c r="C60" s="66"/>
      <c r="D60" s="66"/>
      <c r="E60" s="66" t="s">
        <v>137</v>
      </c>
      <c r="F60" s="66" t="s">
        <v>138</v>
      </c>
      <c r="G60" s="66">
        <v>4573.8999999999996</v>
      </c>
      <c r="H60" s="66">
        <v>11300</v>
      </c>
      <c r="I60" s="66">
        <v>11300</v>
      </c>
      <c r="J60" s="66">
        <v>9754.73</v>
      </c>
      <c r="K60" s="66">
        <f t="shared" si="5"/>
        <v>213.26941996982882</v>
      </c>
      <c r="L60" s="66">
        <f t="shared" si="6"/>
        <v>86.325044247787616</v>
      </c>
    </row>
    <row r="61" spans="2:12" x14ac:dyDescent="0.3">
      <c r="B61" s="65"/>
      <c r="C61" s="65"/>
      <c r="D61" s="65" t="s">
        <v>139</v>
      </c>
      <c r="E61" s="65"/>
      <c r="F61" s="65" t="s">
        <v>140</v>
      </c>
      <c r="G61" s="65">
        <f>G62</f>
        <v>8050</v>
      </c>
      <c r="H61" s="65">
        <f>H62</f>
        <v>15000</v>
      </c>
      <c r="I61" s="65">
        <f>I62</f>
        <v>15000</v>
      </c>
      <c r="J61" s="65">
        <f>J62</f>
        <v>6500</v>
      </c>
      <c r="K61" s="65">
        <f t="shared" ref="K61:K83" si="7">(J61*100)/G61</f>
        <v>80.745341614906835</v>
      </c>
      <c r="L61" s="65">
        <f t="shared" ref="L61:L83" si="8">(J61*100)/I61</f>
        <v>43.333333333333336</v>
      </c>
    </row>
    <row r="62" spans="2:12" x14ac:dyDescent="0.3">
      <c r="B62" s="66"/>
      <c r="C62" s="66"/>
      <c r="D62" s="66"/>
      <c r="E62" s="66" t="s">
        <v>141</v>
      </c>
      <c r="F62" s="66" t="s">
        <v>142</v>
      </c>
      <c r="G62" s="66">
        <v>8050</v>
      </c>
      <c r="H62" s="66">
        <v>15000</v>
      </c>
      <c r="I62" s="66">
        <v>15000</v>
      </c>
      <c r="J62" s="66">
        <v>6500</v>
      </c>
      <c r="K62" s="66">
        <f t="shared" si="7"/>
        <v>80.745341614906835</v>
      </c>
      <c r="L62" s="66">
        <f t="shared" si="8"/>
        <v>43.333333333333336</v>
      </c>
    </row>
    <row r="63" spans="2:12" x14ac:dyDescent="0.3">
      <c r="B63" s="65"/>
      <c r="C63" s="65"/>
      <c r="D63" s="65" t="s">
        <v>143</v>
      </c>
      <c r="E63" s="65"/>
      <c r="F63" s="65" t="s">
        <v>144</v>
      </c>
      <c r="G63" s="65">
        <f>G64+G65+G66+G67+G68</f>
        <v>5670.11</v>
      </c>
      <c r="H63" s="65">
        <f>H64+H65+H66+H67+H68</f>
        <v>16967</v>
      </c>
      <c r="I63" s="65">
        <f>I64+I65+I66+I67+I68</f>
        <v>16967</v>
      </c>
      <c r="J63" s="65">
        <f>J64+J65+J66+J67+J68</f>
        <v>6757.33</v>
      </c>
      <c r="K63" s="65">
        <f t="shared" si="7"/>
        <v>119.17458391459779</v>
      </c>
      <c r="L63" s="65">
        <f t="shared" si="8"/>
        <v>39.826309895679849</v>
      </c>
    </row>
    <row r="64" spans="2:12" x14ac:dyDescent="0.3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3982</v>
      </c>
      <c r="I64" s="66">
        <v>3982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3">
      <c r="B65" s="66"/>
      <c r="C65" s="66"/>
      <c r="D65" s="66"/>
      <c r="E65" s="66" t="s">
        <v>147</v>
      </c>
      <c r="F65" s="66" t="s">
        <v>148</v>
      </c>
      <c r="G65" s="66">
        <v>1526.8</v>
      </c>
      <c r="H65" s="66">
        <v>2000</v>
      </c>
      <c r="I65" s="66">
        <v>2000</v>
      </c>
      <c r="J65" s="66">
        <v>1628.37</v>
      </c>
      <c r="K65" s="66">
        <f t="shared" si="7"/>
        <v>106.65247576630863</v>
      </c>
      <c r="L65" s="66">
        <f t="shared" si="8"/>
        <v>81.418499999999995</v>
      </c>
    </row>
    <row r="66" spans="2:12" x14ac:dyDescent="0.3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500</v>
      </c>
      <c r="I66" s="66">
        <v>500</v>
      </c>
      <c r="J66" s="66">
        <v>0</v>
      </c>
      <c r="K66" s="66" t="e">
        <f t="shared" si="7"/>
        <v>#DIV/0!</v>
      </c>
      <c r="L66" s="66">
        <f t="shared" si="8"/>
        <v>0</v>
      </c>
    </row>
    <row r="67" spans="2:12" x14ac:dyDescent="0.3">
      <c r="B67" s="66"/>
      <c r="C67" s="66"/>
      <c r="D67" s="66"/>
      <c r="E67" s="66" t="s">
        <v>151</v>
      </c>
      <c r="F67" s="66" t="s">
        <v>152</v>
      </c>
      <c r="G67" s="66">
        <v>3416.24</v>
      </c>
      <c r="H67" s="66">
        <v>8760</v>
      </c>
      <c r="I67" s="66">
        <v>8760</v>
      </c>
      <c r="J67" s="66">
        <v>4806.88</v>
      </c>
      <c r="K67" s="66">
        <f t="shared" si="7"/>
        <v>140.70674191508795</v>
      </c>
      <c r="L67" s="66">
        <f t="shared" si="8"/>
        <v>54.873059360730593</v>
      </c>
    </row>
    <row r="68" spans="2:12" x14ac:dyDescent="0.3">
      <c r="B68" s="66"/>
      <c r="C68" s="66"/>
      <c r="D68" s="66"/>
      <c r="E68" s="66" t="s">
        <v>153</v>
      </c>
      <c r="F68" s="66" t="s">
        <v>144</v>
      </c>
      <c r="G68" s="66">
        <v>727.07</v>
      </c>
      <c r="H68" s="66">
        <v>1725</v>
      </c>
      <c r="I68" s="66">
        <v>1725</v>
      </c>
      <c r="J68" s="66">
        <v>322.08</v>
      </c>
      <c r="K68" s="66">
        <f t="shared" si="7"/>
        <v>44.298348164550866</v>
      </c>
      <c r="L68" s="66">
        <f t="shared" si="8"/>
        <v>18.671304347826087</v>
      </c>
    </row>
    <row r="69" spans="2:12" x14ac:dyDescent="0.3">
      <c r="B69" s="65"/>
      <c r="C69" s="65" t="s">
        <v>154</v>
      </c>
      <c r="D69" s="65"/>
      <c r="E69" s="65"/>
      <c r="F69" s="65" t="s">
        <v>155</v>
      </c>
      <c r="G69" s="65">
        <f>G70+G72</f>
        <v>2662.52</v>
      </c>
      <c r="H69" s="65">
        <f>H70+H72</f>
        <v>6133</v>
      </c>
      <c r="I69" s="65">
        <f>I70+I72</f>
        <v>6133</v>
      </c>
      <c r="J69" s="65">
        <f>J70+J72</f>
        <v>3679.24</v>
      </c>
      <c r="K69" s="65">
        <f t="shared" si="7"/>
        <v>138.18637982062106</v>
      </c>
      <c r="L69" s="65">
        <f t="shared" si="8"/>
        <v>59.990869068971136</v>
      </c>
    </row>
    <row r="70" spans="2:12" x14ac:dyDescent="0.3">
      <c r="B70" s="65"/>
      <c r="C70" s="65"/>
      <c r="D70" s="65" t="s">
        <v>156</v>
      </c>
      <c r="E70" s="65"/>
      <c r="F70" s="65" t="s">
        <v>157</v>
      </c>
      <c r="G70" s="65">
        <f>G71</f>
        <v>743.16</v>
      </c>
      <c r="H70" s="65">
        <f>H71</f>
        <v>2000</v>
      </c>
      <c r="I70" s="65">
        <f>I71</f>
        <v>2000</v>
      </c>
      <c r="J70" s="65">
        <f>J71</f>
        <v>1323.22</v>
      </c>
      <c r="K70" s="65">
        <f t="shared" si="7"/>
        <v>178.05317831960818</v>
      </c>
      <c r="L70" s="65">
        <f t="shared" si="8"/>
        <v>66.161000000000001</v>
      </c>
    </row>
    <row r="71" spans="2:12" x14ac:dyDescent="0.3">
      <c r="B71" s="66"/>
      <c r="C71" s="66"/>
      <c r="D71" s="66"/>
      <c r="E71" s="66" t="s">
        <v>158</v>
      </c>
      <c r="F71" s="66" t="s">
        <v>159</v>
      </c>
      <c r="G71" s="66">
        <v>743.16</v>
      </c>
      <c r="H71" s="66">
        <v>2000</v>
      </c>
      <c r="I71" s="66">
        <v>2000</v>
      </c>
      <c r="J71" s="66">
        <v>1323.22</v>
      </c>
      <c r="K71" s="66">
        <f t="shared" si="7"/>
        <v>178.05317831960818</v>
      </c>
      <c r="L71" s="66">
        <f t="shared" si="8"/>
        <v>66.161000000000001</v>
      </c>
    </row>
    <row r="72" spans="2:12" x14ac:dyDescent="0.3">
      <c r="B72" s="65"/>
      <c r="C72" s="65"/>
      <c r="D72" s="65" t="s">
        <v>160</v>
      </c>
      <c r="E72" s="65"/>
      <c r="F72" s="65" t="s">
        <v>161</v>
      </c>
      <c r="G72" s="65">
        <f>G73+G74</f>
        <v>1919.36</v>
      </c>
      <c r="H72" s="65">
        <f>H73+H74</f>
        <v>4133</v>
      </c>
      <c r="I72" s="65">
        <f>I73+I74</f>
        <v>4133</v>
      </c>
      <c r="J72" s="65">
        <f>J73+J74</f>
        <v>2356.02</v>
      </c>
      <c r="K72" s="65">
        <f t="shared" si="7"/>
        <v>122.75029176392131</v>
      </c>
      <c r="L72" s="65">
        <f t="shared" si="8"/>
        <v>57.005081054923785</v>
      </c>
    </row>
    <row r="73" spans="2:12" x14ac:dyDescent="0.3">
      <c r="B73" s="66"/>
      <c r="C73" s="66"/>
      <c r="D73" s="66"/>
      <c r="E73" s="66" t="s">
        <v>162</v>
      </c>
      <c r="F73" s="66" t="s">
        <v>163</v>
      </c>
      <c r="G73" s="66">
        <v>1900</v>
      </c>
      <c r="H73" s="66">
        <v>4000</v>
      </c>
      <c r="I73" s="66">
        <v>4000</v>
      </c>
      <c r="J73" s="66">
        <v>2350</v>
      </c>
      <c r="K73" s="66">
        <f t="shared" si="7"/>
        <v>123.68421052631579</v>
      </c>
      <c r="L73" s="66">
        <f t="shared" si="8"/>
        <v>58.75</v>
      </c>
    </row>
    <row r="74" spans="2:12" x14ac:dyDescent="0.3">
      <c r="B74" s="66"/>
      <c r="C74" s="66"/>
      <c r="D74" s="66"/>
      <c r="E74" s="66" t="s">
        <v>164</v>
      </c>
      <c r="F74" s="66" t="s">
        <v>165</v>
      </c>
      <c r="G74" s="66">
        <v>19.36</v>
      </c>
      <c r="H74" s="66">
        <v>133</v>
      </c>
      <c r="I74" s="66">
        <v>133</v>
      </c>
      <c r="J74" s="66">
        <v>6.02</v>
      </c>
      <c r="K74" s="66">
        <f t="shared" si="7"/>
        <v>31.095041322314049</v>
      </c>
      <c r="L74" s="66">
        <f t="shared" si="8"/>
        <v>4.5263157894736841</v>
      </c>
    </row>
    <row r="75" spans="2:12" x14ac:dyDescent="0.3">
      <c r="B75" s="65" t="s">
        <v>166</v>
      </c>
      <c r="C75" s="65"/>
      <c r="D75" s="65"/>
      <c r="E75" s="65"/>
      <c r="F75" s="65" t="s">
        <v>167</v>
      </c>
      <c r="G75" s="65">
        <f>G76+G81</f>
        <v>3270.6</v>
      </c>
      <c r="H75" s="65">
        <f>H76+H81</f>
        <v>70000</v>
      </c>
      <c r="I75" s="65">
        <f>I76+I81</f>
        <v>70000</v>
      </c>
      <c r="J75" s="65">
        <f>J76+J81</f>
        <v>6485.13</v>
      </c>
      <c r="K75" s="65">
        <f t="shared" si="7"/>
        <v>198.28563566318107</v>
      </c>
      <c r="L75" s="65">
        <f t="shared" si="8"/>
        <v>9.2644714285714294</v>
      </c>
    </row>
    <row r="76" spans="2:12" x14ac:dyDescent="0.3">
      <c r="B76" s="65"/>
      <c r="C76" s="65" t="s">
        <v>168</v>
      </c>
      <c r="D76" s="65"/>
      <c r="E76" s="65"/>
      <c r="F76" s="65" t="s">
        <v>169</v>
      </c>
      <c r="G76" s="65">
        <f>G77+G79</f>
        <v>3270.6</v>
      </c>
      <c r="H76" s="65">
        <f>H77+H79</f>
        <v>10000</v>
      </c>
      <c r="I76" s="65">
        <f>I77+I79</f>
        <v>10000</v>
      </c>
      <c r="J76" s="65">
        <f>J77+J79</f>
        <v>6485.13</v>
      </c>
      <c r="K76" s="65">
        <f t="shared" si="7"/>
        <v>198.28563566318107</v>
      </c>
      <c r="L76" s="65">
        <f t="shared" si="8"/>
        <v>64.851299999999995</v>
      </c>
    </row>
    <row r="77" spans="2:12" x14ac:dyDescent="0.3">
      <c r="B77" s="65"/>
      <c r="C77" s="65"/>
      <c r="D77" s="65" t="s">
        <v>170</v>
      </c>
      <c r="E77" s="65"/>
      <c r="F77" s="65" t="s">
        <v>171</v>
      </c>
      <c r="G77" s="65">
        <f>G78</f>
        <v>0</v>
      </c>
      <c r="H77" s="65">
        <f>H78</f>
        <v>0</v>
      </c>
      <c r="I77" s="65">
        <f>I78</f>
        <v>0</v>
      </c>
      <c r="J77" s="65">
        <f>J78</f>
        <v>875</v>
      </c>
      <c r="K77" s="65" t="e">
        <f t="shared" si="7"/>
        <v>#DIV/0!</v>
      </c>
      <c r="L77" s="65" t="e">
        <f t="shared" si="8"/>
        <v>#DIV/0!</v>
      </c>
    </row>
    <row r="78" spans="2:12" x14ac:dyDescent="0.3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0</v>
      </c>
      <c r="I78" s="66">
        <v>0</v>
      </c>
      <c r="J78" s="66">
        <v>875</v>
      </c>
      <c r="K78" s="66" t="e">
        <f t="shared" si="7"/>
        <v>#DIV/0!</v>
      </c>
      <c r="L78" s="66" t="e">
        <f t="shared" si="8"/>
        <v>#DIV/0!</v>
      </c>
    </row>
    <row r="79" spans="2:12" x14ac:dyDescent="0.3">
      <c r="B79" s="65"/>
      <c r="C79" s="65"/>
      <c r="D79" s="65" t="s">
        <v>174</v>
      </c>
      <c r="E79" s="65"/>
      <c r="F79" s="65" t="s">
        <v>175</v>
      </c>
      <c r="G79" s="65">
        <f>G80</f>
        <v>3270.6</v>
      </c>
      <c r="H79" s="65">
        <f>H80</f>
        <v>10000</v>
      </c>
      <c r="I79" s="65">
        <f>I80</f>
        <v>10000</v>
      </c>
      <c r="J79" s="65">
        <f>J80</f>
        <v>5610.13</v>
      </c>
      <c r="K79" s="65">
        <f t="shared" si="7"/>
        <v>171.53213477649362</v>
      </c>
      <c r="L79" s="65">
        <f t="shared" si="8"/>
        <v>56.101300000000002</v>
      </c>
    </row>
    <row r="80" spans="2:12" x14ac:dyDescent="0.3">
      <c r="B80" s="66"/>
      <c r="C80" s="66"/>
      <c r="D80" s="66"/>
      <c r="E80" s="66" t="s">
        <v>176</v>
      </c>
      <c r="F80" s="66" t="s">
        <v>177</v>
      </c>
      <c r="G80" s="66">
        <v>3270.6</v>
      </c>
      <c r="H80" s="66">
        <v>10000</v>
      </c>
      <c r="I80" s="66">
        <v>10000</v>
      </c>
      <c r="J80" s="66">
        <v>5610.13</v>
      </c>
      <c r="K80" s="66">
        <f t="shared" si="7"/>
        <v>171.53213477649362</v>
      </c>
      <c r="L80" s="66">
        <f t="shared" si="8"/>
        <v>56.101300000000002</v>
      </c>
    </row>
    <row r="81" spans="2:12" x14ac:dyDescent="0.3">
      <c r="B81" s="65"/>
      <c r="C81" s="65" t="s">
        <v>178</v>
      </c>
      <c r="D81" s="65"/>
      <c r="E81" s="65"/>
      <c r="F81" s="65" t="s">
        <v>179</v>
      </c>
      <c r="G81" s="65">
        <f t="shared" ref="G81:J82" si="9">G82</f>
        <v>0</v>
      </c>
      <c r="H81" s="65">
        <f t="shared" si="9"/>
        <v>60000</v>
      </c>
      <c r="I81" s="65">
        <f t="shared" si="9"/>
        <v>60000</v>
      </c>
      <c r="J81" s="65">
        <f t="shared" si="9"/>
        <v>0</v>
      </c>
      <c r="K81" s="65" t="e">
        <f t="shared" si="7"/>
        <v>#DIV/0!</v>
      </c>
      <c r="L81" s="65">
        <f t="shared" si="8"/>
        <v>0</v>
      </c>
    </row>
    <row r="82" spans="2:12" x14ac:dyDescent="0.3">
      <c r="B82" s="65"/>
      <c r="C82" s="65"/>
      <c r="D82" s="65" t="s">
        <v>180</v>
      </c>
      <c r="E82" s="65"/>
      <c r="F82" s="65" t="s">
        <v>181</v>
      </c>
      <c r="G82" s="65">
        <f t="shared" si="9"/>
        <v>0</v>
      </c>
      <c r="H82" s="65">
        <f t="shared" si="9"/>
        <v>60000</v>
      </c>
      <c r="I82" s="65">
        <f t="shared" si="9"/>
        <v>60000</v>
      </c>
      <c r="J82" s="65">
        <f t="shared" si="9"/>
        <v>0</v>
      </c>
      <c r="K82" s="65" t="e">
        <f t="shared" si="7"/>
        <v>#DIV/0!</v>
      </c>
      <c r="L82" s="65">
        <f t="shared" si="8"/>
        <v>0</v>
      </c>
    </row>
    <row r="83" spans="2:12" x14ac:dyDescent="0.3">
      <c r="B83" s="66"/>
      <c r="C83" s="66"/>
      <c r="D83" s="66"/>
      <c r="E83" s="66" t="s">
        <v>182</v>
      </c>
      <c r="F83" s="66" t="s">
        <v>181</v>
      </c>
      <c r="G83" s="66">
        <v>0</v>
      </c>
      <c r="H83" s="66">
        <v>60000</v>
      </c>
      <c r="I83" s="66">
        <v>60000</v>
      </c>
      <c r="J83" s="66">
        <v>0</v>
      </c>
      <c r="K83" s="66" t="e">
        <f t="shared" si="7"/>
        <v>#DIV/0!</v>
      </c>
      <c r="L83" s="66">
        <f t="shared" si="8"/>
        <v>0</v>
      </c>
    </row>
    <row r="84" spans="2:12" x14ac:dyDescent="0.3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H24" sqref="H24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95" t="s">
        <v>16</v>
      </c>
      <c r="C2" s="95"/>
      <c r="D2" s="95"/>
      <c r="E2" s="95"/>
      <c r="F2" s="95"/>
      <c r="G2" s="95"/>
      <c r="H2" s="95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39</v>
      </c>
      <c r="C6" s="71">
        <f>C7+C9+C11+C13</f>
        <v>4318128.8</v>
      </c>
      <c r="D6" s="71">
        <f>D7+D9+D11+D13</f>
        <v>8507437</v>
      </c>
      <c r="E6" s="71">
        <f>E7+E9+E11+E13</f>
        <v>8507437</v>
      </c>
      <c r="F6" s="71">
        <f>F7+F9+F11+F13</f>
        <v>4793017.13</v>
      </c>
      <c r="G6" s="72">
        <f t="shared" ref="G6:G21" si="0">(F6*100)/C6</f>
        <v>110.99754898464354</v>
      </c>
      <c r="H6" s="72">
        <f t="shared" ref="H6:H21" si="1">(F6*100)/E6</f>
        <v>56.339143387132928</v>
      </c>
    </row>
    <row r="7" spans="1:8" x14ac:dyDescent="0.3">
      <c r="A7"/>
      <c r="B7" s="8" t="s">
        <v>183</v>
      </c>
      <c r="C7" s="71">
        <f>C8</f>
        <v>4318128.8</v>
      </c>
      <c r="D7" s="71">
        <f>D8</f>
        <v>8506641</v>
      </c>
      <c r="E7" s="71">
        <f>E8</f>
        <v>8506641</v>
      </c>
      <c r="F7" s="71">
        <f>F8</f>
        <v>4793017.13</v>
      </c>
      <c r="G7" s="72">
        <f t="shared" si="0"/>
        <v>110.99754898464354</v>
      </c>
      <c r="H7" s="72">
        <f t="shared" si="1"/>
        <v>56.344415263321913</v>
      </c>
    </row>
    <row r="8" spans="1:8" x14ac:dyDescent="0.3">
      <c r="A8"/>
      <c r="B8" s="16" t="s">
        <v>184</v>
      </c>
      <c r="C8" s="73">
        <v>4318128.8</v>
      </c>
      <c r="D8" s="73">
        <v>8506641</v>
      </c>
      <c r="E8" s="73">
        <v>8506641</v>
      </c>
      <c r="F8" s="74">
        <v>4793017.13</v>
      </c>
      <c r="G8" s="70">
        <f t="shared" si="0"/>
        <v>110.99754898464354</v>
      </c>
      <c r="H8" s="70">
        <f t="shared" si="1"/>
        <v>56.344415263321913</v>
      </c>
    </row>
    <row r="9" spans="1:8" x14ac:dyDescent="0.3">
      <c r="A9"/>
      <c r="B9" s="8" t="s">
        <v>185</v>
      </c>
      <c r="C9" s="71">
        <f>C10</f>
        <v>0</v>
      </c>
      <c r="D9" s="71">
        <f>D10</f>
        <v>796</v>
      </c>
      <c r="E9" s="71">
        <f>E10</f>
        <v>796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3">
      <c r="A10"/>
      <c r="B10" s="16" t="s">
        <v>186</v>
      </c>
      <c r="C10" s="73">
        <v>0</v>
      </c>
      <c r="D10" s="73">
        <v>796</v>
      </c>
      <c r="E10" s="73">
        <v>796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3">
      <c r="A11"/>
      <c r="B11" s="8" t="s">
        <v>187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3">
      <c r="A12"/>
      <c r="B12" s="16" t="s">
        <v>188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3">
      <c r="A13"/>
      <c r="B13" s="8" t="s">
        <v>189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3">
      <c r="A14"/>
      <c r="B14" s="16" t="s">
        <v>190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3">
      <c r="B15" s="8" t="s">
        <v>32</v>
      </c>
      <c r="C15" s="75">
        <f>C16+C18+C20</f>
        <v>4318128.8</v>
      </c>
      <c r="D15" s="75">
        <f>D16+D18+D20</f>
        <v>8507437</v>
      </c>
      <c r="E15" s="75">
        <f>E16+E18+E20</f>
        <v>8507437</v>
      </c>
      <c r="F15" s="75">
        <f>F16+F18+F20</f>
        <v>4798244.13</v>
      </c>
      <c r="G15" s="72">
        <f t="shared" si="0"/>
        <v>111.11859678664518</v>
      </c>
      <c r="H15" s="72">
        <f t="shared" si="1"/>
        <v>56.400583748078297</v>
      </c>
    </row>
    <row r="16" spans="1:8" x14ac:dyDescent="0.3">
      <c r="A16"/>
      <c r="B16" s="8" t="s">
        <v>183</v>
      </c>
      <c r="C16" s="75">
        <f>C17</f>
        <v>4318128.8</v>
      </c>
      <c r="D16" s="75">
        <f>D17</f>
        <v>8506641</v>
      </c>
      <c r="E16" s="75">
        <f>E17</f>
        <v>8506641</v>
      </c>
      <c r="F16" s="75">
        <f>F17</f>
        <v>4793017.13</v>
      </c>
      <c r="G16" s="72">
        <f t="shared" si="0"/>
        <v>110.99754898464354</v>
      </c>
      <c r="H16" s="72">
        <f t="shared" si="1"/>
        <v>56.344415263321913</v>
      </c>
    </row>
    <row r="17" spans="1:8" x14ac:dyDescent="0.3">
      <c r="A17"/>
      <c r="B17" s="16" t="s">
        <v>184</v>
      </c>
      <c r="C17" s="73">
        <v>4318128.8</v>
      </c>
      <c r="D17" s="73">
        <v>8506641</v>
      </c>
      <c r="E17" s="76">
        <v>8506641</v>
      </c>
      <c r="F17" s="74">
        <v>4793017.13</v>
      </c>
      <c r="G17" s="70">
        <f t="shared" si="0"/>
        <v>110.99754898464354</v>
      </c>
      <c r="H17" s="70">
        <f t="shared" si="1"/>
        <v>56.344415263321913</v>
      </c>
    </row>
    <row r="18" spans="1:8" x14ac:dyDescent="0.3">
      <c r="A18"/>
      <c r="B18" s="8" t="s">
        <v>185</v>
      </c>
      <c r="C18" s="75">
        <f>C19</f>
        <v>0</v>
      </c>
      <c r="D18" s="75">
        <f>D19</f>
        <v>796</v>
      </c>
      <c r="E18" s="75">
        <f>E19</f>
        <v>796</v>
      </c>
      <c r="F18" s="75">
        <f>F19</f>
        <v>875</v>
      </c>
      <c r="G18" s="72" t="e">
        <f t="shared" si="0"/>
        <v>#DIV/0!</v>
      </c>
      <c r="H18" s="72">
        <f t="shared" si="1"/>
        <v>109.92462311557789</v>
      </c>
    </row>
    <row r="19" spans="1:8" x14ac:dyDescent="0.3">
      <c r="A19"/>
      <c r="B19" s="16" t="s">
        <v>186</v>
      </c>
      <c r="C19" s="73">
        <v>0</v>
      </c>
      <c r="D19" s="73">
        <v>796</v>
      </c>
      <c r="E19" s="76">
        <v>796</v>
      </c>
      <c r="F19" s="74">
        <v>875</v>
      </c>
      <c r="G19" s="70" t="e">
        <f t="shared" si="0"/>
        <v>#DIV/0!</v>
      </c>
      <c r="H19" s="70">
        <f t="shared" si="1"/>
        <v>109.92462311557789</v>
      </c>
    </row>
    <row r="20" spans="1:8" x14ac:dyDescent="0.3">
      <c r="A20"/>
      <c r="B20" s="8" t="s">
        <v>187</v>
      </c>
      <c r="C20" s="75">
        <f>C21</f>
        <v>0</v>
      </c>
      <c r="D20" s="75">
        <f>D21</f>
        <v>0</v>
      </c>
      <c r="E20" s="75">
        <f>E21</f>
        <v>0</v>
      </c>
      <c r="F20" s="75">
        <f>F21</f>
        <v>4352</v>
      </c>
      <c r="G20" s="72" t="e">
        <f t="shared" si="0"/>
        <v>#DIV/0!</v>
      </c>
      <c r="H20" s="72" t="e">
        <f t="shared" si="1"/>
        <v>#DIV/0!</v>
      </c>
    </row>
    <row r="21" spans="1:8" x14ac:dyDescent="0.3">
      <c r="A21"/>
      <c r="B21" s="16" t="s">
        <v>188</v>
      </c>
      <c r="C21" s="73">
        <v>0</v>
      </c>
      <c r="D21" s="73">
        <v>0</v>
      </c>
      <c r="E21" s="76">
        <v>0</v>
      </c>
      <c r="F21" s="74">
        <v>4352</v>
      </c>
      <c r="G21" s="70" t="e">
        <f t="shared" si="0"/>
        <v>#DIV/0!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5" t="s">
        <v>17</v>
      </c>
      <c r="C2" s="95"/>
      <c r="D2" s="95"/>
      <c r="E2" s="95"/>
      <c r="F2" s="95"/>
      <c r="G2" s="95"/>
      <c r="H2" s="9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32</v>
      </c>
      <c r="C6" s="75">
        <f t="shared" ref="C6:F7" si="0">C7</f>
        <v>4318128.8</v>
      </c>
      <c r="D6" s="75">
        <f t="shared" si="0"/>
        <v>8507437</v>
      </c>
      <c r="E6" s="75">
        <f t="shared" si="0"/>
        <v>8507437</v>
      </c>
      <c r="F6" s="75">
        <f t="shared" si="0"/>
        <v>4798244.13</v>
      </c>
      <c r="G6" s="70">
        <f>(F6*100)/C6</f>
        <v>111.11859678664518</v>
      </c>
      <c r="H6" s="70">
        <f>(F6*100)/E6</f>
        <v>56.400583748078297</v>
      </c>
    </row>
    <row r="7" spans="2:8" x14ac:dyDescent="0.3">
      <c r="B7" s="8" t="s">
        <v>191</v>
      </c>
      <c r="C7" s="75">
        <f t="shared" si="0"/>
        <v>4318128.8</v>
      </c>
      <c r="D7" s="75">
        <f t="shared" si="0"/>
        <v>8507437</v>
      </c>
      <c r="E7" s="75">
        <f t="shared" si="0"/>
        <v>8507437</v>
      </c>
      <c r="F7" s="75">
        <f t="shared" si="0"/>
        <v>4798244.13</v>
      </c>
      <c r="G7" s="70">
        <f>(F7*100)/C7</f>
        <v>111.11859678664518</v>
      </c>
      <c r="H7" s="70">
        <f>(F7*100)/E7</f>
        <v>56.400583748078297</v>
      </c>
    </row>
    <row r="8" spans="2:8" x14ac:dyDescent="0.3">
      <c r="B8" s="11" t="s">
        <v>192</v>
      </c>
      <c r="C8" s="73">
        <v>4318128.8</v>
      </c>
      <c r="D8" s="73">
        <v>8507437</v>
      </c>
      <c r="E8" s="73">
        <v>8507437</v>
      </c>
      <c r="F8" s="74">
        <v>4798244.13</v>
      </c>
      <c r="G8" s="70">
        <f>(F8*100)/C8</f>
        <v>111.11859678664518</v>
      </c>
      <c r="H8" s="70">
        <f>(F8*100)/E8</f>
        <v>56.400583748078297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3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3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5" t="s">
        <v>19</v>
      </c>
      <c r="C2" s="95"/>
      <c r="D2" s="95"/>
      <c r="E2" s="95"/>
      <c r="F2" s="95"/>
      <c r="G2" s="95"/>
      <c r="H2" s="95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40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6"/>
  <sheetViews>
    <sheetView zoomScaleNormal="100" workbookViewId="0">
      <selection activeCell="H106" sqref="H106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33</v>
      </c>
      <c r="B1" s="38" t="s">
        <v>193</v>
      </c>
      <c r="C1" s="39"/>
    </row>
    <row r="2" spans="1:6" ht="15" customHeight="1" x14ac:dyDescent="0.25">
      <c r="A2" s="41" t="s">
        <v>34</v>
      </c>
      <c r="B2" s="42" t="s">
        <v>194</v>
      </c>
      <c r="C2" s="39"/>
    </row>
    <row r="3" spans="1:6" s="39" customFormat="1" ht="43.5" customHeight="1" x14ac:dyDescent="0.25">
      <c r="A3" s="43" t="s">
        <v>35</v>
      </c>
      <c r="B3" s="37" t="s">
        <v>195</v>
      </c>
    </row>
    <row r="4" spans="1:6" s="39" customFormat="1" x14ac:dyDescent="0.25">
      <c r="A4" s="43" t="s">
        <v>36</v>
      </c>
      <c r="B4" s="44" t="s">
        <v>196</v>
      </c>
    </row>
    <row r="5" spans="1:6" s="39" customFormat="1" x14ac:dyDescent="0.25">
      <c r="A5" s="45"/>
      <c r="B5" s="46"/>
    </row>
    <row r="6" spans="1:6" s="39" customFormat="1" x14ac:dyDescent="0.25">
      <c r="A6" s="45" t="s">
        <v>37</v>
      </c>
      <c r="B6" s="46"/>
    </row>
    <row r="7" spans="1:6" x14ac:dyDescent="0.25">
      <c r="A7" s="47" t="s">
        <v>197</v>
      </c>
      <c r="B7" s="46"/>
      <c r="C7" s="77">
        <f>C13+C57+C99</f>
        <v>8506641</v>
      </c>
      <c r="D7" s="77">
        <f>D13+D57+D99</f>
        <v>8506641</v>
      </c>
      <c r="E7" s="77">
        <f>E13+E57+E99</f>
        <v>4793017.13</v>
      </c>
      <c r="F7" s="77">
        <f>(E7*100)/D7</f>
        <v>56.344415263321913</v>
      </c>
    </row>
    <row r="8" spans="1:6" x14ac:dyDescent="0.25">
      <c r="A8" s="47" t="s">
        <v>80</v>
      </c>
      <c r="B8" s="46"/>
      <c r="C8" s="77">
        <f>C70+C74</f>
        <v>796</v>
      </c>
      <c r="D8" s="77">
        <f>D70+D74</f>
        <v>796</v>
      </c>
      <c r="E8" s="77">
        <f>E70+E74</f>
        <v>875</v>
      </c>
      <c r="F8" s="77">
        <f>(E8*100)/D8</f>
        <v>109.92462311557789</v>
      </c>
    </row>
    <row r="9" spans="1:6" x14ac:dyDescent="0.25">
      <c r="A9" s="47" t="s">
        <v>198</v>
      </c>
      <c r="B9" s="46"/>
      <c r="C9" s="77">
        <f>C83</f>
        <v>0</v>
      </c>
      <c r="D9" s="77">
        <f>D83</f>
        <v>0</v>
      </c>
      <c r="E9" s="77">
        <f>E83</f>
        <v>4352</v>
      </c>
      <c r="F9" s="77" t="e">
        <f>(E9*100)/D9</f>
        <v>#DIV/0!</v>
      </c>
    </row>
    <row r="10" spans="1:6" x14ac:dyDescent="0.25">
      <c r="A10" s="47" t="s">
        <v>199</v>
      </c>
      <c r="B10" s="46"/>
      <c r="C10" s="77"/>
      <c r="D10" s="77"/>
      <c r="E10" s="77"/>
      <c r="F10" s="77" t="e">
        <f>(E10*100)/D10</f>
        <v>#DIV/0!</v>
      </c>
    </row>
    <row r="11" spans="1:6" s="57" customFormat="1" x14ac:dyDescent="0.25"/>
    <row r="12" spans="1:6" ht="39.6" x14ac:dyDescent="0.25">
      <c r="A12" s="47" t="s">
        <v>200</v>
      </c>
      <c r="B12" s="47" t="s">
        <v>201</v>
      </c>
      <c r="C12" s="47" t="s">
        <v>43</v>
      </c>
      <c r="D12" s="47" t="s">
        <v>202</v>
      </c>
      <c r="E12" s="47" t="s">
        <v>203</v>
      </c>
      <c r="F12" s="47" t="s">
        <v>204</v>
      </c>
    </row>
    <row r="13" spans="1:6" x14ac:dyDescent="0.25">
      <c r="A13" s="49" t="s">
        <v>78</v>
      </c>
      <c r="B13" s="50" t="s">
        <v>79</v>
      </c>
      <c r="C13" s="80">
        <f>C14+C22+C51</f>
        <v>8337528</v>
      </c>
      <c r="D13" s="80">
        <f>D14+D22+D51</f>
        <v>8337528</v>
      </c>
      <c r="E13" s="80">
        <f>E14+E22+E51</f>
        <v>4772674.82</v>
      </c>
      <c r="F13" s="81">
        <f>(E13*100)/D13</f>
        <v>57.243283860635913</v>
      </c>
    </row>
    <row r="14" spans="1:6" x14ac:dyDescent="0.25">
      <c r="A14" s="51" t="s">
        <v>80</v>
      </c>
      <c r="B14" s="52" t="s">
        <v>81</v>
      </c>
      <c r="C14" s="82">
        <f>C15+C18+C20</f>
        <v>6279000</v>
      </c>
      <c r="D14" s="82">
        <f>D15+D18+D20</f>
        <v>6279000</v>
      </c>
      <c r="E14" s="82">
        <f>E15+E18+E20</f>
        <v>3585029.61</v>
      </c>
      <c r="F14" s="81">
        <f>(E14*100)/D14</f>
        <v>57.09555040611562</v>
      </c>
    </row>
    <row r="15" spans="1:6" x14ac:dyDescent="0.25">
      <c r="A15" s="53" t="s">
        <v>82</v>
      </c>
      <c r="B15" s="54" t="s">
        <v>83</v>
      </c>
      <c r="C15" s="83">
        <f>C16+C17</f>
        <v>5159000</v>
      </c>
      <c r="D15" s="83">
        <f>D16+D17</f>
        <v>5159000</v>
      </c>
      <c r="E15" s="83">
        <f>E16+E17</f>
        <v>2968812.35</v>
      </c>
      <c r="F15" s="83">
        <f>(E15*100)/D15</f>
        <v>57.546275440976935</v>
      </c>
    </row>
    <row r="16" spans="1:6" x14ac:dyDescent="0.25">
      <c r="A16" s="55" t="s">
        <v>84</v>
      </c>
      <c r="B16" s="56" t="s">
        <v>85</v>
      </c>
      <c r="C16" s="84">
        <v>5129000</v>
      </c>
      <c r="D16" s="84">
        <v>5129000</v>
      </c>
      <c r="E16" s="84">
        <v>2963989.22</v>
      </c>
      <c r="F16" s="84"/>
    </row>
    <row r="17" spans="1:6" x14ac:dyDescent="0.25">
      <c r="A17" s="55" t="s">
        <v>86</v>
      </c>
      <c r="B17" s="56" t="s">
        <v>87</v>
      </c>
      <c r="C17" s="84">
        <v>30000</v>
      </c>
      <c r="D17" s="84">
        <v>30000</v>
      </c>
      <c r="E17" s="84">
        <v>4823.13</v>
      </c>
      <c r="F17" s="84"/>
    </row>
    <row r="18" spans="1:6" x14ac:dyDescent="0.25">
      <c r="A18" s="53" t="s">
        <v>88</v>
      </c>
      <c r="B18" s="54" t="s">
        <v>89</v>
      </c>
      <c r="C18" s="83">
        <f>C19</f>
        <v>270000</v>
      </c>
      <c r="D18" s="83">
        <f>D19</f>
        <v>270000</v>
      </c>
      <c r="E18" s="83">
        <f>E19</f>
        <v>130720.3</v>
      </c>
      <c r="F18" s="83">
        <f>(E18*100)/D18</f>
        <v>48.414925925925928</v>
      </c>
    </row>
    <row r="19" spans="1:6" x14ac:dyDescent="0.25">
      <c r="A19" s="55" t="s">
        <v>90</v>
      </c>
      <c r="B19" s="56" t="s">
        <v>89</v>
      </c>
      <c r="C19" s="84">
        <v>270000</v>
      </c>
      <c r="D19" s="84">
        <v>270000</v>
      </c>
      <c r="E19" s="84">
        <v>130720.3</v>
      </c>
      <c r="F19" s="84"/>
    </row>
    <row r="20" spans="1:6" x14ac:dyDescent="0.25">
      <c r="A20" s="53" t="s">
        <v>91</v>
      </c>
      <c r="B20" s="54" t="s">
        <v>92</v>
      </c>
      <c r="C20" s="83">
        <f>C21</f>
        <v>850000</v>
      </c>
      <c r="D20" s="83">
        <f>D21</f>
        <v>850000</v>
      </c>
      <c r="E20" s="83">
        <f>E21</f>
        <v>485496.96</v>
      </c>
      <c r="F20" s="83">
        <f>(E20*100)/D20</f>
        <v>57.117289411764709</v>
      </c>
    </row>
    <row r="21" spans="1:6" x14ac:dyDescent="0.25">
      <c r="A21" s="55" t="s">
        <v>93</v>
      </c>
      <c r="B21" s="56" t="s">
        <v>94</v>
      </c>
      <c r="C21" s="84">
        <v>850000</v>
      </c>
      <c r="D21" s="84">
        <v>850000</v>
      </c>
      <c r="E21" s="84">
        <v>485496.96</v>
      </c>
      <c r="F21" s="84"/>
    </row>
    <row r="22" spans="1:6" x14ac:dyDescent="0.25">
      <c r="A22" s="51" t="s">
        <v>95</v>
      </c>
      <c r="B22" s="52" t="s">
        <v>96</v>
      </c>
      <c r="C22" s="82">
        <f>C23+C28+C34+C44+C46</f>
        <v>2052395</v>
      </c>
      <c r="D22" s="82">
        <f>D23+D28+D34+D44+D46</f>
        <v>2052395</v>
      </c>
      <c r="E22" s="82">
        <f>E23+E28+E34+E44+E46</f>
        <v>1183965.97</v>
      </c>
      <c r="F22" s="81">
        <f>(E22*100)/D22</f>
        <v>57.687042211660035</v>
      </c>
    </row>
    <row r="23" spans="1:6" x14ac:dyDescent="0.25">
      <c r="A23" s="53" t="s">
        <v>97</v>
      </c>
      <c r="B23" s="54" t="s">
        <v>98</v>
      </c>
      <c r="C23" s="83">
        <f>C24+C25+C26+C27</f>
        <v>185398</v>
      </c>
      <c r="D23" s="83">
        <f>D24+D25+D26+D27</f>
        <v>185398</v>
      </c>
      <c r="E23" s="83">
        <f>E24+E25+E26+E27</f>
        <v>106976.6</v>
      </c>
      <c r="F23" s="83">
        <f>(E23*100)/D23</f>
        <v>57.701053948802034</v>
      </c>
    </row>
    <row r="24" spans="1:6" x14ac:dyDescent="0.25">
      <c r="A24" s="55" t="s">
        <v>99</v>
      </c>
      <c r="B24" s="56" t="s">
        <v>100</v>
      </c>
      <c r="C24" s="84">
        <v>10000</v>
      </c>
      <c r="D24" s="84">
        <v>10000</v>
      </c>
      <c r="E24" s="84">
        <v>2332.69</v>
      </c>
      <c r="F24" s="84"/>
    </row>
    <row r="25" spans="1:6" ht="26.4" x14ac:dyDescent="0.25">
      <c r="A25" s="55" t="s">
        <v>101</v>
      </c>
      <c r="B25" s="56" t="s">
        <v>102</v>
      </c>
      <c r="C25" s="84">
        <v>170000</v>
      </c>
      <c r="D25" s="84">
        <v>170000</v>
      </c>
      <c r="E25" s="84">
        <v>102668.99</v>
      </c>
      <c r="F25" s="84"/>
    </row>
    <row r="26" spans="1:6" x14ac:dyDescent="0.25">
      <c r="A26" s="55" t="s">
        <v>103</v>
      </c>
      <c r="B26" s="56" t="s">
        <v>104</v>
      </c>
      <c r="C26" s="84">
        <v>5000</v>
      </c>
      <c r="D26" s="84">
        <v>5000</v>
      </c>
      <c r="E26" s="84">
        <v>1906.25</v>
      </c>
      <c r="F26" s="84"/>
    </row>
    <row r="27" spans="1:6" x14ac:dyDescent="0.25">
      <c r="A27" s="55" t="s">
        <v>105</v>
      </c>
      <c r="B27" s="56" t="s">
        <v>106</v>
      </c>
      <c r="C27" s="84">
        <v>398</v>
      </c>
      <c r="D27" s="84">
        <v>398</v>
      </c>
      <c r="E27" s="84">
        <v>68.67</v>
      </c>
      <c r="F27" s="84"/>
    </row>
    <row r="28" spans="1:6" x14ac:dyDescent="0.25">
      <c r="A28" s="53" t="s">
        <v>107</v>
      </c>
      <c r="B28" s="54" t="s">
        <v>108</v>
      </c>
      <c r="C28" s="83">
        <f>C29+C30+C31+C32+C33</f>
        <v>178961</v>
      </c>
      <c r="D28" s="83">
        <f>D29+D30+D31+D32+D33</f>
        <v>178961</v>
      </c>
      <c r="E28" s="83">
        <f>E29+E30+E31+E32+E33</f>
        <v>61954.759999999995</v>
      </c>
      <c r="F28" s="83">
        <f>(E28*100)/D28</f>
        <v>34.619140483122017</v>
      </c>
    </row>
    <row r="29" spans="1:6" x14ac:dyDescent="0.25">
      <c r="A29" s="55" t="s">
        <v>109</v>
      </c>
      <c r="B29" s="56" t="s">
        <v>110</v>
      </c>
      <c r="C29" s="84">
        <v>93000</v>
      </c>
      <c r="D29" s="84">
        <v>93000</v>
      </c>
      <c r="E29" s="84">
        <v>32375.58</v>
      </c>
      <c r="F29" s="84"/>
    </row>
    <row r="30" spans="1:6" x14ac:dyDescent="0.25">
      <c r="A30" s="55" t="s">
        <v>111</v>
      </c>
      <c r="B30" s="56" t="s">
        <v>112</v>
      </c>
      <c r="C30" s="84">
        <v>79634</v>
      </c>
      <c r="D30" s="84">
        <v>79634</v>
      </c>
      <c r="E30" s="84">
        <v>23499.45</v>
      </c>
      <c r="F30" s="84"/>
    </row>
    <row r="31" spans="1:6" x14ac:dyDescent="0.25">
      <c r="A31" s="55" t="s">
        <v>113</v>
      </c>
      <c r="B31" s="56" t="s">
        <v>114</v>
      </c>
      <c r="C31" s="84">
        <v>3000</v>
      </c>
      <c r="D31" s="84">
        <v>3000</v>
      </c>
      <c r="E31" s="84">
        <v>1766.34</v>
      </c>
      <c r="F31" s="84"/>
    </row>
    <row r="32" spans="1:6" x14ac:dyDescent="0.25">
      <c r="A32" s="55" t="s">
        <v>115</v>
      </c>
      <c r="B32" s="56" t="s">
        <v>116</v>
      </c>
      <c r="C32" s="84">
        <v>1327</v>
      </c>
      <c r="D32" s="84">
        <v>1327</v>
      </c>
      <c r="E32" s="84">
        <v>2563.39</v>
      </c>
      <c r="F32" s="84"/>
    </row>
    <row r="33" spans="1:6" x14ac:dyDescent="0.25">
      <c r="A33" s="55" t="s">
        <v>117</v>
      </c>
      <c r="B33" s="56" t="s">
        <v>118</v>
      </c>
      <c r="C33" s="84">
        <v>2000</v>
      </c>
      <c r="D33" s="84">
        <v>2000</v>
      </c>
      <c r="E33" s="84">
        <v>1750</v>
      </c>
      <c r="F33" s="84">
        <f t="shared" ref="F33:F34" si="0">(E33*100)/D33</f>
        <v>87.5</v>
      </c>
    </row>
    <row r="34" spans="1:6" x14ac:dyDescent="0.25">
      <c r="A34" s="53" t="s">
        <v>119</v>
      </c>
      <c r="B34" s="54" t="s">
        <v>120</v>
      </c>
      <c r="C34" s="83">
        <f>C35+C36+C37+C38+C39+C40+C41+C42+C43</f>
        <v>1660051</v>
      </c>
      <c r="D34" s="83">
        <f>D35+D36+D37+D38+D39+D40+D41+D42+D43</f>
        <v>1660051</v>
      </c>
      <c r="E34" s="83">
        <f>E35+E36+E37+E38+E39+E40+E41+E42+E43</f>
        <v>1001777.2799999999</v>
      </c>
      <c r="F34" s="83">
        <f t="shared" si="0"/>
        <v>60.346174906674548</v>
      </c>
    </row>
    <row r="35" spans="1:6" x14ac:dyDescent="0.25">
      <c r="A35" s="55" t="s">
        <v>121</v>
      </c>
      <c r="B35" s="56" t="s">
        <v>122</v>
      </c>
      <c r="C35" s="84">
        <v>335000</v>
      </c>
      <c r="D35" s="84">
        <v>335000</v>
      </c>
      <c r="E35" s="84">
        <v>164215.92000000001</v>
      </c>
      <c r="F35" s="84"/>
    </row>
    <row r="36" spans="1:6" x14ac:dyDescent="0.25">
      <c r="A36" s="55" t="s">
        <v>123</v>
      </c>
      <c r="B36" s="56" t="s">
        <v>124</v>
      </c>
      <c r="C36" s="84">
        <v>20000</v>
      </c>
      <c r="D36" s="84">
        <v>20000</v>
      </c>
      <c r="E36" s="84">
        <v>11044.67</v>
      </c>
      <c r="F36" s="84"/>
    </row>
    <row r="37" spans="1:6" x14ac:dyDescent="0.25">
      <c r="A37" s="55" t="s">
        <v>125</v>
      </c>
      <c r="B37" s="56" t="s">
        <v>126</v>
      </c>
      <c r="C37" s="84">
        <v>7500</v>
      </c>
      <c r="D37" s="84">
        <v>7500</v>
      </c>
      <c r="E37" s="84">
        <v>163.59</v>
      </c>
      <c r="F37" s="84"/>
    </row>
    <row r="38" spans="1:6" x14ac:dyDescent="0.25">
      <c r="A38" s="55" t="s">
        <v>127</v>
      </c>
      <c r="B38" s="56" t="s">
        <v>128</v>
      </c>
      <c r="C38" s="84">
        <v>15201</v>
      </c>
      <c r="D38" s="84">
        <v>15201</v>
      </c>
      <c r="E38" s="84">
        <v>6802.97</v>
      </c>
      <c r="F38" s="84"/>
    </row>
    <row r="39" spans="1:6" x14ac:dyDescent="0.25">
      <c r="A39" s="55" t="s">
        <v>129</v>
      </c>
      <c r="B39" s="56" t="s">
        <v>130</v>
      </c>
      <c r="C39" s="84">
        <v>21000</v>
      </c>
      <c r="D39" s="84">
        <v>21000</v>
      </c>
      <c r="E39" s="84">
        <v>9161.08</v>
      </c>
      <c r="F39" s="84"/>
    </row>
    <row r="40" spans="1:6" x14ac:dyDescent="0.25">
      <c r="A40" s="55" t="s">
        <v>131</v>
      </c>
      <c r="B40" s="56" t="s">
        <v>132</v>
      </c>
      <c r="C40" s="84">
        <v>35000</v>
      </c>
      <c r="D40" s="84">
        <v>35000</v>
      </c>
      <c r="E40" s="84">
        <v>282</v>
      </c>
      <c r="F40" s="84"/>
    </row>
    <row r="41" spans="1:6" x14ac:dyDescent="0.25">
      <c r="A41" s="55" t="s">
        <v>133</v>
      </c>
      <c r="B41" s="56" t="s">
        <v>134</v>
      </c>
      <c r="C41" s="84">
        <v>1215000</v>
      </c>
      <c r="D41" s="84">
        <v>1215000</v>
      </c>
      <c r="E41" s="84">
        <v>800335.34</v>
      </c>
      <c r="F41" s="84"/>
    </row>
    <row r="42" spans="1:6" x14ac:dyDescent="0.25">
      <c r="A42" s="55" t="s">
        <v>135</v>
      </c>
      <c r="B42" s="56" t="s">
        <v>136</v>
      </c>
      <c r="C42" s="84">
        <v>50</v>
      </c>
      <c r="D42" s="84">
        <v>50</v>
      </c>
      <c r="E42" s="84">
        <v>16.98</v>
      </c>
      <c r="F42" s="84"/>
    </row>
    <row r="43" spans="1:6" x14ac:dyDescent="0.25">
      <c r="A43" s="55" t="s">
        <v>137</v>
      </c>
      <c r="B43" s="56" t="s">
        <v>138</v>
      </c>
      <c r="C43" s="84">
        <v>11300</v>
      </c>
      <c r="D43" s="84">
        <v>11300</v>
      </c>
      <c r="E43" s="84">
        <v>9754.73</v>
      </c>
      <c r="F43" s="84"/>
    </row>
    <row r="44" spans="1:6" x14ac:dyDescent="0.25">
      <c r="A44" s="53" t="s">
        <v>139</v>
      </c>
      <c r="B44" s="54" t="s">
        <v>140</v>
      </c>
      <c r="C44" s="83">
        <f>C45</f>
        <v>15000</v>
      </c>
      <c r="D44" s="83">
        <f>D45</f>
        <v>15000</v>
      </c>
      <c r="E44" s="83">
        <f>E45</f>
        <v>6500</v>
      </c>
      <c r="F44" s="83">
        <f>(E44*100)/D44</f>
        <v>43.333333333333336</v>
      </c>
    </row>
    <row r="45" spans="1:6" ht="26.4" x14ac:dyDescent="0.25">
      <c r="A45" s="55" t="s">
        <v>141</v>
      </c>
      <c r="B45" s="56" t="s">
        <v>142</v>
      </c>
      <c r="C45" s="84">
        <v>15000</v>
      </c>
      <c r="D45" s="84">
        <v>15000</v>
      </c>
      <c r="E45" s="84">
        <v>6500</v>
      </c>
      <c r="F45" s="84"/>
    </row>
    <row r="46" spans="1:6" x14ac:dyDescent="0.25">
      <c r="A46" s="53" t="s">
        <v>143</v>
      </c>
      <c r="B46" s="54" t="s">
        <v>144</v>
      </c>
      <c r="C46" s="83">
        <f>C47+C48+C49+C50</f>
        <v>12985</v>
      </c>
      <c r="D46" s="83">
        <f>D47+D48+D49+D50</f>
        <v>12985</v>
      </c>
      <c r="E46" s="83">
        <f>E47+E48+E49+E50</f>
        <v>6757.33</v>
      </c>
      <c r="F46" s="83">
        <f>(E46*100)/D46</f>
        <v>52.03950712360416</v>
      </c>
    </row>
    <row r="47" spans="1:6" x14ac:dyDescent="0.25">
      <c r="A47" s="55" t="s">
        <v>147</v>
      </c>
      <c r="B47" s="56" t="s">
        <v>148</v>
      </c>
      <c r="C47" s="84">
        <v>2000</v>
      </c>
      <c r="D47" s="84">
        <v>2000</v>
      </c>
      <c r="E47" s="84">
        <v>1628.37</v>
      </c>
      <c r="F47" s="84"/>
    </row>
    <row r="48" spans="1:6" x14ac:dyDescent="0.25">
      <c r="A48" s="55" t="s">
        <v>149</v>
      </c>
      <c r="B48" s="56" t="s">
        <v>150</v>
      </c>
      <c r="C48" s="84">
        <v>500</v>
      </c>
      <c r="D48" s="84">
        <v>500</v>
      </c>
      <c r="E48" s="84">
        <v>0</v>
      </c>
      <c r="F48" s="84"/>
    </row>
    <row r="49" spans="1:6" x14ac:dyDescent="0.25">
      <c r="A49" s="55" t="s">
        <v>151</v>
      </c>
      <c r="B49" s="56" t="s">
        <v>152</v>
      </c>
      <c r="C49" s="84">
        <v>8760</v>
      </c>
      <c r="D49" s="84">
        <v>8760</v>
      </c>
      <c r="E49" s="84">
        <v>4806.88</v>
      </c>
      <c r="F49" s="84"/>
    </row>
    <row r="50" spans="1:6" x14ac:dyDescent="0.25">
      <c r="A50" s="55" t="s">
        <v>153</v>
      </c>
      <c r="B50" s="56" t="s">
        <v>144</v>
      </c>
      <c r="C50" s="84">
        <v>1725</v>
      </c>
      <c r="D50" s="84">
        <v>1725</v>
      </c>
      <c r="E50" s="84">
        <v>322.08</v>
      </c>
      <c r="F50" s="84"/>
    </row>
    <row r="51" spans="1:6" x14ac:dyDescent="0.25">
      <c r="A51" s="51" t="s">
        <v>154</v>
      </c>
      <c r="B51" s="52" t="s">
        <v>155</v>
      </c>
      <c r="C51" s="82">
        <f>C52+C54</f>
        <v>6133</v>
      </c>
      <c r="D51" s="82">
        <f>D52+D54</f>
        <v>6133</v>
      </c>
      <c r="E51" s="82">
        <f>E52+E54</f>
        <v>3679.24</v>
      </c>
      <c r="F51" s="81">
        <f>(E51*100)/D51</f>
        <v>59.990869068971136</v>
      </c>
    </row>
    <row r="52" spans="1:6" x14ac:dyDescent="0.25">
      <c r="A52" s="53" t="s">
        <v>156</v>
      </c>
      <c r="B52" s="54" t="s">
        <v>157</v>
      </c>
      <c r="C52" s="83">
        <f>C53</f>
        <v>2000</v>
      </c>
      <c r="D52" s="83">
        <f>D53</f>
        <v>2000</v>
      </c>
      <c r="E52" s="83">
        <f>E53</f>
        <v>1323.22</v>
      </c>
      <c r="F52" s="83">
        <f>(E52*100)/D52</f>
        <v>66.161000000000001</v>
      </c>
    </row>
    <row r="53" spans="1:6" ht="26.4" x14ac:dyDescent="0.25">
      <c r="A53" s="55" t="s">
        <v>158</v>
      </c>
      <c r="B53" s="56" t="s">
        <v>159</v>
      </c>
      <c r="C53" s="84">
        <v>2000</v>
      </c>
      <c r="D53" s="84">
        <v>2000</v>
      </c>
      <c r="E53" s="84">
        <v>1323.22</v>
      </c>
      <c r="F53" s="84"/>
    </row>
    <row r="54" spans="1:6" x14ac:dyDescent="0.25">
      <c r="A54" s="53" t="s">
        <v>160</v>
      </c>
      <c r="B54" s="54" t="s">
        <v>161</v>
      </c>
      <c r="C54" s="83">
        <f>C55+C56</f>
        <v>4133</v>
      </c>
      <c r="D54" s="83">
        <f>D55+D56</f>
        <v>4133</v>
      </c>
      <c r="E54" s="83">
        <f>E55+E56</f>
        <v>2356.02</v>
      </c>
      <c r="F54" s="83">
        <f>(E54*100)/D54</f>
        <v>57.005081054923785</v>
      </c>
    </row>
    <row r="55" spans="1:6" x14ac:dyDescent="0.25">
      <c r="A55" s="55" t="s">
        <v>162</v>
      </c>
      <c r="B55" s="56" t="s">
        <v>163</v>
      </c>
      <c r="C55" s="84">
        <v>4000</v>
      </c>
      <c r="D55" s="84">
        <v>4000</v>
      </c>
      <c r="E55" s="84">
        <v>2350</v>
      </c>
      <c r="F55" s="84"/>
    </row>
    <row r="56" spans="1:6" x14ac:dyDescent="0.25">
      <c r="A56" s="55" t="s">
        <v>164</v>
      </c>
      <c r="B56" s="56" t="s">
        <v>165</v>
      </c>
      <c r="C56" s="84">
        <v>133</v>
      </c>
      <c r="D56" s="84">
        <v>133</v>
      </c>
      <c r="E56" s="84">
        <v>6.02</v>
      </c>
      <c r="F56" s="84"/>
    </row>
    <row r="57" spans="1:6" x14ac:dyDescent="0.25">
      <c r="A57" s="49" t="s">
        <v>166</v>
      </c>
      <c r="B57" s="50" t="s">
        <v>167</v>
      </c>
      <c r="C57" s="80">
        <f>C58+C61</f>
        <v>70000</v>
      </c>
      <c r="D57" s="80">
        <f>D58+D61</f>
        <v>70000</v>
      </c>
      <c r="E57" s="80">
        <f>E58+E61</f>
        <v>5610.13</v>
      </c>
      <c r="F57" s="81">
        <f>(E57*100)/D57</f>
        <v>8.0144714285714294</v>
      </c>
    </row>
    <row r="58" spans="1:6" x14ac:dyDescent="0.25">
      <c r="A58" s="51" t="s">
        <v>168</v>
      </c>
      <c r="B58" s="52" t="s">
        <v>169</v>
      </c>
      <c r="C58" s="82">
        <f t="shared" ref="C58:E59" si="1">C59</f>
        <v>10000</v>
      </c>
      <c r="D58" s="82">
        <f t="shared" si="1"/>
        <v>10000</v>
      </c>
      <c r="E58" s="82">
        <f t="shared" si="1"/>
        <v>5610.13</v>
      </c>
      <c r="F58" s="81">
        <f>(E58*100)/D58</f>
        <v>56.101300000000002</v>
      </c>
    </row>
    <row r="59" spans="1:6" x14ac:dyDescent="0.25">
      <c r="A59" s="53" t="s">
        <v>174</v>
      </c>
      <c r="B59" s="54" t="s">
        <v>175</v>
      </c>
      <c r="C59" s="83">
        <f t="shared" si="1"/>
        <v>10000</v>
      </c>
      <c r="D59" s="83">
        <f t="shared" si="1"/>
        <v>10000</v>
      </c>
      <c r="E59" s="83">
        <f t="shared" si="1"/>
        <v>5610.13</v>
      </c>
      <c r="F59" s="83">
        <f>(E59*100)/D59</f>
        <v>56.101300000000002</v>
      </c>
    </row>
    <row r="60" spans="1:6" x14ac:dyDescent="0.25">
      <c r="A60" s="55" t="s">
        <v>176</v>
      </c>
      <c r="B60" s="56" t="s">
        <v>177</v>
      </c>
      <c r="C60" s="84">
        <v>10000</v>
      </c>
      <c r="D60" s="84">
        <v>10000</v>
      </c>
      <c r="E60" s="84">
        <v>5610.13</v>
      </c>
      <c r="F60" s="84"/>
    </row>
    <row r="61" spans="1:6" x14ac:dyDescent="0.25">
      <c r="A61" s="51" t="s">
        <v>178</v>
      </c>
      <c r="B61" s="52" t="s">
        <v>179</v>
      </c>
      <c r="C61" s="82">
        <f t="shared" ref="C61:E62" si="2">C62</f>
        <v>60000</v>
      </c>
      <c r="D61" s="82">
        <f t="shared" si="2"/>
        <v>60000</v>
      </c>
      <c r="E61" s="82">
        <f t="shared" si="2"/>
        <v>0</v>
      </c>
      <c r="F61" s="81">
        <f>(E61*100)/D61</f>
        <v>0</v>
      </c>
    </row>
    <row r="62" spans="1:6" x14ac:dyDescent="0.25">
      <c r="A62" s="53" t="s">
        <v>180</v>
      </c>
      <c r="B62" s="54" t="s">
        <v>181</v>
      </c>
      <c r="C62" s="83">
        <f t="shared" si="2"/>
        <v>60000</v>
      </c>
      <c r="D62" s="83">
        <f t="shared" si="2"/>
        <v>60000</v>
      </c>
      <c r="E62" s="83">
        <f t="shared" si="2"/>
        <v>0</v>
      </c>
      <c r="F62" s="83">
        <f>(E62*100)/D62</f>
        <v>0</v>
      </c>
    </row>
    <row r="63" spans="1:6" x14ac:dyDescent="0.25">
      <c r="A63" s="55" t="s">
        <v>182</v>
      </c>
      <c r="B63" s="56" t="s">
        <v>181</v>
      </c>
      <c r="C63" s="84">
        <v>60000</v>
      </c>
      <c r="D63" s="84">
        <v>60000</v>
      </c>
      <c r="E63" s="84">
        <v>0</v>
      </c>
      <c r="F63" s="84"/>
    </row>
    <row r="64" spans="1:6" x14ac:dyDescent="0.25">
      <c r="A64" s="49" t="s">
        <v>50</v>
      </c>
      <c r="B64" s="50" t="s">
        <v>51</v>
      </c>
      <c r="C64" s="80">
        <f t="shared" ref="C64:E65" si="3">C65</f>
        <v>8407528</v>
      </c>
      <c r="D64" s="80">
        <f t="shared" si="3"/>
        <v>8407528</v>
      </c>
      <c r="E64" s="80">
        <f t="shared" si="3"/>
        <v>4778284.95</v>
      </c>
      <c r="F64" s="81">
        <f>(E64*100)/D64</f>
        <v>56.833411081116829</v>
      </c>
    </row>
    <row r="65" spans="1:6" x14ac:dyDescent="0.25">
      <c r="A65" s="51" t="s">
        <v>70</v>
      </c>
      <c r="B65" s="52" t="s">
        <v>71</v>
      </c>
      <c r="C65" s="82">
        <f t="shared" si="3"/>
        <v>8407528</v>
      </c>
      <c r="D65" s="82">
        <f t="shared" si="3"/>
        <v>8407528</v>
      </c>
      <c r="E65" s="82">
        <f t="shared" si="3"/>
        <v>4778284.95</v>
      </c>
      <c r="F65" s="81">
        <f>(E65*100)/D65</f>
        <v>56.833411081116829</v>
      </c>
    </row>
    <row r="66" spans="1:6" ht="26.4" x14ac:dyDescent="0.25">
      <c r="A66" s="53" t="s">
        <v>72</v>
      </c>
      <c r="B66" s="54" t="s">
        <v>73</v>
      </c>
      <c r="C66" s="83">
        <f>C67+C68</f>
        <v>8407528</v>
      </c>
      <c r="D66" s="83">
        <f>D67+D68</f>
        <v>8407528</v>
      </c>
      <c r="E66" s="83">
        <f>E67+E68</f>
        <v>4778284.95</v>
      </c>
      <c r="F66" s="83">
        <f>(E66*100)/D66</f>
        <v>56.833411081116829</v>
      </c>
    </row>
    <row r="67" spans="1:6" x14ac:dyDescent="0.25">
      <c r="A67" s="55" t="s">
        <v>74</v>
      </c>
      <c r="B67" s="56" t="s">
        <v>75</v>
      </c>
      <c r="C67" s="84">
        <v>8337528</v>
      </c>
      <c r="D67" s="84">
        <v>8337528</v>
      </c>
      <c r="E67" s="84">
        <v>4772674.82</v>
      </c>
      <c r="F67" s="84"/>
    </row>
    <row r="68" spans="1:6" ht="26.4" x14ac:dyDescent="0.25">
      <c r="A68" s="55" t="s">
        <v>76</v>
      </c>
      <c r="B68" s="56" t="s">
        <v>77</v>
      </c>
      <c r="C68" s="84">
        <v>70000</v>
      </c>
      <c r="D68" s="84">
        <v>70000</v>
      </c>
      <c r="E68" s="84">
        <v>5610.13</v>
      </c>
      <c r="F68" s="84"/>
    </row>
    <row r="69" spans="1:6" x14ac:dyDescent="0.25">
      <c r="A69" s="48" t="s">
        <v>197</v>
      </c>
      <c r="B69" s="48" t="s">
        <v>205</v>
      </c>
      <c r="C69" s="78"/>
      <c r="D69" s="78"/>
      <c r="E69" s="78"/>
      <c r="F69" s="79" t="e">
        <f>(E69*100)/D69</f>
        <v>#DIV/0!</v>
      </c>
    </row>
    <row r="70" spans="1:6" x14ac:dyDescent="0.25">
      <c r="A70" s="49" t="s">
        <v>78</v>
      </c>
      <c r="B70" s="50" t="s">
        <v>79</v>
      </c>
      <c r="C70" s="80">
        <f t="shared" ref="C70:E72" si="4">C71</f>
        <v>796</v>
      </c>
      <c r="D70" s="80">
        <f t="shared" si="4"/>
        <v>796</v>
      </c>
      <c r="E70" s="80">
        <f t="shared" si="4"/>
        <v>0</v>
      </c>
      <c r="F70" s="81">
        <f>(E71*100)/D71</f>
        <v>0</v>
      </c>
    </row>
    <row r="71" spans="1:6" x14ac:dyDescent="0.25">
      <c r="A71" s="51" t="s">
        <v>95</v>
      </c>
      <c r="B71" s="52" t="s">
        <v>96</v>
      </c>
      <c r="C71" s="82">
        <f t="shared" si="4"/>
        <v>796</v>
      </c>
      <c r="D71" s="82">
        <f t="shared" si="4"/>
        <v>796</v>
      </c>
      <c r="E71" s="82">
        <f t="shared" si="4"/>
        <v>0</v>
      </c>
      <c r="F71" s="81">
        <f>(E72*100)/D72</f>
        <v>0</v>
      </c>
    </row>
    <row r="72" spans="1:6" x14ac:dyDescent="0.25">
      <c r="A72" s="53" t="s">
        <v>107</v>
      </c>
      <c r="B72" s="54" t="s">
        <v>108</v>
      </c>
      <c r="C72" s="83">
        <f t="shared" si="4"/>
        <v>796</v>
      </c>
      <c r="D72" s="83">
        <f t="shared" si="4"/>
        <v>796</v>
      </c>
      <c r="E72" s="83">
        <f t="shared" si="4"/>
        <v>0</v>
      </c>
      <c r="F72" s="83">
        <f>(E73*100)/D73</f>
        <v>0</v>
      </c>
    </row>
    <row r="73" spans="1:6" x14ac:dyDescent="0.25">
      <c r="A73" s="55" t="s">
        <v>109</v>
      </c>
      <c r="B73" s="56" t="s">
        <v>110</v>
      </c>
      <c r="C73" s="84">
        <v>796</v>
      </c>
      <c r="D73" s="84">
        <v>796</v>
      </c>
      <c r="E73" s="84">
        <v>0</v>
      </c>
      <c r="F73" s="84"/>
    </row>
    <row r="74" spans="1:6" x14ac:dyDescent="0.25">
      <c r="A74" s="49" t="s">
        <v>166</v>
      </c>
      <c r="B74" s="50" t="s">
        <v>167</v>
      </c>
      <c r="C74" s="80">
        <f t="shared" ref="C74:E76" si="5">C75</f>
        <v>0</v>
      </c>
      <c r="D74" s="80">
        <f t="shared" si="5"/>
        <v>0</v>
      </c>
      <c r="E74" s="80">
        <f t="shared" si="5"/>
        <v>875</v>
      </c>
      <c r="F74" s="81" t="e">
        <f>(E75*100)/D75</f>
        <v>#DIV/0!</v>
      </c>
    </row>
    <row r="75" spans="1:6" x14ac:dyDescent="0.25">
      <c r="A75" s="51" t="s">
        <v>168</v>
      </c>
      <c r="B75" s="52" t="s">
        <v>169</v>
      </c>
      <c r="C75" s="82">
        <f t="shared" si="5"/>
        <v>0</v>
      </c>
      <c r="D75" s="82">
        <f t="shared" si="5"/>
        <v>0</v>
      </c>
      <c r="E75" s="82">
        <f t="shared" si="5"/>
        <v>875</v>
      </c>
      <c r="F75" s="81" t="e">
        <f>(E76*100)/D76</f>
        <v>#DIV/0!</v>
      </c>
    </row>
    <row r="76" spans="1:6" x14ac:dyDescent="0.25">
      <c r="A76" s="53" t="s">
        <v>170</v>
      </c>
      <c r="B76" s="54" t="s">
        <v>171</v>
      </c>
      <c r="C76" s="83">
        <f t="shared" si="5"/>
        <v>0</v>
      </c>
      <c r="D76" s="83">
        <f t="shared" si="5"/>
        <v>0</v>
      </c>
      <c r="E76" s="83">
        <f t="shared" si="5"/>
        <v>875</v>
      </c>
      <c r="F76" s="83" t="e">
        <f>(E77*100)/D77</f>
        <v>#DIV/0!</v>
      </c>
    </row>
    <row r="77" spans="1:6" x14ac:dyDescent="0.25">
      <c r="A77" s="55" t="s">
        <v>172</v>
      </c>
      <c r="B77" s="56" t="s">
        <v>173</v>
      </c>
      <c r="C77" s="84">
        <v>0</v>
      </c>
      <c r="D77" s="84">
        <v>0</v>
      </c>
      <c r="E77" s="84">
        <v>875</v>
      </c>
      <c r="F77" s="84"/>
    </row>
    <row r="78" spans="1:6" x14ac:dyDescent="0.25">
      <c r="A78" s="49" t="s">
        <v>50</v>
      </c>
      <c r="B78" s="50" t="s">
        <v>51</v>
      </c>
      <c r="C78" s="80">
        <f t="shared" ref="C78:E80" si="6">C79</f>
        <v>796</v>
      </c>
      <c r="D78" s="80">
        <f t="shared" si="6"/>
        <v>796</v>
      </c>
      <c r="E78" s="80">
        <f t="shared" si="6"/>
        <v>0</v>
      </c>
      <c r="F78" s="81">
        <f>(E79*100)/D79</f>
        <v>0</v>
      </c>
    </row>
    <row r="79" spans="1:6" x14ac:dyDescent="0.25">
      <c r="A79" s="51" t="s">
        <v>64</v>
      </c>
      <c r="B79" s="52" t="s">
        <v>65</v>
      </c>
      <c r="C79" s="82">
        <f t="shared" si="6"/>
        <v>796</v>
      </c>
      <c r="D79" s="82">
        <f t="shared" si="6"/>
        <v>796</v>
      </c>
      <c r="E79" s="82">
        <f t="shared" si="6"/>
        <v>0</v>
      </c>
      <c r="F79" s="81">
        <f>(E80*100)/D80</f>
        <v>0</v>
      </c>
    </row>
    <row r="80" spans="1:6" x14ac:dyDescent="0.25">
      <c r="A80" s="53" t="s">
        <v>66</v>
      </c>
      <c r="B80" s="54" t="s">
        <v>67</v>
      </c>
      <c r="C80" s="83">
        <f t="shared" si="6"/>
        <v>796</v>
      </c>
      <c r="D80" s="83">
        <f t="shared" si="6"/>
        <v>796</v>
      </c>
      <c r="E80" s="83">
        <f t="shared" si="6"/>
        <v>0</v>
      </c>
      <c r="F80" s="83">
        <f>(E81*100)/D81</f>
        <v>0</v>
      </c>
    </row>
    <row r="81" spans="1:6" x14ac:dyDescent="0.25">
      <c r="A81" s="55" t="s">
        <v>68</v>
      </c>
      <c r="B81" s="56" t="s">
        <v>69</v>
      </c>
      <c r="C81" s="84">
        <v>796</v>
      </c>
      <c r="D81" s="84">
        <v>796</v>
      </c>
      <c r="E81" s="84"/>
      <c r="F81" s="84"/>
    </row>
    <row r="82" spans="1:6" x14ac:dyDescent="0.25">
      <c r="A82" s="48" t="s">
        <v>80</v>
      </c>
      <c r="B82" s="48" t="s">
        <v>206</v>
      </c>
      <c r="C82" s="78"/>
      <c r="D82" s="78"/>
      <c r="E82" s="78"/>
      <c r="F82" s="79" t="e">
        <f>(E82*100)/D82</f>
        <v>#DIV/0!</v>
      </c>
    </row>
    <row r="83" spans="1:6" x14ac:dyDescent="0.25">
      <c r="A83" s="49" t="s">
        <v>78</v>
      </c>
      <c r="B83" s="50" t="s">
        <v>79</v>
      </c>
      <c r="C83" s="80">
        <f t="shared" ref="C83:E84" si="7">C84</f>
        <v>0</v>
      </c>
      <c r="D83" s="80">
        <f t="shared" si="7"/>
        <v>0</v>
      </c>
      <c r="E83" s="80">
        <f t="shared" si="7"/>
        <v>4352</v>
      </c>
      <c r="F83" s="81" t="e">
        <f>(E84*100)/D84</f>
        <v>#DIV/0!</v>
      </c>
    </row>
    <row r="84" spans="1:6" x14ac:dyDescent="0.25">
      <c r="A84" s="51" t="s">
        <v>95</v>
      </c>
      <c r="B84" s="52" t="s">
        <v>96</v>
      </c>
      <c r="C84" s="82">
        <f t="shared" si="7"/>
        <v>0</v>
      </c>
      <c r="D84" s="82">
        <f t="shared" si="7"/>
        <v>0</v>
      </c>
      <c r="E84" s="82">
        <f t="shared" si="7"/>
        <v>4352</v>
      </c>
      <c r="F84" s="81" t="e">
        <f>(E85*100)/D85</f>
        <v>#DIV/0!</v>
      </c>
    </row>
    <row r="85" spans="1:6" x14ac:dyDescent="0.25">
      <c r="A85" s="53" t="s">
        <v>119</v>
      </c>
      <c r="B85" s="54" t="s">
        <v>120</v>
      </c>
      <c r="C85" s="83">
        <f>C86+C87</f>
        <v>0</v>
      </c>
      <c r="D85" s="83">
        <f>D86+D87</f>
        <v>0</v>
      </c>
      <c r="E85" s="83">
        <f>E86+E87</f>
        <v>4352</v>
      </c>
      <c r="F85" s="83" t="e">
        <f>(E86*100)/D86</f>
        <v>#DIV/0!</v>
      </c>
    </row>
    <row r="86" spans="1:6" x14ac:dyDescent="0.25">
      <c r="A86" s="55" t="s">
        <v>123</v>
      </c>
      <c r="B86" s="56" t="s">
        <v>124</v>
      </c>
      <c r="C86" s="84">
        <v>0</v>
      </c>
      <c r="D86" s="84">
        <v>0</v>
      </c>
      <c r="E86" s="84">
        <v>0</v>
      </c>
      <c r="F86" s="84"/>
    </row>
    <row r="87" spans="1:6" x14ac:dyDescent="0.25">
      <c r="A87" s="55" t="s">
        <v>133</v>
      </c>
      <c r="B87" s="56" t="s">
        <v>134</v>
      </c>
      <c r="C87" s="84">
        <v>0</v>
      </c>
      <c r="D87" s="84">
        <v>0</v>
      </c>
      <c r="E87" s="84">
        <v>4352</v>
      </c>
      <c r="F87" s="84"/>
    </row>
    <row r="88" spans="1:6" x14ac:dyDescent="0.25">
      <c r="A88" s="49" t="s">
        <v>50</v>
      </c>
      <c r="B88" s="50" t="s">
        <v>51</v>
      </c>
      <c r="C88" s="80">
        <f t="shared" ref="C88:E90" si="8">C89</f>
        <v>0</v>
      </c>
      <c r="D88" s="80">
        <f t="shared" si="8"/>
        <v>0</v>
      </c>
      <c r="E88" s="80">
        <f t="shared" si="8"/>
        <v>0</v>
      </c>
      <c r="F88" s="81" t="e">
        <f>(E89*100)/D89</f>
        <v>#DIV/0!</v>
      </c>
    </row>
    <row r="89" spans="1:6" x14ac:dyDescent="0.25">
      <c r="A89" s="51" t="s">
        <v>58</v>
      </c>
      <c r="B89" s="52" t="s">
        <v>59</v>
      </c>
      <c r="C89" s="82">
        <f t="shared" si="8"/>
        <v>0</v>
      </c>
      <c r="D89" s="82">
        <f t="shared" si="8"/>
        <v>0</v>
      </c>
      <c r="E89" s="82">
        <f t="shared" si="8"/>
        <v>0</v>
      </c>
      <c r="F89" s="81" t="e">
        <f>(E90*100)/D90</f>
        <v>#DIV/0!</v>
      </c>
    </row>
    <row r="90" spans="1:6" x14ac:dyDescent="0.25">
      <c r="A90" s="53" t="s">
        <v>60</v>
      </c>
      <c r="B90" s="54" t="s">
        <v>61</v>
      </c>
      <c r="C90" s="83">
        <f t="shared" si="8"/>
        <v>0</v>
      </c>
      <c r="D90" s="83">
        <f t="shared" si="8"/>
        <v>0</v>
      </c>
      <c r="E90" s="83">
        <f t="shared" si="8"/>
        <v>0</v>
      </c>
      <c r="F90" s="83" t="e">
        <f>(E91*100)/D91</f>
        <v>#DIV/0!</v>
      </c>
    </row>
    <row r="91" spans="1:6" x14ac:dyDescent="0.25">
      <c r="A91" s="55" t="s">
        <v>62</v>
      </c>
      <c r="B91" s="56" t="s">
        <v>63</v>
      </c>
      <c r="C91" s="84">
        <v>0</v>
      </c>
      <c r="D91" s="84">
        <v>0</v>
      </c>
      <c r="E91" s="84">
        <v>0</v>
      </c>
      <c r="F91" s="84"/>
    </row>
    <row r="92" spans="1:6" x14ac:dyDescent="0.25">
      <c r="A92" s="48" t="s">
        <v>198</v>
      </c>
      <c r="B92" s="48" t="s">
        <v>207</v>
      </c>
      <c r="C92" s="78"/>
      <c r="D92" s="78"/>
      <c r="E92" s="78"/>
      <c r="F92" s="79" t="e">
        <f>(E92*100)/D92</f>
        <v>#DIV/0!</v>
      </c>
    </row>
    <row r="93" spans="1:6" x14ac:dyDescent="0.25">
      <c r="A93" s="49" t="s">
        <v>50</v>
      </c>
      <c r="B93" s="50" t="s">
        <v>51</v>
      </c>
      <c r="C93" s="80">
        <f t="shared" ref="C93:E95" si="9">C94</f>
        <v>0</v>
      </c>
      <c r="D93" s="80">
        <f t="shared" si="9"/>
        <v>0</v>
      </c>
      <c r="E93" s="80">
        <f t="shared" si="9"/>
        <v>0</v>
      </c>
      <c r="F93" s="81" t="e">
        <f>(E94*100)/D94</f>
        <v>#DIV/0!</v>
      </c>
    </row>
    <row r="94" spans="1:6" x14ac:dyDescent="0.25">
      <c r="A94" s="51" t="s">
        <v>52</v>
      </c>
      <c r="B94" s="52" t="s">
        <v>53</v>
      </c>
      <c r="C94" s="82">
        <f t="shared" si="9"/>
        <v>0</v>
      </c>
      <c r="D94" s="82">
        <f t="shared" si="9"/>
        <v>0</v>
      </c>
      <c r="E94" s="82">
        <f t="shared" si="9"/>
        <v>0</v>
      </c>
      <c r="F94" s="81" t="e">
        <f>(E95*100)/D95</f>
        <v>#DIV/0!</v>
      </c>
    </row>
    <row r="95" spans="1:6" ht="26.4" x14ac:dyDescent="0.25">
      <c r="A95" s="53" t="s">
        <v>54</v>
      </c>
      <c r="B95" s="54" t="s">
        <v>55</v>
      </c>
      <c r="C95" s="83">
        <f t="shared" si="9"/>
        <v>0</v>
      </c>
      <c r="D95" s="83">
        <f t="shared" si="9"/>
        <v>0</v>
      </c>
      <c r="E95" s="83">
        <f t="shared" si="9"/>
        <v>0</v>
      </c>
      <c r="F95" s="83" t="e">
        <f>(E96*100)/D96</f>
        <v>#DIV/0!</v>
      </c>
    </row>
    <row r="96" spans="1:6" ht="26.4" x14ac:dyDescent="0.25">
      <c r="A96" s="55" t="s">
        <v>56</v>
      </c>
      <c r="B96" s="56" t="s">
        <v>57</v>
      </c>
      <c r="C96" s="84">
        <v>0</v>
      </c>
      <c r="D96" s="84">
        <v>0</v>
      </c>
      <c r="E96" s="84">
        <v>0</v>
      </c>
      <c r="F96" s="84"/>
    </row>
    <row r="97" spans="1:6" x14ac:dyDescent="0.25">
      <c r="A97" s="48" t="s">
        <v>199</v>
      </c>
      <c r="B97" s="48" t="s">
        <v>208</v>
      </c>
      <c r="C97" s="78"/>
      <c r="D97" s="78"/>
      <c r="E97" s="78"/>
      <c r="F97" s="79" t="e">
        <f>(E97*100)/D97</f>
        <v>#DIV/0!</v>
      </c>
    </row>
    <row r="98" spans="1:6" ht="39.6" x14ac:dyDescent="0.25">
      <c r="A98" s="47" t="s">
        <v>209</v>
      </c>
      <c r="B98" s="47" t="s">
        <v>210</v>
      </c>
      <c r="C98" s="47" t="s">
        <v>43</v>
      </c>
      <c r="D98" s="47" t="s">
        <v>202</v>
      </c>
      <c r="E98" s="47" t="s">
        <v>203</v>
      </c>
      <c r="F98" s="47" t="s">
        <v>204</v>
      </c>
    </row>
    <row r="99" spans="1:6" x14ac:dyDescent="0.25">
      <c r="A99" s="49" t="s">
        <v>78</v>
      </c>
      <c r="B99" s="50" t="s">
        <v>79</v>
      </c>
      <c r="C99" s="80">
        <f>C100</f>
        <v>99113</v>
      </c>
      <c r="D99" s="80">
        <f>D100</f>
        <v>99113</v>
      </c>
      <c r="E99" s="80">
        <f>E100</f>
        <v>14732.18</v>
      </c>
      <c r="F99" s="81">
        <f>(E99*100)/D99</f>
        <v>14.864023891921342</v>
      </c>
    </row>
    <row r="100" spans="1:6" x14ac:dyDescent="0.25">
      <c r="A100" s="51" t="s">
        <v>95</v>
      </c>
      <c r="B100" s="52" t="s">
        <v>96</v>
      </c>
      <c r="C100" s="82">
        <f>C101+C104</f>
        <v>99113</v>
      </c>
      <c r="D100" s="82">
        <f>D101+D104</f>
        <v>99113</v>
      </c>
      <c r="E100" s="82">
        <f>E101+E104</f>
        <v>14732.18</v>
      </c>
      <c r="F100" s="81">
        <f>(E100*100)/D100</f>
        <v>14.864023891921342</v>
      </c>
    </row>
    <row r="101" spans="1:6" x14ac:dyDescent="0.25">
      <c r="A101" s="53" t="s">
        <v>119</v>
      </c>
      <c r="B101" s="54" t="s">
        <v>120</v>
      </c>
      <c r="C101" s="83">
        <f>C102+C103</f>
        <v>95131</v>
      </c>
      <c r="D101" s="83">
        <f>D102+D103</f>
        <v>95131</v>
      </c>
      <c r="E101" s="83">
        <f>E102+E103</f>
        <v>14732.18</v>
      </c>
      <c r="F101" s="83">
        <f>(E101*100)/D101</f>
        <v>15.486203235538364</v>
      </c>
    </row>
    <row r="102" spans="1:6" x14ac:dyDescent="0.25">
      <c r="A102" s="55" t="s">
        <v>121</v>
      </c>
      <c r="B102" s="56" t="s">
        <v>122</v>
      </c>
      <c r="C102" s="84">
        <v>88495</v>
      </c>
      <c r="D102" s="84">
        <v>88495</v>
      </c>
      <c r="E102" s="84">
        <v>10732.18</v>
      </c>
      <c r="F102" s="84"/>
    </row>
    <row r="103" spans="1:6" x14ac:dyDescent="0.25">
      <c r="A103" s="55" t="s">
        <v>133</v>
      </c>
      <c r="B103" s="56" t="s">
        <v>134</v>
      </c>
      <c r="C103" s="84">
        <v>6636</v>
      </c>
      <c r="D103" s="84">
        <v>6636</v>
      </c>
      <c r="E103" s="84">
        <v>4000</v>
      </c>
      <c r="F103" s="84"/>
    </row>
    <row r="104" spans="1:6" x14ac:dyDescent="0.25">
      <c r="A104" s="53" t="s">
        <v>143</v>
      </c>
      <c r="B104" s="54" t="s">
        <v>144</v>
      </c>
      <c r="C104" s="83">
        <f>C105</f>
        <v>3982</v>
      </c>
      <c r="D104" s="83">
        <f>D105</f>
        <v>3982</v>
      </c>
      <c r="E104" s="83">
        <f>E105</f>
        <v>0</v>
      </c>
      <c r="F104" s="83">
        <f>(E104*100)/D104</f>
        <v>0</v>
      </c>
    </row>
    <row r="105" spans="1:6" x14ac:dyDescent="0.25">
      <c r="A105" s="55" t="s">
        <v>145</v>
      </c>
      <c r="B105" s="56" t="s">
        <v>146</v>
      </c>
      <c r="C105" s="84">
        <v>3982</v>
      </c>
      <c r="D105" s="84">
        <v>3982</v>
      </c>
      <c r="E105" s="84">
        <v>0</v>
      </c>
      <c r="F105" s="84"/>
    </row>
    <row r="106" spans="1:6" x14ac:dyDescent="0.25">
      <c r="A106" s="49" t="s">
        <v>50</v>
      </c>
      <c r="B106" s="50" t="s">
        <v>51</v>
      </c>
      <c r="C106" s="80">
        <f t="shared" ref="C106:E108" si="10">C107</f>
        <v>99113</v>
      </c>
      <c r="D106" s="80">
        <f t="shared" si="10"/>
        <v>99113</v>
      </c>
      <c r="E106" s="80">
        <f t="shared" si="10"/>
        <v>14732.18</v>
      </c>
      <c r="F106" s="81">
        <f>(E106*100)/D106</f>
        <v>14.864023891921342</v>
      </c>
    </row>
    <row r="107" spans="1:6" x14ac:dyDescent="0.25">
      <c r="A107" s="51" t="s">
        <v>70</v>
      </c>
      <c r="B107" s="52" t="s">
        <v>71</v>
      </c>
      <c r="C107" s="82">
        <f t="shared" si="10"/>
        <v>99113</v>
      </c>
      <c r="D107" s="82">
        <f t="shared" si="10"/>
        <v>99113</v>
      </c>
      <c r="E107" s="82">
        <f t="shared" si="10"/>
        <v>14732.18</v>
      </c>
      <c r="F107" s="81">
        <f>(E107*100)/D107</f>
        <v>14.864023891921342</v>
      </c>
    </row>
    <row r="108" spans="1:6" ht="26.4" x14ac:dyDescent="0.25">
      <c r="A108" s="53" t="s">
        <v>72</v>
      </c>
      <c r="B108" s="54" t="s">
        <v>73</v>
      </c>
      <c r="C108" s="83">
        <f t="shared" si="10"/>
        <v>99113</v>
      </c>
      <c r="D108" s="83">
        <f t="shared" si="10"/>
        <v>99113</v>
      </c>
      <c r="E108" s="83">
        <f t="shared" si="10"/>
        <v>14732.18</v>
      </c>
      <c r="F108" s="83">
        <f>(E108*100)/D108</f>
        <v>14.864023891921342</v>
      </c>
    </row>
    <row r="109" spans="1:6" x14ac:dyDescent="0.25">
      <c r="A109" s="55" t="s">
        <v>74</v>
      </c>
      <c r="B109" s="56" t="s">
        <v>75</v>
      </c>
      <c r="C109" s="84">
        <v>99113</v>
      </c>
      <c r="D109" s="84">
        <v>99113</v>
      </c>
      <c r="E109" s="84">
        <v>14732.18</v>
      </c>
      <c r="F109" s="84"/>
    </row>
    <row r="110" spans="1:6" x14ac:dyDescent="0.25">
      <c r="A110" s="48" t="s">
        <v>197</v>
      </c>
      <c r="B110" s="48" t="s">
        <v>205</v>
      </c>
      <c r="C110" s="78"/>
      <c r="D110" s="78"/>
      <c r="E110" s="78"/>
      <c r="F110" s="79" t="e">
        <f>(E110*100)/D110</f>
        <v>#DIV/0!</v>
      </c>
    </row>
    <row r="111" spans="1:6" s="57" customFormat="1" x14ac:dyDescent="0.25"/>
    <row r="112" spans="1:6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="57" customFormat="1" x14ac:dyDescent="0.25"/>
    <row r="1218" s="57" customFormat="1" x14ac:dyDescent="0.25"/>
    <row r="1219" s="57" customFormat="1" x14ac:dyDescent="0.25"/>
    <row r="1220" s="57" customFormat="1" x14ac:dyDescent="0.25"/>
    <row r="1221" s="57" customFormat="1" x14ac:dyDescent="0.25"/>
    <row r="1222" s="57" customFormat="1" x14ac:dyDescent="0.25"/>
    <row r="1223" s="57" customFormat="1" x14ac:dyDescent="0.25"/>
    <row r="1224" s="57" customFormat="1" x14ac:dyDescent="0.25"/>
    <row r="1225" s="57" customFormat="1" x14ac:dyDescent="0.25"/>
    <row r="1226" s="57" customFormat="1" x14ac:dyDescent="0.25"/>
    <row r="1227" s="57" customFormat="1" x14ac:dyDescent="0.25"/>
    <row r="1228" s="57" customFormat="1" x14ac:dyDescent="0.25"/>
    <row r="1229" s="57" customFormat="1" x14ac:dyDescent="0.25"/>
    <row r="1230" s="57" customFormat="1" x14ac:dyDescent="0.25"/>
    <row r="1231" s="57" customFormat="1" x14ac:dyDescent="0.25"/>
    <row r="1232" s="57" customFormat="1" x14ac:dyDescent="0.25"/>
    <row r="1233" s="57" customFormat="1" x14ac:dyDescent="0.25"/>
    <row r="1234" s="57" customFormat="1" x14ac:dyDescent="0.25"/>
    <row r="1235" s="57" customFormat="1" x14ac:dyDescent="0.25"/>
    <row r="1236" s="57" customFormat="1" x14ac:dyDescent="0.25"/>
    <row r="1237" s="57" customFormat="1" x14ac:dyDescent="0.25"/>
    <row r="1238" s="57" customFormat="1" x14ac:dyDescent="0.25"/>
    <row r="1239" s="57" customFormat="1" x14ac:dyDescent="0.25"/>
    <row r="1240" s="57" customFormat="1" x14ac:dyDescent="0.25"/>
    <row r="1241" s="57" customFormat="1" x14ac:dyDescent="0.25"/>
    <row r="1242" s="57" customFormat="1" x14ac:dyDescent="0.25"/>
    <row r="1243" s="57" customFormat="1" x14ac:dyDescent="0.25"/>
    <row r="1244" s="57" customFormat="1" x14ac:dyDescent="0.25"/>
    <row r="1245" s="57" customFormat="1" x14ac:dyDescent="0.25"/>
    <row r="1246" s="57" customFormat="1" x14ac:dyDescent="0.25"/>
    <row r="1247" s="57" customFormat="1" x14ac:dyDescent="0.25"/>
    <row r="1248" s="57" customFormat="1" x14ac:dyDescent="0.25"/>
    <row r="1249" spans="1:3" s="57" customFormat="1" x14ac:dyDescent="0.25"/>
    <row r="1250" spans="1:3" s="57" customFormat="1" x14ac:dyDescent="0.25"/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57"/>
      <c r="B1258" s="57"/>
      <c r="C1258" s="57"/>
    </row>
    <row r="1259" spans="1:3" x14ac:dyDescent="0.25">
      <c r="A1259" s="57"/>
      <c r="B1259" s="57"/>
      <c r="C1259" s="57"/>
    </row>
    <row r="1260" spans="1:3" x14ac:dyDescent="0.25">
      <c r="A1260" s="57"/>
      <c r="B1260" s="57"/>
      <c r="C1260" s="57"/>
    </row>
    <row r="1261" spans="1:3" x14ac:dyDescent="0.25">
      <c r="A1261" s="57"/>
      <c r="B1261" s="57"/>
      <c r="C1261" s="57"/>
    </row>
    <row r="1262" spans="1:3" x14ac:dyDescent="0.25">
      <c r="A1262" s="57"/>
      <c r="B1262" s="57"/>
      <c r="C1262" s="57"/>
    </row>
    <row r="1263" spans="1:3" x14ac:dyDescent="0.25">
      <c r="A1263" s="57"/>
      <c r="B1263" s="57"/>
      <c r="C1263" s="57"/>
    </row>
    <row r="1264" spans="1:3" x14ac:dyDescent="0.25">
      <c r="A1264" s="57"/>
      <c r="B1264" s="57"/>
      <c r="C1264" s="57"/>
    </row>
    <row r="1265" spans="1:3" x14ac:dyDescent="0.25">
      <c r="A1265" s="57"/>
      <c r="B1265" s="57"/>
      <c r="C1265" s="57"/>
    </row>
    <row r="1266" spans="1:3" x14ac:dyDescent="0.25">
      <c r="A1266" s="57"/>
      <c r="B1266" s="57"/>
      <c r="C1266" s="57"/>
    </row>
    <row r="1267" spans="1:3" x14ac:dyDescent="0.25">
      <c r="A1267" s="57"/>
      <c r="B1267" s="57"/>
      <c r="C1267" s="57"/>
    </row>
    <row r="1268" spans="1:3" x14ac:dyDescent="0.25">
      <c r="A1268" s="57"/>
      <c r="B1268" s="57"/>
      <c r="C1268" s="57"/>
    </row>
    <row r="1269" spans="1:3" x14ac:dyDescent="0.25">
      <c r="A1269" s="57"/>
      <c r="B1269" s="57"/>
      <c r="C1269" s="57"/>
    </row>
    <row r="1270" spans="1:3" x14ac:dyDescent="0.25">
      <c r="A1270" s="57"/>
      <c r="B1270" s="57"/>
      <c r="C1270" s="57"/>
    </row>
    <row r="1271" spans="1:3" x14ac:dyDescent="0.25">
      <c r="A1271" s="57"/>
      <c r="B1271" s="57"/>
      <c r="C1271" s="57"/>
    </row>
    <row r="1272" spans="1:3" x14ac:dyDescent="0.25">
      <c r="A1272" s="57"/>
      <c r="B1272" s="57"/>
      <c r="C1272" s="57"/>
    </row>
    <row r="1273" spans="1:3" x14ac:dyDescent="0.25">
      <c r="A1273" s="57"/>
      <c r="B1273" s="57"/>
      <c r="C1273" s="57"/>
    </row>
    <row r="1274" spans="1:3" x14ac:dyDescent="0.25">
      <c r="A1274" s="57"/>
      <c r="B1274" s="57"/>
      <c r="C1274" s="57"/>
    </row>
    <row r="1275" spans="1:3" x14ac:dyDescent="0.25">
      <c r="A1275" s="57"/>
      <c r="B1275" s="57"/>
      <c r="C1275" s="57"/>
    </row>
    <row r="1276" spans="1:3" x14ac:dyDescent="0.25">
      <c r="A1276" s="57"/>
      <c r="B1276" s="57"/>
      <c r="C1276" s="57"/>
    </row>
    <row r="1277" spans="1:3" x14ac:dyDescent="0.25">
      <c r="A1277" s="57"/>
      <c r="B1277" s="57"/>
      <c r="C1277" s="57"/>
    </row>
    <row r="1278" spans="1:3" x14ac:dyDescent="0.25">
      <c r="A1278" s="57"/>
      <c r="B1278" s="57"/>
      <c r="C1278" s="57"/>
    </row>
    <row r="1279" spans="1:3" x14ac:dyDescent="0.25">
      <c r="A1279" s="57"/>
      <c r="B1279" s="57"/>
      <c r="C1279" s="57"/>
    </row>
    <row r="1280" spans="1:3" x14ac:dyDescent="0.25">
      <c r="A1280" s="57"/>
      <c r="B1280" s="57"/>
      <c r="C1280" s="57"/>
    </row>
    <row r="1281" spans="1:3" x14ac:dyDescent="0.25">
      <c r="A1281" s="57"/>
      <c r="B1281" s="57"/>
      <c r="C1281" s="57"/>
    </row>
    <row r="1282" spans="1:3" x14ac:dyDescent="0.25">
      <c r="A1282" s="57"/>
      <c r="B1282" s="57"/>
      <c r="C1282" s="57"/>
    </row>
    <row r="1283" spans="1:3" x14ac:dyDescent="0.25">
      <c r="A1283" s="57"/>
      <c r="B1283" s="57"/>
      <c r="C1283" s="57"/>
    </row>
    <row r="1284" spans="1:3" x14ac:dyDescent="0.25">
      <c r="A1284" s="57"/>
      <c r="B1284" s="57"/>
      <c r="C1284" s="57"/>
    </row>
    <row r="1285" spans="1:3" x14ac:dyDescent="0.25">
      <c r="A1285" s="57"/>
      <c r="B1285" s="57"/>
      <c r="C1285" s="57"/>
    </row>
    <row r="1286" spans="1:3" x14ac:dyDescent="0.25">
      <c r="A1286" s="57"/>
      <c r="B1286" s="57"/>
      <c r="C1286" s="57"/>
    </row>
    <row r="1287" spans="1:3" x14ac:dyDescent="0.25">
      <c r="A1287" s="57"/>
      <c r="B1287" s="57"/>
      <c r="C1287" s="57"/>
    </row>
    <row r="1288" spans="1:3" x14ac:dyDescent="0.25">
      <c r="A1288" s="40"/>
      <c r="B1288" s="40"/>
      <c r="C1288" s="40"/>
    </row>
    <row r="1289" spans="1:3" x14ac:dyDescent="0.25">
      <c r="A1289" s="40"/>
      <c r="B1289" s="40"/>
      <c r="C1289" s="40"/>
    </row>
    <row r="1290" spans="1:3" x14ac:dyDescent="0.25">
      <c r="A1290" s="40"/>
      <c r="B1290" s="40"/>
      <c r="C1290" s="40"/>
    </row>
    <row r="1291" spans="1:3" x14ac:dyDescent="0.25">
      <c r="A1291" s="40"/>
      <c r="B1291" s="40"/>
      <c r="C1291" s="40"/>
    </row>
    <row r="1292" spans="1:3" x14ac:dyDescent="0.25">
      <c r="A1292" s="40"/>
      <c r="B1292" s="40"/>
      <c r="C1292" s="40"/>
    </row>
    <row r="1293" spans="1:3" x14ac:dyDescent="0.25">
      <c r="A1293" s="40"/>
      <c r="B1293" s="40"/>
      <c r="C1293" s="40"/>
    </row>
    <row r="1294" spans="1:3" x14ac:dyDescent="0.25">
      <c r="A1294" s="40"/>
      <c r="B1294" s="40"/>
      <c r="C1294" s="40"/>
    </row>
    <row r="1295" spans="1:3" x14ac:dyDescent="0.25">
      <c r="A1295" s="40"/>
      <c r="B1295" s="40"/>
      <c r="C1295" s="40"/>
    </row>
    <row r="1296" spans="1:3" x14ac:dyDescent="0.25">
      <c r="A1296" s="40"/>
      <c r="B1296" s="40"/>
      <c r="C1296" s="40"/>
    </row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  <row r="7938" s="40" customFormat="1" x14ac:dyDescent="0.25"/>
    <row r="7939" s="40" customFormat="1" x14ac:dyDescent="0.25"/>
    <row r="7940" s="40" customFormat="1" x14ac:dyDescent="0.25"/>
    <row r="7941" s="40" customFormat="1" x14ac:dyDescent="0.25"/>
    <row r="7942" s="40" customFormat="1" x14ac:dyDescent="0.25"/>
    <row r="7943" s="40" customFormat="1" x14ac:dyDescent="0.25"/>
    <row r="7944" s="40" customFormat="1" x14ac:dyDescent="0.25"/>
    <row r="7945" s="40" customFormat="1" x14ac:dyDescent="0.25"/>
    <row r="7946" s="40" customFormat="1" x14ac:dyDescent="0.25"/>
    <row r="7947" s="40" customFormat="1" x14ac:dyDescent="0.25"/>
    <row r="7948" s="40" customFormat="1" x14ac:dyDescent="0.25"/>
    <row r="7949" s="40" customFormat="1" x14ac:dyDescent="0.25"/>
    <row r="7950" s="40" customFormat="1" x14ac:dyDescent="0.25"/>
    <row r="7951" s="40" customFormat="1" x14ac:dyDescent="0.25"/>
    <row r="7952" s="40" customFormat="1" x14ac:dyDescent="0.25"/>
    <row r="7953" s="40" customFormat="1" x14ac:dyDescent="0.25"/>
    <row r="7954" s="40" customFormat="1" x14ac:dyDescent="0.25"/>
    <row r="7955" s="40" customFormat="1" x14ac:dyDescent="0.25"/>
    <row r="7956" s="40" customFormat="1" x14ac:dyDescent="0.25"/>
    <row r="7957" s="40" customFormat="1" x14ac:dyDescent="0.25"/>
    <row r="7958" s="40" customFormat="1" x14ac:dyDescent="0.25"/>
    <row r="7959" s="40" customFormat="1" x14ac:dyDescent="0.25"/>
    <row r="7960" s="40" customFormat="1" x14ac:dyDescent="0.25"/>
    <row r="7961" s="40" customFormat="1" x14ac:dyDescent="0.25"/>
    <row r="7962" s="40" customFormat="1" x14ac:dyDescent="0.25"/>
    <row r="7963" s="40" customFormat="1" x14ac:dyDescent="0.25"/>
    <row r="7964" s="40" customFormat="1" x14ac:dyDescent="0.25"/>
    <row r="7965" s="40" customFormat="1" x14ac:dyDescent="0.25"/>
    <row r="7966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SAŽETAK!Podrucje_ispisa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2025-07-24T09:30:27Z</cp:lastPrinted>
  <dcterms:created xsi:type="dcterms:W3CDTF">2022-08-12T12:51:27Z</dcterms:created>
  <dcterms:modified xsi:type="dcterms:W3CDTF">2025-07-24T10:21:40Z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