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"/>
    </mc:Choice>
  </mc:AlternateContent>
  <xr:revisionPtr revIDLastSave="0" documentId="13_ncr:1_{B30B81C3-C0D6-4ED1-85CC-1EDE708E54FC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62" i="15"/>
  <c r="F61" i="15"/>
  <c r="F57" i="15"/>
  <c r="F56" i="15"/>
  <c r="F55" i="15"/>
  <c r="F44" i="15"/>
  <c r="F42" i="15"/>
  <c r="F32" i="15"/>
  <c r="F27" i="15"/>
  <c r="F23" i="15"/>
  <c r="F22" i="15"/>
  <c r="F20" i="15"/>
  <c r="F18" i="15"/>
  <c r="F15" i="15"/>
  <c r="F14" i="15"/>
  <c r="F13" i="15"/>
  <c r="G12" i="1"/>
  <c r="H12" i="1"/>
  <c r="I12" i="1"/>
  <c r="J12" i="1"/>
  <c r="G15" i="1"/>
  <c r="H15" i="1"/>
  <c r="I15" i="1"/>
  <c r="J15" i="1"/>
  <c r="I16" i="1"/>
  <c r="L12" i="1" l="1"/>
  <c r="J16" i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26" i="1"/>
  <c r="H27" i="1"/>
  <c r="L23" i="1"/>
  <c r="J27" i="1"/>
  <c r="L27" i="1" s="1"/>
  <c r="G27" i="1"/>
  <c r="F107" i="15"/>
  <c r="F105" i="15"/>
  <c r="E105" i="15"/>
  <c r="E104" i="15" s="1"/>
  <c r="D105" i="15"/>
  <c r="D104" i="15" s="1"/>
  <c r="D103" i="15" s="1"/>
  <c r="C105" i="15"/>
  <c r="C104" i="15" s="1"/>
  <c r="C103" i="15" s="1"/>
  <c r="F104" i="15"/>
  <c r="F100" i="15"/>
  <c r="E100" i="15"/>
  <c r="E99" i="15" s="1"/>
  <c r="D100" i="15"/>
  <c r="D99" i="15" s="1"/>
  <c r="D98" i="15" s="1"/>
  <c r="C100" i="15"/>
  <c r="C99" i="15" s="1"/>
  <c r="C98" i="15" s="1"/>
  <c r="F99" i="15"/>
  <c r="F96" i="15"/>
  <c r="F94" i="15"/>
  <c r="E94" i="15"/>
  <c r="F93" i="15" s="1"/>
  <c r="D94" i="15"/>
  <c r="D93" i="15" s="1"/>
  <c r="D92" i="15" s="1"/>
  <c r="C94" i="15"/>
  <c r="C93" i="15" s="1"/>
  <c r="C92" i="15" s="1"/>
  <c r="F90" i="15"/>
  <c r="E90" i="15"/>
  <c r="F89" i="15" s="1"/>
  <c r="D90" i="15"/>
  <c r="D89" i="15" s="1"/>
  <c r="D88" i="15" s="1"/>
  <c r="D10" i="15" s="1"/>
  <c r="C90" i="15"/>
  <c r="C89" i="15" s="1"/>
  <c r="C88" i="15" s="1"/>
  <c r="C10" i="15" s="1"/>
  <c r="F87" i="15"/>
  <c r="F85" i="15"/>
  <c r="E85" i="15"/>
  <c r="F84" i="15" s="1"/>
  <c r="D85" i="15"/>
  <c r="D84" i="15" s="1"/>
  <c r="D83" i="15" s="1"/>
  <c r="C85" i="15"/>
  <c r="C84" i="15" s="1"/>
  <c r="C83" i="15" s="1"/>
  <c r="F81" i="15"/>
  <c r="E81" i="15"/>
  <c r="F80" i="15" s="1"/>
  <c r="D81" i="15"/>
  <c r="D80" i="15" s="1"/>
  <c r="D79" i="15" s="1"/>
  <c r="D9" i="15" s="1"/>
  <c r="C81" i="15"/>
  <c r="C80" i="15" s="1"/>
  <c r="C79" i="15" s="1"/>
  <c r="C9" i="15" s="1"/>
  <c r="F78" i="15"/>
  <c r="F76" i="15"/>
  <c r="E76" i="15"/>
  <c r="F75" i="15" s="1"/>
  <c r="D76" i="15"/>
  <c r="D75" i="15" s="1"/>
  <c r="D74" i="15" s="1"/>
  <c r="C76" i="15"/>
  <c r="C75" i="15"/>
  <c r="C74" i="15"/>
  <c r="F72" i="15"/>
  <c r="E72" i="15"/>
  <c r="F71" i="15" s="1"/>
  <c r="D72" i="15"/>
  <c r="D71" i="15" s="1"/>
  <c r="D70" i="15" s="1"/>
  <c r="D8" i="15" s="1"/>
  <c r="C72" i="15"/>
  <c r="C71" i="15"/>
  <c r="C70" i="15"/>
  <c r="C8" i="15" s="1"/>
  <c r="F69" i="15"/>
  <c r="F66" i="15"/>
  <c r="E66" i="15"/>
  <c r="F65" i="15" s="1"/>
  <c r="D66" i="15"/>
  <c r="C66" i="15"/>
  <c r="C65" i="15" s="1"/>
  <c r="C64" i="15" s="1"/>
  <c r="D65" i="15"/>
  <c r="D64" i="15"/>
  <c r="E62" i="15"/>
  <c r="D62" i="15"/>
  <c r="D61" i="15" s="1"/>
  <c r="C62" i="15"/>
  <c r="C61" i="15" s="1"/>
  <c r="F59" i="15"/>
  <c r="E59" i="15"/>
  <c r="D59" i="15"/>
  <c r="D56" i="15" s="1"/>
  <c r="C59" i="15"/>
  <c r="E57" i="15"/>
  <c r="D57" i="15"/>
  <c r="C57" i="15"/>
  <c r="C56" i="15" s="1"/>
  <c r="F53" i="15"/>
  <c r="E53" i="15"/>
  <c r="D53" i="15"/>
  <c r="C53" i="15"/>
  <c r="F51" i="15"/>
  <c r="E51" i="15"/>
  <c r="D51" i="15"/>
  <c r="F50" i="15" s="1"/>
  <c r="C51" i="15"/>
  <c r="E50" i="15"/>
  <c r="D50" i="15"/>
  <c r="C50" i="15"/>
  <c r="E44" i="15"/>
  <c r="D44" i="15"/>
  <c r="C44" i="15"/>
  <c r="E42" i="15"/>
  <c r="D42" i="15"/>
  <c r="C42" i="15"/>
  <c r="E32" i="15"/>
  <c r="E22" i="15" s="1"/>
  <c r="D32" i="15"/>
  <c r="D22" i="15" s="1"/>
  <c r="C32" i="15"/>
  <c r="E27" i="15"/>
  <c r="D27" i="15"/>
  <c r="C27" i="15"/>
  <c r="E23" i="15"/>
  <c r="D23" i="15"/>
  <c r="C23" i="15"/>
  <c r="C22" i="15"/>
  <c r="E20" i="15"/>
  <c r="D20" i="15"/>
  <c r="C20" i="15"/>
  <c r="E18" i="15"/>
  <c r="D18" i="15"/>
  <c r="C18" i="15"/>
  <c r="E15" i="15"/>
  <c r="E14" i="15" s="1"/>
  <c r="D15" i="15"/>
  <c r="D14" i="15" s="1"/>
  <c r="D13" i="15" s="1"/>
  <c r="C15" i="15"/>
  <c r="C14" i="15" s="1"/>
  <c r="C13" i="15" s="1"/>
  <c r="H8" i="8"/>
  <c r="G8" i="8"/>
  <c r="G7" i="8"/>
  <c r="F7" i="8"/>
  <c r="H7" i="8" s="1"/>
  <c r="E7" i="8"/>
  <c r="D7" i="8"/>
  <c r="C7" i="8"/>
  <c r="C6" i="8" s="1"/>
  <c r="F6" i="8"/>
  <c r="G6" i="8" s="1"/>
  <c r="E6" i="8"/>
  <c r="D6" i="8"/>
  <c r="H23" i="5"/>
  <c r="G23" i="5"/>
  <c r="H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F18" i="5"/>
  <c r="H18" i="5" s="1"/>
  <c r="E18" i="5"/>
  <c r="D18" i="5"/>
  <c r="C18" i="5"/>
  <c r="H17" i="5"/>
  <c r="G17" i="5"/>
  <c r="H16" i="5"/>
  <c r="G16" i="5"/>
  <c r="F16" i="5"/>
  <c r="E16" i="5"/>
  <c r="D16" i="5"/>
  <c r="C16" i="5"/>
  <c r="F15" i="5"/>
  <c r="H15" i="5" s="1"/>
  <c r="E15" i="5"/>
  <c r="D15" i="5"/>
  <c r="H14" i="5"/>
  <c r="G14" i="5"/>
  <c r="F13" i="5"/>
  <c r="H13" i="5" s="1"/>
  <c r="E13" i="5"/>
  <c r="D13" i="5"/>
  <c r="C13" i="5"/>
  <c r="H12" i="5"/>
  <c r="G12" i="5"/>
  <c r="F11" i="5"/>
  <c r="H11" i="5" s="1"/>
  <c r="E11" i="5"/>
  <c r="E6" i="5" s="1"/>
  <c r="D11" i="5"/>
  <c r="C11" i="5"/>
  <c r="H10" i="5"/>
  <c r="G10" i="5"/>
  <c r="H9" i="5"/>
  <c r="F9" i="5"/>
  <c r="G9" i="5" s="1"/>
  <c r="E9" i="5"/>
  <c r="D9" i="5"/>
  <c r="C9" i="5"/>
  <c r="H8" i="5"/>
  <c r="G8" i="5"/>
  <c r="F7" i="5"/>
  <c r="H7" i="5" s="1"/>
  <c r="E7" i="5"/>
  <c r="D7" i="5"/>
  <c r="D6" i="5" s="1"/>
  <c r="C7" i="5"/>
  <c r="L80" i="3"/>
  <c r="K80" i="3"/>
  <c r="J79" i="3"/>
  <c r="J78" i="3" s="1"/>
  <c r="I79" i="3"/>
  <c r="I78" i="3" s="1"/>
  <c r="H79" i="3"/>
  <c r="H78" i="3" s="1"/>
  <c r="G79" i="3"/>
  <c r="G78" i="3" s="1"/>
  <c r="L77" i="3"/>
  <c r="K77" i="3"/>
  <c r="J76" i="3"/>
  <c r="J73" i="3" s="1"/>
  <c r="I76" i="3"/>
  <c r="H76" i="3"/>
  <c r="G76" i="3"/>
  <c r="L75" i="3"/>
  <c r="K75" i="3"/>
  <c r="J74" i="3"/>
  <c r="I74" i="3"/>
  <c r="L74" i="3" s="1"/>
  <c r="H74" i="3"/>
  <c r="H73" i="3" s="1"/>
  <c r="H72" i="3" s="1"/>
  <c r="G74" i="3"/>
  <c r="G73" i="3" s="1"/>
  <c r="G72" i="3" s="1"/>
  <c r="I73" i="3"/>
  <c r="L71" i="3"/>
  <c r="K71" i="3"/>
  <c r="K70" i="3"/>
  <c r="J70" i="3"/>
  <c r="L70" i="3" s="1"/>
  <c r="I70" i="3"/>
  <c r="H70" i="3"/>
  <c r="G70" i="3"/>
  <c r="L69" i="3"/>
  <c r="K69" i="3"/>
  <c r="J68" i="3"/>
  <c r="K68" i="3" s="1"/>
  <c r="I68" i="3"/>
  <c r="I67" i="3" s="1"/>
  <c r="H68" i="3"/>
  <c r="H67" i="3" s="1"/>
  <c r="G68" i="3"/>
  <c r="G67" i="3" s="1"/>
  <c r="L66" i="3"/>
  <c r="K66" i="3"/>
  <c r="L65" i="3"/>
  <c r="K65" i="3"/>
  <c r="L64" i="3"/>
  <c r="K64" i="3"/>
  <c r="L63" i="3"/>
  <c r="K63" i="3"/>
  <c r="L62" i="3"/>
  <c r="K62" i="3"/>
  <c r="J61" i="3"/>
  <c r="K61" i="3" s="1"/>
  <c r="I61" i="3"/>
  <c r="I39" i="3" s="1"/>
  <c r="H61" i="3"/>
  <c r="G61" i="3"/>
  <c r="L60" i="3"/>
  <c r="K60" i="3"/>
  <c r="L59" i="3"/>
  <c r="J59" i="3"/>
  <c r="I59" i="3"/>
  <c r="H59" i="3"/>
  <c r="G59" i="3"/>
  <c r="K59" i="3" s="1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49" i="3"/>
  <c r="L49" i="3" s="1"/>
  <c r="I49" i="3"/>
  <c r="H49" i="3"/>
  <c r="G49" i="3"/>
  <c r="L48" i="3"/>
  <c r="K48" i="3"/>
  <c r="L47" i="3"/>
  <c r="K47" i="3"/>
  <c r="L46" i="3"/>
  <c r="K46" i="3"/>
  <c r="L45" i="3"/>
  <c r="K45" i="3"/>
  <c r="J44" i="3"/>
  <c r="L44" i="3" s="1"/>
  <c r="I44" i="3"/>
  <c r="H44" i="3"/>
  <c r="G44" i="3"/>
  <c r="L43" i="3"/>
  <c r="K43" i="3"/>
  <c r="L42" i="3"/>
  <c r="K42" i="3"/>
  <c r="L41" i="3"/>
  <c r="K41" i="3"/>
  <c r="J40" i="3"/>
  <c r="J39" i="3" s="1"/>
  <c r="I40" i="3"/>
  <c r="H40" i="3"/>
  <c r="H39" i="3" s="1"/>
  <c r="G40" i="3"/>
  <c r="G39" i="3" s="1"/>
  <c r="L38" i="3"/>
  <c r="K38" i="3"/>
  <c r="J37" i="3"/>
  <c r="K37" i="3" s="1"/>
  <c r="I37" i="3"/>
  <c r="H37" i="3"/>
  <c r="G37" i="3"/>
  <c r="L36" i="3"/>
  <c r="K36" i="3"/>
  <c r="J35" i="3"/>
  <c r="L35" i="3" s="1"/>
  <c r="I35" i="3"/>
  <c r="H35" i="3"/>
  <c r="G35" i="3"/>
  <c r="G31" i="3" s="1"/>
  <c r="G30" i="3" s="1"/>
  <c r="G29" i="3" s="1"/>
  <c r="L34" i="3"/>
  <c r="K34" i="3"/>
  <c r="L33" i="3"/>
  <c r="K33" i="3"/>
  <c r="L32" i="3"/>
  <c r="K32" i="3"/>
  <c r="J32" i="3"/>
  <c r="I32" i="3"/>
  <c r="H32" i="3"/>
  <c r="G32" i="3"/>
  <c r="J31" i="3"/>
  <c r="I31" i="3"/>
  <c r="I30" i="3" s="1"/>
  <c r="H31" i="3"/>
  <c r="L24" i="3"/>
  <c r="K24" i="3"/>
  <c r="L23" i="3"/>
  <c r="K23" i="3"/>
  <c r="J22" i="3"/>
  <c r="J21" i="3" s="1"/>
  <c r="I22" i="3"/>
  <c r="H22" i="3"/>
  <c r="G22" i="3"/>
  <c r="K22" i="3" s="1"/>
  <c r="I21" i="3"/>
  <c r="H21" i="3"/>
  <c r="L20" i="3"/>
  <c r="K20" i="3"/>
  <c r="L19" i="3"/>
  <c r="K19" i="3"/>
  <c r="J19" i="3"/>
  <c r="I19" i="3"/>
  <c r="H19" i="3"/>
  <c r="G19" i="3"/>
  <c r="J18" i="3"/>
  <c r="K18" i="3" s="1"/>
  <c r="I18" i="3"/>
  <c r="H18" i="3"/>
  <c r="G18" i="3"/>
  <c r="L17" i="3"/>
  <c r="K17" i="3"/>
  <c r="J16" i="3"/>
  <c r="L16" i="3" s="1"/>
  <c r="I16" i="3"/>
  <c r="H16" i="3"/>
  <c r="G16" i="3"/>
  <c r="G15" i="3" s="1"/>
  <c r="I15" i="3"/>
  <c r="H15" i="3"/>
  <c r="L14" i="3"/>
  <c r="K14" i="3"/>
  <c r="J13" i="3"/>
  <c r="L13" i="3" s="1"/>
  <c r="I13" i="3"/>
  <c r="I12" i="3" s="1"/>
  <c r="I11" i="3" s="1"/>
  <c r="I10" i="3" s="1"/>
  <c r="H13" i="3"/>
  <c r="H12" i="3" s="1"/>
  <c r="H11" i="3" s="1"/>
  <c r="H10" i="3" s="1"/>
  <c r="G13" i="3"/>
  <c r="G12" i="3" s="1"/>
  <c r="C55" i="15" l="1"/>
  <c r="K39" i="3"/>
  <c r="L39" i="3"/>
  <c r="F103" i="15"/>
  <c r="E103" i="15"/>
  <c r="K73" i="3"/>
  <c r="L73" i="3"/>
  <c r="J72" i="3"/>
  <c r="I72" i="3"/>
  <c r="I29" i="3" s="1"/>
  <c r="C7" i="15"/>
  <c r="D7" i="15"/>
  <c r="D55" i="15"/>
  <c r="F98" i="15"/>
  <c r="E98" i="15"/>
  <c r="J30" i="3"/>
  <c r="L78" i="3"/>
  <c r="K78" i="3"/>
  <c r="H30" i="3"/>
  <c r="H29" i="3" s="1"/>
  <c r="E13" i="15"/>
  <c r="L18" i="3"/>
  <c r="L31" i="3"/>
  <c r="L37" i="3"/>
  <c r="L61" i="3"/>
  <c r="L79" i="3"/>
  <c r="G18" i="5"/>
  <c r="C15" i="5"/>
  <c r="G15" i="5" s="1"/>
  <c r="H6" i="8"/>
  <c r="K76" i="3"/>
  <c r="K40" i="3"/>
  <c r="K44" i="3"/>
  <c r="K74" i="3"/>
  <c r="L68" i="3"/>
  <c r="L76" i="3"/>
  <c r="L21" i="3"/>
  <c r="L40" i="3"/>
  <c r="J67" i="3"/>
  <c r="K31" i="3"/>
  <c r="K79" i="3"/>
  <c r="K35" i="3"/>
  <c r="K49" i="3"/>
  <c r="E56" i="15"/>
  <c r="E61" i="15"/>
  <c r="E65" i="15"/>
  <c r="J12" i="3"/>
  <c r="L12" i="3" s="1"/>
  <c r="E71" i="15"/>
  <c r="E75" i="15"/>
  <c r="G7" i="5"/>
  <c r="E80" i="15"/>
  <c r="E84" i="15"/>
  <c r="E89" i="15"/>
  <c r="E93" i="15"/>
  <c r="G22" i="5"/>
  <c r="K27" i="1"/>
  <c r="L22" i="3"/>
  <c r="J15" i="3"/>
  <c r="K15" i="3" s="1"/>
  <c r="G13" i="5"/>
  <c r="F6" i="5"/>
  <c r="H6" i="5" s="1"/>
  <c r="G11" i="5"/>
  <c r="G21" i="3"/>
  <c r="K21" i="3" s="1"/>
  <c r="K13" i="3"/>
  <c r="K16" i="3"/>
  <c r="C6" i="5"/>
  <c r="F74" i="15" l="1"/>
  <c r="E74" i="15"/>
  <c r="F70" i="15"/>
  <c r="E70" i="15"/>
  <c r="E8" i="15" s="1"/>
  <c r="F8" i="15" s="1"/>
  <c r="K12" i="3"/>
  <c r="L72" i="3"/>
  <c r="K72" i="3"/>
  <c r="E55" i="15"/>
  <c r="E7" i="15" s="1"/>
  <c r="F7" i="15" s="1"/>
  <c r="L30" i="3"/>
  <c r="K30" i="3"/>
  <c r="J29" i="3"/>
  <c r="F88" i="15"/>
  <c r="E88" i="15"/>
  <c r="E10" i="15" s="1"/>
  <c r="F10" i="15" s="1"/>
  <c r="F83" i="15"/>
  <c r="E83" i="15"/>
  <c r="F79" i="15"/>
  <c r="E79" i="15"/>
  <c r="E9" i="15" s="1"/>
  <c r="F9" i="15" s="1"/>
  <c r="L67" i="3"/>
  <c r="K67" i="3"/>
  <c r="E64" i="15"/>
  <c r="F64" i="15"/>
  <c r="F92" i="15"/>
  <c r="E92" i="15"/>
  <c r="L15" i="3"/>
  <c r="J11" i="3"/>
  <c r="G6" i="5"/>
  <c r="G11" i="3"/>
  <c r="G10" i="3" s="1"/>
  <c r="K29" i="3" l="1"/>
  <c r="L29" i="3"/>
  <c r="L11" i="3"/>
  <c r="J10" i="3"/>
  <c r="L10" i="3" s="1"/>
  <c r="K11" i="3"/>
  <c r="K10" i="3" l="1"/>
</calcChain>
</file>

<file path=xl/sharedStrings.xml><?xml version="1.0" encoding="utf-8"?>
<sst xmlns="http://schemas.openxmlformats.org/spreadsheetml/2006/main" count="468" uniqueCount="205">
  <si>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</si>
  <si>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</si>
  <si>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</si>
  <si>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</si>
  <si>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</si>
  <si>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</si>
  <si>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</si>
  <si>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</si>
  <si>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</si>
  <si>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</si>
  <si>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</si>
  <si>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</si>
  <si>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</si>
  <si>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</si>
  <si>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</si>
  <si>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</si>
  <si>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</si>
  <si>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</si>
  <si>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</si>
  <si>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</si>
  <si>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</si>
  <si>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</si>
  <si>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</si>
  <si>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</si>
  <si>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</si>
  <si>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</si>
  <si>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</si>
  <si>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</si>
  <si>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</si>
  <si>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</si>
  <si>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</si>
  <si>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</si>
  <si>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</si>
  <si>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</si>
  <si>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</si>
  <si>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</si>
  <si>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</si>
  <si>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</si>
  <si>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</si>
  <si>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</si>
  <si>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</si>
  <si>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</si>
  <si>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</si>
  <si>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</si>
  <si>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</si>
  <si>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</si>
  <si>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</si>
  <si>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</si>
  <si>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</si>
  <si>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</si>
  <si>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</si>
  <si>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</si>
  <si>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</si>
  <si>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</si>
  <si>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</si>
  <si>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</si>
  <si>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</si>
  <si>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</si>
  <si>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</si>
  <si>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</si>
  <si>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</si>
  <si>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</si>
  <si>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</si>
  <si>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</si>
  <si>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</si>
  <si>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</si>
  <si>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</si>
  <si>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</si>
  <si>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</si>
  <si>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</si>
  <si>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</si>
  <si>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</si>
  <si>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</si>
  <si>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</si>
  <si>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</si>
  <si>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</si>
  <si>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</si>
  <si>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</si>
  <si>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</si>
  <si>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</si>
  <si>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</si>
  <si>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</si>
  <si>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</si>
  <si>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</si>
  <si>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</si>
  <si>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</si>
  <si>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</si>
  <si>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</si>
  <si>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</si>
  <si>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</si>
  <si>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</si>
  <si>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</si>
  <si>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</si>
  <si>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</si>
  <si>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</si>
  <si>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</si>
  <si>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</si>
  <si>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</si>
  <si>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</si>
  <si>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</si>
  <si>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</si>
  <si>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</si>
  <si>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</si>
  <si>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</si>
  <si>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</si>
  <si>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</si>
  <si>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</si>
  <si>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</si>
  <si>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</si>
  <si>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</si>
  <si>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</si>
  <si>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</si>
  <si>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</si>
  <si>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</si>
  <si>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</si>
  <si>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</si>
  <si>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</si>
  <si>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</si>
  <si>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</si>
  <si>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</si>
  <si>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</si>
  <si>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</si>
  <si>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</si>
  <si>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</si>
  <si>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</si>
  <si>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</si>
  <si>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</si>
  <si>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</si>
  <si>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</si>
  <si>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</si>
  <si>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</si>
  <si>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</si>
  <si>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</si>
  <si>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</si>
  <si>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</si>
  <si>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</si>
  <si>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</si>
  <si>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</si>
  <si>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</si>
  <si>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</si>
  <si>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</si>
  <si>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</si>
  <si>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</si>
  <si>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</si>
  <si>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</si>
  <si>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</si>
  <si>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</si>
  <si>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</si>
  <si>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</si>
  <si>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</si>
  <si>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</si>
  <si>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</si>
  <si>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</si>
  <si>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</si>
  <si>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</si>
  <si>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</si>
  <si>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</si>
  <si>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</si>
  <si>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</si>
  <si>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</si>
  <si>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</si>
  <si>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</si>
  <si>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</si>
  <si>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</si>
  <si>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</si>
  <si>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</si>
  <si>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</si>
  <si>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</si>
  <si>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</si>
  <si>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</si>
  <si>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</si>
  <si>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</si>
  <si>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</si>
  <si>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</si>
  <si>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</si>
  <si>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</si>
  <si>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</si>
  <si>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</si>
  <si>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</si>
  <si>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</si>
  <si>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</si>
  <si>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</si>
  <si>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</si>
  <si>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</si>
  <si>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</si>
  <si>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</si>
  <si>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</si>
  <si>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</si>
  <si>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</si>
  <si>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4340 ŠIBENIK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</si>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</sst>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2893030.2</v>
      </c>
      <c r="H10" s="86">
        <v>5812607</v>
      </c>
      <c r="I10" s="86">
        <v>5812607</v>
      </c>
      <c r="J10" s="86">
        <v>3424963.86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2893030.2</v>
      </c>
      <c r="H12" s="87">
        <f t="shared" ref="H12:J12" si="0">H10+H11</f>
        <v>5812607</v>
      </c>
      <c r="I12" s="87">
        <f t="shared" si="0"/>
        <v>5812607</v>
      </c>
      <c r="J12" s="87">
        <f t="shared" si="0"/>
        <v>3424963.86</v>
      </c>
      <c r="K12" s="88">
        <f>J12/G12*100</f>
        <v>118.38673028715702</v>
      </c>
      <c r="L12" s="88">
        <f>J12/I12*100</f>
        <v>58.923024728835095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2879754.59</v>
      </c>
      <c r="H13" s="86">
        <v>5629607</v>
      </c>
      <c r="I13" s="86">
        <v>5629607</v>
      </c>
      <c r="J13" s="86">
        <v>3416212.14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7893.26</v>
      </c>
      <c r="H14" s="86">
        <v>183000</v>
      </c>
      <c r="I14" s="86">
        <v>183000</v>
      </c>
      <c r="J14" s="86">
        <v>8447.91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2887647.8499999996</v>
      </c>
      <c r="H15" s="87">
        <f t="shared" ref="H15:J15" si="1">H13+H14</f>
        <v>5812607</v>
      </c>
      <c r="I15" s="87">
        <f t="shared" si="1"/>
        <v>5812607</v>
      </c>
      <c r="J15" s="87">
        <f t="shared" si="1"/>
        <v>3424660.0500000003</v>
      </c>
      <c r="K15" s="88">
        <f>J15/G15*100</f>
        <v>118.59687288392873</v>
      </c>
      <c r="L15" s="88">
        <f>J15/I15*100</f>
        <v>58.91779798634245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5382.3500000005588</v>
      </c>
      <c r="H16" s="90">
        <f t="shared" ref="H16:J16" si="2">H12-H15</f>
        <v>0</v>
      </c>
      <c r="I16" s="90">
        <f t="shared" si="2"/>
        <v>0</v>
      </c>
      <c r="J16" s="90">
        <f t="shared" si="2"/>
        <v>303.80999999959022</v>
      </c>
      <c r="K16" s="88">
        <f>J16/G16*100</f>
        <v>5.6445604615002498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f>97.75+60.63+34.64</f>
        <v>193.01999999999998</v>
      </c>
      <c r="H24" s="86">
        <v>0</v>
      </c>
      <c r="I24" s="86">
        <v>0</v>
      </c>
      <c r="J24" s="86">
        <v>1066.28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-1066.28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-873.26</v>
      </c>
      <c r="H26" s="94">
        <f t="shared" ref="H26:J26" si="4">H24+H25</f>
        <v>0</v>
      </c>
      <c r="I26" s="94">
        <f t="shared" si="4"/>
        <v>0</v>
      </c>
      <c r="J26" s="94">
        <f t="shared" si="4"/>
        <v>1066.28</v>
      </c>
      <c r="K26" s="93">
        <f>J26/G26*100</f>
        <v>-122.10338272679384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4509.0900000005586</v>
      </c>
      <c r="H27" s="94">
        <f t="shared" ref="H27:J27" si="5">H16+H26</f>
        <v>0</v>
      </c>
      <c r="I27" s="94">
        <f t="shared" si="5"/>
        <v>0</v>
      </c>
      <c r="J27" s="94">
        <f t="shared" si="5"/>
        <v>1370.0899999995902</v>
      </c>
      <c r="K27" s="93">
        <f>J27/G27*100</f>
        <v>30.385066609879608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topLeftCell="A4" zoomScale="90" zoomScaleNormal="90" workbookViewId="0">
      <selection activeCell="J22" sqref="J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2893030.1999999997</v>
      </c>
      <c r="H10" s="65">
        <f>H11</f>
        <v>5812607</v>
      </c>
      <c r="I10" s="65">
        <f>I11</f>
        <v>5812607</v>
      </c>
      <c r="J10" s="65">
        <f>J11</f>
        <v>3424963.86</v>
      </c>
      <c r="K10" s="69">
        <f t="shared" ref="K10:K24" si="0">(J10*100)/G10</f>
        <v>118.38673028715705</v>
      </c>
      <c r="L10" s="69">
        <f t="shared" ref="L10:L24" si="1">(J10*100)/I10</f>
        <v>58.923024728835102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2893030.1999999997</v>
      </c>
      <c r="H11" s="65">
        <f>H12+H15+H18+H21</f>
        <v>5812607</v>
      </c>
      <c r="I11" s="65">
        <f>I12+I15+I18+I21</f>
        <v>5812607</v>
      </c>
      <c r="J11" s="65">
        <f>J12+J15+J18+J21</f>
        <v>3424963.86</v>
      </c>
      <c r="K11" s="65">
        <f t="shared" si="0"/>
        <v>118.38673028715705</v>
      </c>
      <c r="L11" s="65">
        <f t="shared" si="1"/>
        <v>58.923024728835102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22038.79</v>
      </c>
      <c r="H12" s="65">
        <f t="shared" si="2"/>
        <v>0</v>
      </c>
      <c r="I12" s="65">
        <f t="shared" si="2"/>
        <v>0</v>
      </c>
      <c r="J12" s="65">
        <f t="shared" si="2"/>
        <v>9141.2800000000007</v>
      </c>
      <c r="K12" s="65">
        <f t="shared" si="0"/>
        <v>41.478139226336843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22038.79</v>
      </c>
      <c r="H13" s="65">
        <f t="shared" si="2"/>
        <v>0</v>
      </c>
      <c r="I13" s="65">
        <f t="shared" si="2"/>
        <v>0</v>
      </c>
      <c r="J13" s="65">
        <f t="shared" si="2"/>
        <v>9141.2800000000007</v>
      </c>
      <c r="K13" s="65">
        <f t="shared" si="0"/>
        <v>41.478139226336843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22038.79</v>
      </c>
      <c r="H14" s="66">
        <v>0</v>
      </c>
      <c r="I14" s="66">
        <v>0</v>
      </c>
      <c r="J14" s="66">
        <v>9141.2800000000007</v>
      </c>
      <c r="K14" s="66">
        <f t="shared" si="0"/>
        <v>41.478139226336843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187.87</v>
      </c>
      <c r="H15" s="65">
        <f t="shared" si="3"/>
        <v>20</v>
      </c>
      <c r="I15" s="65">
        <f t="shared" si="3"/>
        <v>20</v>
      </c>
      <c r="J15" s="65">
        <f t="shared" si="3"/>
        <v>303.81</v>
      </c>
      <c r="K15" s="65">
        <f t="shared" si="0"/>
        <v>161.71288657050087</v>
      </c>
      <c r="L15" s="65">
        <f t="shared" si="1"/>
        <v>1519.05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187.87</v>
      </c>
      <c r="H16" s="65">
        <f t="shared" si="3"/>
        <v>20</v>
      </c>
      <c r="I16" s="65">
        <f t="shared" si="3"/>
        <v>20</v>
      </c>
      <c r="J16" s="65">
        <f t="shared" si="3"/>
        <v>303.81</v>
      </c>
      <c r="K16" s="65">
        <f t="shared" si="0"/>
        <v>161.71288657050087</v>
      </c>
      <c r="L16" s="65">
        <f t="shared" si="1"/>
        <v>1519.05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187.87</v>
      </c>
      <c r="H17" s="66">
        <v>20</v>
      </c>
      <c r="I17" s="66">
        <v>20</v>
      </c>
      <c r="J17" s="66">
        <v>303.81</v>
      </c>
      <c r="K17" s="66">
        <f t="shared" si="0"/>
        <v>161.71288657050087</v>
      </c>
      <c r="L17" s="66">
        <f t="shared" si="1"/>
        <v>1519.05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398</v>
      </c>
      <c r="I18" s="65">
        <f t="shared" si="4"/>
        <v>398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398</v>
      </c>
      <c r="I19" s="65">
        <f t="shared" si="4"/>
        <v>398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398</v>
      </c>
      <c r="I20" s="66">
        <v>398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2870803.5399999996</v>
      </c>
      <c r="H21" s="65">
        <f>H22</f>
        <v>5812189</v>
      </c>
      <c r="I21" s="65">
        <f>I22</f>
        <v>5812189</v>
      </c>
      <c r="J21" s="65">
        <f>J22</f>
        <v>3415518.77</v>
      </c>
      <c r="K21" s="65">
        <f t="shared" si="0"/>
        <v>118.97431232789968</v>
      </c>
      <c r="L21" s="65">
        <f t="shared" si="1"/>
        <v>58.764757477776442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2870803.5399999996</v>
      </c>
      <c r="H22" s="65">
        <f>H23+H24</f>
        <v>5812189</v>
      </c>
      <c r="I22" s="65">
        <f>I23+I24</f>
        <v>5812189</v>
      </c>
      <c r="J22" s="65">
        <f>J23+J24</f>
        <v>3415518.77</v>
      </c>
      <c r="K22" s="65">
        <f t="shared" si="0"/>
        <v>118.97431232789968</v>
      </c>
      <c r="L22" s="65">
        <f t="shared" si="1"/>
        <v>58.764757477776442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2862910.28</v>
      </c>
      <c r="H23" s="66">
        <v>5629189</v>
      </c>
      <c r="I23" s="66">
        <v>5629189</v>
      </c>
      <c r="J23" s="66">
        <v>3406377.49</v>
      </c>
      <c r="K23" s="66">
        <f t="shared" si="0"/>
        <v>118.98303323707371</v>
      </c>
      <c r="L23" s="66">
        <f t="shared" si="1"/>
        <v>60.512757521554171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7893.26</v>
      </c>
      <c r="H24" s="66">
        <v>183000</v>
      </c>
      <c r="I24" s="66">
        <v>183000</v>
      </c>
      <c r="J24" s="66">
        <v>9141.2800000000007</v>
      </c>
      <c r="K24" s="66">
        <f t="shared" si="0"/>
        <v>115.81121108388677</v>
      </c>
      <c r="L24" s="66">
        <f t="shared" si="1"/>
        <v>4.9952349726775962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2887647.8499999996</v>
      </c>
      <c r="H29" s="65">
        <f>H30+H72</f>
        <v>5812607</v>
      </c>
      <c r="I29" s="65">
        <f>I30+I72</f>
        <v>5812607</v>
      </c>
      <c r="J29" s="65">
        <f>J30+J72</f>
        <v>3424660.0500000007</v>
      </c>
      <c r="K29" s="70">
        <f t="shared" ref="K29:K60" si="5">(J29*100)/G29</f>
        <v>118.59687288392874</v>
      </c>
      <c r="L29" s="70">
        <f t="shared" ref="L29:L60" si="6">(J29*100)/I29</f>
        <v>58.917797986342457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2879754.59</v>
      </c>
      <c r="H30" s="65">
        <f>H31+H39+H67</f>
        <v>5629607</v>
      </c>
      <c r="I30" s="65">
        <f>I31+I39+I67</f>
        <v>5629607</v>
      </c>
      <c r="J30" s="65">
        <f>J31+J39+J67</f>
        <v>3416212.1400000006</v>
      </c>
      <c r="K30" s="65">
        <f t="shared" si="5"/>
        <v>118.62858563930618</v>
      </c>
      <c r="L30" s="65">
        <f t="shared" si="6"/>
        <v>60.682959574265141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2392979.21</v>
      </c>
      <c r="H31" s="65">
        <f>H32+H35+H37</f>
        <v>4786752</v>
      </c>
      <c r="I31" s="65">
        <f>I32+I35+I37</f>
        <v>4786752</v>
      </c>
      <c r="J31" s="65">
        <f>J32+J35+J37</f>
        <v>2710924.58</v>
      </c>
      <c r="K31" s="65">
        <f t="shared" si="5"/>
        <v>113.28659140335783</v>
      </c>
      <c r="L31" s="65">
        <f t="shared" si="6"/>
        <v>56.633904994451349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1981053.94</v>
      </c>
      <c r="H32" s="65">
        <f>H33+H34</f>
        <v>3943119</v>
      </c>
      <c r="I32" s="65">
        <f>I33+I34</f>
        <v>3943119</v>
      </c>
      <c r="J32" s="65">
        <f>J33+J34</f>
        <v>2253882.31</v>
      </c>
      <c r="K32" s="65">
        <f t="shared" si="5"/>
        <v>113.77187993174987</v>
      </c>
      <c r="L32" s="65">
        <f t="shared" si="6"/>
        <v>57.159885613393861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1925466.95</v>
      </c>
      <c r="H33" s="66">
        <v>3915390</v>
      </c>
      <c r="I33" s="66">
        <v>3915390</v>
      </c>
      <c r="J33" s="66">
        <v>2200324.29</v>
      </c>
      <c r="K33" s="66">
        <f t="shared" si="5"/>
        <v>114.27484070812018</v>
      </c>
      <c r="L33" s="66">
        <f t="shared" si="6"/>
        <v>56.196810279435766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55586.99</v>
      </c>
      <c r="H34" s="66">
        <v>27729</v>
      </c>
      <c r="I34" s="66">
        <v>27729</v>
      </c>
      <c r="J34" s="66">
        <v>53558.02</v>
      </c>
      <c r="K34" s="66">
        <f t="shared" si="5"/>
        <v>96.34991928866809</v>
      </c>
      <c r="L34" s="66">
        <f t="shared" si="6"/>
        <v>193.14803995816655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85171.04</v>
      </c>
      <c r="H35" s="65">
        <f>H36</f>
        <v>192752</v>
      </c>
      <c r="I35" s="65">
        <f>I36</f>
        <v>192752</v>
      </c>
      <c r="J35" s="65">
        <f>J36</f>
        <v>85091.55</v>
      </c>
      <c r="K35" s="65">
        <f t="shared" si="5"/>
        <v>99.906670154550199</v>
      </c>
      <c r="L35" s="65">
        <f t="shared" si="6"/>
        <v>44.145611978085832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85171.04</v>
      </c>
      <c r="H36" s="66">
        <v>192752</v>
      </c>
      <c r="I36" s="66">
        <v>192752</v>
      </c>
      <c r="J36" s="66">
        <v>85091.55</v>
      </c>
      <c r="K36" s="66">
        <f t="shared" si="5"/>
        <v>99.906670154550199</v>
      </c>
      <c r="L36" s="66">
        <f t="shared" si="6"/>
        <v>44.145611978085832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326754.23</v>
      </c>
      <c r="H37" s="65">
        <f>H38</f>
        <v>650881</v>
      </c>
      <c r="I37" s="65">
        <f>I38</f>
        <v>650881</v>
      </c>
      <c r="J37" s="65">
        <f>J38</f>
        <v>371950.72</v>
      </c>
      <c r="K37" s="65">
        <f t="shared" si="5"/>
        <v>113.83195253509037</v>
      </c>
      <c r="L37" s="65">
        <f t="shared" si="6"/>
        <v>57.145733244633043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326754.23</v>
      </c>
      <c r="H38" s="66">
        <v>650881</v>
      </c>
      <c r="I38" s="66">
        <v>650881</v>
      </c>
      <c r="J38" s="66">
        <v>371950.72</v>
      </c>
      <c r="K38" s="66">
        <f t="shared" si="5"/>
        <v>113.83195253509037</v>
      </c>
      <c r="L38" s="66">
        <f t="shared" si="6"/>
        <v>57.145733244633043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G40+G44+G49+G59+G61</f>
        <v>485445.37</v>
      </c>
      <c r="H39" s="65">
        <f>H40+H44+H49+H59+H61</f>
        <v>840855</v>
      </c>
      <c r="I39" s="65">
        <f>I40+I44+I49+I59+I61</f>
        <v>840855</v>
      </c>
      <c r="J39" s="65">
        <f>J40+J44+J49+J59+J61</f>
        <v>703952.1100000001</v>
      </c>
      <c r="K39" s="65">
        <f t="shared" si="5"/>
        <v>145.01160243839593</v>
      </c>
      <c r="L39" s="65">
        <f t="shared" si="6"/>
        <v>83.718609034851454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64201.039999999994</v>
      </c>
      <c r="H40" s="65">
        <f>H41+H42+H43</f>
        <v>158770</v>
      </c>
      <c r="I40" s="65">
        <f>I41+I42+I43</f>
        <v>158770</v>
      </c>
      <c r="J40" s="65">
        <f>J41+J42+J43</f>
        <v>62429.25</v>
      </c>
      <c r="K40" s="65">
        <f t="shared" si="5"/>
        <v>97.240247198487765</v>
      </c>
      <c r="L40" s="65">
        <f t="shared" si="6"/>
        <v>39.320558039931974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2585.09</v>
      </c>
      <c r="H41" s="66">
        <v>6000</v>
      </c>
      <c r="I41" s="66">
        <v>6000</v>
      </c>
      <c r="J41" s="66">
        <v>4181.8999999999996</v>
      </c>
      <c r="K41" s="66">
        <f t="shared" si="5"/>
        <v>161.76999640244631</v>
      </c>
      <c r="L41" s="66">
        <f t="shared" si="6"/>
        <v>69.698333333333323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61015.95</v>
      </c>
      <c r="H42" s="66">
        <v>150770</v>
      </c>
      <c r="I42" s="66">
        <v>150770</v>
      </c>
      <c r="J42" s="66">
        <v>57447.35</v>
      </c>
      <c r="K42" s="66">
        <f t="shared" si="5"/>
        <v>94.151365339718552</v>
      </c>
      <c r="L42" s="66">
        <f t="shared" si="6"/>
        <v>38.10263978245009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600</v>
      </c>
      <c r="H43" s="66">
        <v>2000</v>
      </c>
      <c r="I43" s="66">
        <v>2000</v>
      </c>
      <c r="J43" s="66">
        <v>800</v>
      </c>
      <c r="K43" s="66">
        <f t="shared" si="5"/>
        <v>133.33333333333334</v>
      </c>
      <c r="L43" s="66">
        <f t="shared" si="6"/>
        <v>40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59107.360000000008</v>
      </c>
      <c r="H44" s="65">
        <f>H45+H46+H47+H48</f>
        <v>125398</v>
      </c>
      <c r="I44" s="65">
        <f>I45+I46+I47+I48</f>
        <v>125398</v>
      </c>
      <c r="J44" s="65">
        <f>J45+J46+J47+J48</f>
        <v>58082.790000000008</v>
      </c>
      <c r="K44" s="65">
        <f t="shared" si="5"/>
        <v>98.266594887675581</v>
      </c>
      <c r="L44" s="65">
        <f t="shared" si="6"/>
        <v>46.318753090160932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35937.22</v>
      </c>
      <c r="H45" s="66">
        <v>70398</v>
      </c>
      <c r="I45" s="66">
        <v>70398</v>
      </c>
      <c r="J45" s="66">
        <v>37791.050000000003</v>
      </c>
      <c r="K45" s="66">
        <f t="shared" si="5"/>
        <v>105.15852366988878</v>
      </c>
      <c r="L45" s="66">
        <f t="shared" si="6"/>
        <v>53.68199380664224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21771.11</v>
      </c>
      <c r="H46" s="66">
        <v>50000</v>
      </c>
      <c r="I46" s="66">
        <v>50000</v>
      </c>
      <c r="J46" s="66">
        <v>20009.66</v>
      </c>
      <c r="K46" s="66">
        <f t="shared" si="5"/>
        <v>91.909232005166473</v>
      </c>
      <c r="L46" s="66">
        <f t="shared" si="6"/>
        <v>40.01932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161.47999999999999</v>
      </c>
      <c r="H47" s="66">
        <v>2000</v>
      </c>
      <c r="I47" s="66">
        <v>2000</v>
      </c>
      <c r="J47" s="66">
        <v>82.08</v>
      </c>
      <c r="K47" s="66">
        <f t="shared" si="5"/>
        <v>50.829824126826857</v>
      </c>
      <c r="L47" s="66">
        <f t="shared" si="6"/>
        <v>4.1040000000000001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1237.55</v>
      </c>
      <c r="H48" s="66">
        <v>3000</v>
      </c>
      <c r="I48" s="66">
        <v>3000</v>
      </c>
      <c r="J48" s="66">
        <v>200</v>
      </c>
      <c r="K48" s="66">
        <f t="shared" si="5"/>
        <v>16.160963193406328</v>
      </c>
      <c r="L48" s="66">
        <f t="shared" si="6"/>
        <v>6.666666666666667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343212.86000000004</v>
      </c>
      <c r="H49" s="65">
        <f>H50+H51+H52+H53+H54+H55+H56+H57+H58</f>
        <v>546887</v>
      </c>
      <c r="I49" s="65">
        <f>I50+I51+I52+I53+I54+I55+I56+I57+I58</f>
        <v>546887</v>
      </c>
      <c r="J49" s="65">
        <f>J50+J51+J52+J53+J54+J55+J56+J57+J58</f>
        <v>570387.27</v>
      </c>
      <c r="K49" s="65">
        <f t="shared" si="5"/>
        <v>166.19052969052498</v>
      </c>
      <c r="L49" s="65">
        <f t="shared" si="6"/>
        <v>104.29709793796525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209182.82</v>
      </c>
      <c r="H50" s="66">
        <v>316270</v>
      </c>
      <c r="I50" s="66">
        <v>316270</v>
      </c>
      <c r="J50" s="66">
        <v>216025.42</v>
      </c>
      <c r="K50" s="66">
        <f t="shared" si="5"/>
        <v>103.27110993149437</v>
      </c>
      <c r="L50" s="66">
        <f t="shared" si="6"/>
        <v>68.304113573845129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8506.56</v>
      </c>
      <c r="H51" s="66">
        <v>25000</v>
      </c>
      <c r="I51" s="66">
        <v>25000</v>
      </c>
      <c r="J51" s="66">
        <v>15560.38</v>
      </c>
      <c r="K51" s="66">
        <f t="shared" si="5"/>
        <v>182.92212128051764</v>
      </c>
      <c r="L51" s="66">
        <f t="shared" si="6"/>
        <v>62.241520000000001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940</v>
      </c>
      <c r="H52" s="66">
        <v>4000</v>
      </c>
      <c r="I52" s="66">
        <v>4000</v>
      </c>
      <c r="J52" s="66">
        <v>410</v>
      </c>
      <c r="K52" s="66">
        <f t="shared" si="5"/>
        <v>43.617021276595743</v>
      </c>
      <c r="L52" s="66">
        <f t="shared" si="6"/>
        <v>10.25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7949.75</v>
      </c>
      <c r="H53" s="66">
        <v>15735</v>
      </c>
      <c r="I53" s="66">
        <v>15735</v>
      </c>
      <c r="J53" s="66">
        <v>8938.7999999999993</v>
      </c>
      <c r="K53" s="66">
        <f t="shared" si="5"/>
        <v>112.44127173810496</v>
      </c>
      <c r="L53" s="66">
        <f t="shared" si="6"/>
        <v>56.808388941849373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15185.66</v>
      </c>
      <c r="H54" s="66">
        <v>40000</v>
      </c>
      <c r="I54" s="66">
        <v>40000</v>
      </c>
      <c r="J54" s="66">
        <v>15306.8</v>
      </c>
      <c r="K54" s="66">
        <f t="shared" si="5"/>
        <v>100.79772627597352</v>
      </c>
      <c r="L54" s="66">
        <f t="shared" si="6"/>
        <v>38.267000000000003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228.18</v>
      </c>
      <c r="H55" s="66">
        <v>20000</v>
      </c>
      <c r="I55" s="66">
        <v>20000</v>
      </c>
      <c r="J55" s="66">
        <v>11469.64</v>
      </c>
      <c r="K55" s="66">
        <f t="shared" si="5"/>
        <v>5026.5755105618373</v>
      </c>
      <c r="L55" s="66">
        <f t="shared" si="6"/>
        <v>57.348199999999999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96269.23</v>
      </c>
      <c r="H56" s="66">
        <v>118750</v>
      </c>
      <c r="I56" s="66">
        <v>118750</v>
      </c>
      <c r="J56" s="66">
        <v>301214.49</v>
      </c>
      <c r="K56" s="66">
        <f t="shared" si="5"/>
        <v>312.88760697473117</v>
      </c>
      <c r="L56" s="66">
        <f t="shared" si="6"/>
        <v>253.65430736842106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9.9600000000000009</v>
      </c>
      <c r="H57" s="66">
        <v>332</v>
      </c>
      <c r="I57" s="66">
        <v>332</v>
      </c>
      <c r="J57" s="66">
        <v>9.9600000000000009</v>
      </c>
      <c r="K57" s="66">
        <f t="shared" si="5"/>
        <v>100</v>
      </c>
      <c r="L57" s="66">
        <f t="shared" si="6"/>
        <v>3.0000000000000004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4940.7</v>
      </c>
      <c r="H58" s="66">
        <v>6800</v>
      </c>
      <c r="I58" s="66">
        <v>6800</v>
      </c>
      <c r="J58" s="66">
        <v>1451.78</v>
      </c>
      <c r="K58" s="66">
        <f t="shared" si="5"/>
        <v>29.384095371101264</v>
      </c>
      <c r="L58" s="66">
        <f t="shared" si="6"/>
        <v>21.349705882352943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1400</v>
      </c>
      <c r="H59" s="65">
        <f>H60</f>
        <v>6000</v>
      </c>
      <c r="I59" s="65">
        <f>I60</f>
        <v>6000</v>
      </c>
      <c r="J59" s="65">
        <f>J60</f>
        <v>2331.2800000000002</v>
      </c>
      <c r="K59" s="65">
        <f t="shared" si="5"/>
        <v>166.52</v>
      </c>
      <c r="L59" s="65">
        <f t="shared" si="6"/>
        <v>38.854666666666674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1400</v>
      </c>
      <c r="H60" s="66">
        <v>6000</v>
      </c>
      <c r="I60" s="66">
        <v>6000</v>
      </c>
      <c r="J60" s="66">
        <v>2331.2800000000002</v>
      </c>
      <c r="K60" s="66">
        <f t="shared" si="5"/>
        <v>166.52</v>
      </c>
      <c r="L60" s="66">
        <f t="shared" si="6"/>
        <v>38.854666666666674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</f>
        <v>17524.11</v>
      </c>
      <c r="H61" s="65">
        <f>H62+H63+H64+H65+H66</f>
        <v>3800</v>
      </c>
      <c r="I61" s="65">
        <f>I62+I63+I64+I65+I66</f>
        <v>3800</v>
      </c>
      <c r="J61" s="65">
        <f>J62+J63+J64+J65+J66</f>
        <v>10721.52</v>
      </c>
      <c r="K61" s="65">
        <f t="shared" ref="K61:K80" si="7">(J61*100)/G61</f>
        <v>61.181537892651896</v>
      </c>
      <c r="L61" s="65">
        <f t="shared" ref="L61:L80" si="8">(J61*100)/I61</f>
        <v>282.14526315789476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16844.310000000001</v>
      </c>
      <c r="H62" s="66">
        <v>1000</v>
      </c>
      <c r="I62" s="66">
        <v>1000</v>
      </c>
      <c r="J62" s="66">
        <v>9141.2800000000007</v>
      </c>
      <c r="K62" s="66">
        <f t="shared" si="7"/>
        <v>54.269245816539829</v>
      </c>
      <c r="L62" s="66">
        <f t="shared" si="8"/>
        <v>914.12800000000016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500</v>
      </c>
      <c r="H63" s="66">
        <v>1100</v>
      </c>
      <c r="I63" s="66">
        <v>1100</v>
      </c>
      <c r="J63" s="66">
        <v>650</v>
      </c>
      <c r="K63" s="66">
        <f t="shared" si="7"/>
        <v>130</v>
      </c>
      <c r="L63" s="66">
        <f t="shared" si="8"/>
        <v>59.090909090909093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100</v>
      </c>
      <c r="H64" s="66">
        <v>700</v>
      </c>
      <c r="I64" s="66">
        <v>700</v>
      </c>
      <c r="J64" s="66">
        <v>0</v>
      </c>
      <c r="K64" s="66">
        <f t="shared" si="7"/>
        <v>0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0</v>
      </c>
      <c r="I65" s="66">
        <v>0</v>
      </c>
      <c r="J65" s="66">
        <v>127.44</v>
      </c>
      <c r="K65" s="66" t="e">
        <f t="shared" si="7"/>
        <v>#DIV/0!</v>
      </c>
      <c r="L65" s="66" t="e">
        <f t="shared" si="8"/>
        <v>#DIV/0!</v>
      </c>
    </row>
    <row r="66" spans="2:12" x14ac:dyDescent="0.25">
      <c r="B66" s="66"/>
      <c r="C66" s="66"/>
      <c r="D66" s="66"/>
      <c r="E66" s="66" t="s">
        <v>149</v>
      </c>
      <c r="F66" s="66" t="s">
        <v>140</v>
      </c>
      <c r="G66" s="66">
        <v>79.8</v>
      </c>
      <c r="H66" s="66">
        <v>1000</v>
      </c>
      <c r="I66" s="66">
        <v>1000</v>
      </c>
      <c r="J66" s="66">
        <v>802.8</v>
      </c>
      <c r="K66" s="66">
        <f t="shared" si="7"/>
        <v>1006.015037593985</v>
      </c>
      <c r="L66" s="66">
        <f t="shared" si="8"/>
        <v>80.28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1330.01</v>
      </c>
      <c r="H67" s="65">
        <f>H68+H70</f>
        <v>2000</v>
      </c>
      <c r="I67" s="65">
        <f>I68+I70</f>
        <v>2000</v>
      </c>
      <c r="J67" s="65">
        <f>J68+J70</f>
        <v>1335.45</v>
      </c>
      <c r="K67" s="65">
        <f t="shared" si="7"/>
        <v>100.40901948105653</v>
      </c>
      <c r="L67" s="65">
        <f t="shared" si="8"/>
        <v>66.772499999999994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30.01</v>
      </c>
      <c r="H68" s="65">
        <f>H69</f>
        <v>0</v>
      </c>
      <c r="I68" s="65">
        <f>I69</f>
        <v>0</v>
      </c>
      <c r="J68" s="65">
        <f>J69</f>
        <v>0</v>
      </c>
      <c r="K68" s="65">
        <f t="shared" si="7"/>
        <v>0</v>
      </c>
      <c r="L68" s="65" t="e">
        <f t="shared" si="8"/>
        <v>#DIV/0!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30.01</v>
      </c>
      <c r="H69" s="66">
        <v>0</v>
      </c>
      <c r="I69" s="66">
        <v>0</v>
      </c>
      <c r="J69" s="66">
        <v>0</v>
      </c>
      <c r="K69" s="66">
        <f t="shared" si="7"/>
        <v>0</v>
      </c>
      <c r="L69" s="66" t="e">
        <f t="shared" si="8"/>
        <v>#DIV/0!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1300</v>
      </c>
      <c r="H70" s="65">
        <f>H71</f>
        <v>2000</v>
      </c>
      <c r="I70" s="65">
        <f>I71</f>
        <v>2000</v>
      </c>
      <c r="J70" s="65">
        <f>J71</f>
        <v>1335.45</v>
      </c>
      <c r="K70" s="65">
        <f t="shared" si="7"/>
        <v>102.72692307692307</v>
      </c>
      <c r="L70" s="65">
        <f t="shared" si="8"/>
        <v>66.772499999999994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1300</v>
      </c>
      <c r="H71" s="66">
        <v>2000</v>
      </c>
      <c r="I71" s="66">
        <v>2000</v>
      </c>
      <c r="J71" s="66">
        <v>1335.45</v>
      </c>
      <c r="K71" s="66">
        <f t="shared" si="7"/>
        <v>102.72692307692307</v>
      </c>
      <c r="L71" s="66">
        <f t="shared" si="8"/>
        <v>66.772499999999994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G73+G78</f>
        <v>7893.2599999999993</v>
      </c>
      <c r="H72" s="65">
        <f>H73+H78</f>
        <v>183000</v>
      </c>
      <c r="I72" s="65">
        <f>I73+I78</f>
        <v>183000</v>
      </c>
      <c r="J72" s="65">
        <f>J73+J78</f>
        <v>8447.91</v>
      </c>
      <c r="K72" s="65">
        <f t="shared" si="7"/>
        <v>107.02688116190269</v>
      </c>
      <c r="L72" s="65">
        <f t="shared" si="8"/>
        <v>4.6163442622950823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G74+G76</f>
        <v>4747.0599999999995</v>
      </c>
      <c r="H73" s="65">
        <f>H74+H76</f>
        <v>8000</v>
      </c>
      <c r="I73" s="65">
        <f>I74+I76</f>
        <v>8000</v>
      </c>
      <c r="J73" s="65">
        <f>J74+J76</f>
        <v>8249.25</v>
      </c>
      <c r="K73" s="65">
        <f t="shared" si="7"/>
        <v>173.77597923767556</v>
      </c>
      <c r="L73" s="65">
        <f t="shared" si="8"/>
        <v>103.11562499999999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3000</v>
      </c>
      <c r="H74" s="65">
        <f>H75</f>
        <v>8000</v>
      </c>
      <c r="I74" s="65">
        <f>I75</f>
        <v>8000</v>
      </c>
      <c r="J74" s="65">
        <f>J75</f>
        <v>8249.25</v>
      </c>
      <c r="K74" s="65">
        <f t="shared" si="7"/>
        <v>274.97500000000002</v>
      </c>
      <c r="L74" s="65">
        <f t="shared" si="8"/>
        <v>103.11562499999999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3000</v>
      </c>
      <c r="H75" s="66">
        <v>8000</v>
      </c>
      <c r="I75" s="66">
        <v>8000</v>
      </c>
      <c r="J75" s="66">
        <v>8249.25</v>
      </c>
      <c r="K75" s="66">
        <f t="shared" si="7"/>
        <v>274.97500000000002</v>
      </c>
      <c r="L75" s="66">
        <f t="shared" si="8"/>
        <v>103.11562499999999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1747.06</v>
      </c>
      <c r="H76" s="65">
        <f>H77</f>
        <v>0</v>
      </c>
      <c r="I76" s="65">
        <f>I77</f>
        <v>0</v>
      </c>
      <c r="J76" s="65">
        <f>J77</f>
        <v>0</v>
      </c>
      <c r="K76" s="65">
        <f t="shared" si="7"/>
        <v>0</v>
      </c>
      <c r="L76" s="65" t="e">
        <f t="shared" si="8"/>
        <v>#DIV/0!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1747.06</v>
      </c>
      <c r="H77" s="66">
        <v>0</v>
      </c>
      <c r="I77" s="66">
        <v>0</v>
      </c>
      <c r="J77" s="66">
        <v>0</v>
      </c>
      <c r="K77" s="66">
        <f t="shared" si="7"/>
        <v>0</v>
      </c>
      <c r="L77" s="66" t="e">
        <f t="shared" si="8"/>
        <v>#DIV/0!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9">G79</f>
        <v>3146.2</v>
      </c>
      <c r="H78" s="65">
        <f t="shared" si="9"/>
        <v>175000</v>
      </c>
      <c r="I78" s="65">
        <f t="shared" si="9"/>
        <v>175000</v>
      </c>
      <c r="J78" s="65">
        <f t="shared" si="9"/>
        <v>198.66</v>
      </c>
      <c r="K78" s="65">
        <f t="shared" si="7"/>
        <v>6.3142838980357263</v>
      </c>
      <c r="L78" s="65">
        <f t="shared" si="8"/>
        <v>0.11352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9"/>
        <v>3146.2</v>
      </c>
      <c r="H79" s="65">
        <f t="shared" si="9"/>
        <v>175000</v>
      </c>
      <c r="I79" s="65">
        <f t="shared" si="9"/>
        <v>175000</v>
      </c>
      <c r="J79" s="65">
        <f t="shared" si="9"/>
        <v>198.66</v>
      </c>
      <c r="K79" s="65">
        <f t="shared" si="7"/>
        <v>6.3142838980357263</v>
      </c>
      <c r="L79" s="65">
        <f t="shared" si="8"/>
        <v>0.11352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3146.2</v>
      </c>
      <c r="H80" s="66">
        <v>175000</v>
      </c>
      <c r="I80" s="66">
        <v>175000</v>
      </c>
      <c r="J80" s="66">
        <v>198.66</v>
      </c>
      <c r="K80" s="66">
        <f t="shared" si="7"/>
        <v>6.3142838980357263</v>
      </c>
      <c r="L80" s="66">
        <f t="shared" si="8"/>
        <v>0.11352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C22" sqref="C2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2893030.2</v>
      </c>
      <c r="D6" s="71">
        <f>D7+D9+D11+D13</f>
        <v>5812607</v>
      </c>
      <c r="E6" s="71">
        <f>E7+E9+E11+E13</f>
        <v>5812607</v>
      </c>
      <c r="F6" s="71">
        <f>F7+F9+F11+F13</f>
        <v>3424963.86</v>
      </c>
      <c r="G6" s="72">
        <f t="shared" ref="G6:G23" si="0">(F6*100)/C6</f>
        <v>118.38673028715704</v>
      </c>
      <c r="H6" s="72">
        <f t="shared" ref="H6:H23" si="1">(F6*100)/E6</f>
        <v>58.923024728835102</v>
      </c>
    </row>
    <row r="7" spans="1:8" x14ac:dyDescent="0.25">
      <c r="A7"/>
      <c r="B7" s="8" t="s">
        <v>177</v>
      </c>
      <c r="C7" s="71">
        <f>C8</f>
        <v>2870803.54</v>
      </c>
      <c r="D7" s="71">
        <f>D8</f>
        <v>5812189</v>
      </c>
      <c r="E7" s="71">
        <f>E8</f>
        <v>5812189</v>
      </c>
      <c r="F7" s="71">
        <f>F8</f>
        <v>3415518.77</v>
      </c>
      <c r="G7" s="72">
        <f t="shared" si="0"/>
        <v>118.97431232789967</v>
      </c>
      <c r="H7" s="72">
        <f t="shared" si="1"/>
        <v>58.764757477776442</v>
      </c>
    </row>
    <row r="8" spans="1:8" x14ac:dyDescent="0.25">
      <c r="A8"/>
      <c r="B8" s="16" t="s">
        <v>178</v>
      </c>
      <c r="C8" s="73">
        <v>2870803.54</v>
      </c>
      <c r="D8" s="73">
        <v>5812189</v>
      </c>
      <c r="E8" s="73">
        <v>5812189</v>
      </c>
      <c r="F8" s="74">
        <v>3415518.77</v>
      </c>
      <c r="G8" s="70">
        <f t="shared" si="0"/>
        <v>118.97431232789967</v>
      </c>
      <c r="H8" s="70">
        <f t="shared" si="1"/>
        <v>58.764757477776442</v>
      </c>
    </row>
    <row r="9" spans="1:8" x14ac:dyDescent="0.25">
      <c r="A9"/>
      <c r="B9" s="8" t="s">
        <v>179</v>
      </c>
      <c r="C9" s="71">
        <f>C10</f>
        <v>0</v>
      </c>
      <c r="D9" s="71">
        <f>D10</f>
        <v>398</v>
      </c>
      <c r="E9" s="71">
        <f>E10</f>
        <v>398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180</v>
      </c>
      <c r="C10" s="73">
        <v>0</v>
      </c>
      <c r="D10" s="73">
        <v>398</v>
      </c>
      <c r="E10" s="73">
        <v>398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181</v>
      </c>
      <c r="C11" s="71">
        <f>C12</f>
        <v>187.87</v>
      </c>
      <c r="D11" s="71">
        <f>D12</f>
        <v>20</v>
      </c>
      <c r="E11" s="71">
        <f>E12</f>
        <v>20</v>
      </c>
      <c r="F11" s="71">
        <f>F12</f>
        <v>303.81</v>
      </c>
      <c r="G11" s="72">
        <f t="shared" si="0"/>
        <v>161.71288657050087</v>
      </c>
      <c r="H11" s="72">
        <f t="shared" si="1"/>
        <v>1519.05</v>
      </c>
    </row>
    <row r="12" spans="1:8" x14ac:dyDescent="0.25">
      <c r="A12"/>
      <c r="B12" s="16" t="s">
        <v>182</v>
      </c>
      <c r="C12" s="73">
        <v>187.87</v>
      </c>
      <c r="D12" s="73">
        <v>20</v>
      </c>
      <c r="E12" s="73">
        <v>20</v>
      </c>
      <c r="F12" s="74">
        <v>303.81</v>
      </c>
      <c r="G12" s="70">
        <f t="shared" si="0"/>
        <v>161.71288657050087</v>
      </c>
      <c r="H12" s="70">
        <f t="shared" si="1"/>
        <v>1519.05</v>
      </c>
    </row>
    <row r="13" spans="1:8" x14ac:dyDescent="0.25">
      <c r="A13"/>
      <c r="B13" s="8" t="s">
        <v>183</v>
      </c>
      <c r="C13" s="71">
        <f>C14</f>
        <v>22038.79</v>
      </c>
      <c r="D13" s="71">
        <f>D14</f>
        <v>0</v>
      </c>
      <c r="E13" s="71">
        <f>E14</f>
        <v>0</v>
      </c>
      <c r="F13" s="71">
        <f>F14</f>
        <v>9141.2800000000007</v>
      </c>
      <c r="G13" s="72">
        <f t="shared" si="0"/>
        <v>41.478139226336843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22038.79</v>
      </c>
      <c r="D14" s="73">
        <v>0</v>
      </c>
      <c r="E14" s="73">
        <v>0</v>
      </c>
      <c r="F14" s="74">
        <v>9141.2800000000007</v>
      </c>
      <c r="G14" s="70">
        <f t="shared" si="0"/>
        <v>41.478139226336843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C16+C18+C20+C22</f>
        <v>2892842.33</v>
      </c>
      <c r="D15" s="75">
        <f>D16+D18+D20+D22</f>
        <v>5812607</v>
      </c>
      <c r="E15" s="75">
        <f>E16+E18+E20+E22</f>
        <v>5812607</v>
      </c>
      <c r="F15" s="75">
        <f>F16+F18+F20+F22</f>
        <v>3424660.05</v>
      </c>
      <c r="G15" s="72">
        <f t="shared" si="0"/>
        <v>118.38391655448432</v>
      </c>
      <c r="H15" s="72">
        <f t="shared" si="1"/>
        <v>58.917797986342443</v>
      </c>
    </row>
    <row r="16" spans="1:8" x14ac:dyDescent="0.25">
      <c r="A16"/>
      <c r="B16" s="8" t="s">
        <v>177</v>
      </c>
      <c r="C16" s="75">
        <f>C17</f>
        <v>2870803.54</v>
      </c>
      <c r="D16" s="75">
        <f>D17</f>
        <v>5812189</v>
      </c>
      <c r="E16" s="75">
        <f>E17</f>
        <v>5812189</v>
      </c>
      <c r="F16" s="75">
        <f>F17</f>
        <v>3415518.77</v>
      </c>
      <c r="G16" s="72">
        <f t="shared" si="0"/>
        <v>118.97431232789967</v>
      </c>
      <c r="H16" s="72">
        <f t="shared" si="1"/>
        <v>58.764757477776442</v>
      </c>
    </row>
    <row r="17" spans="1:8" x14ac:dyDescent="0.25">
      <c r="A17"/>
      <c r="B17" s="16" t="s">
        <v>178</v>
      </c>
      <c r="C17" s="73">
        <v>2870803.54</v>
      </c>
      <c r="D17" s="73">
        <v>5812189</v>
      </c>
      <c r="E17" s="76">
        <v>5812189</v>
      </c>
      <c r="F17" s="74">
        <v>3415518.77</v>
      </c>
      <c r="G17" s="70">
        <f t="shared" si="0"/>
        <v>118.97431232789967</v>
      </c>
      <c r="H17" s="70">
        <f t="shared" si="1"/>
        <v>58.764757477776442</v>
      </c>
    </row>
    <row r="18" spans="1:8" x14ac:dyDescent="0.25">
      <c r="A18"/>
      <c r="B18" s="8" t="s">
        <v>179</v>
      </c>
      <c r="C18" s="75">
        <f>C19</f>
        <v>0</v>
      </c>
      <c r="D18" s="75">
        <f>D19</f>
        <v>398</v>
      </c>
      <c r="E18" s="75">
        <f>E19</f>
        <v>398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180</v>
      </c>
      <c r="C19" s="73">
        <v>0</v>
      </c>
      <c r="D19" s="73">
        <v>398</v>
      </c>
      <c r="E19" s="76">
        <v>398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181</v>
      </c>
      <c r="C20" s="75">
        <f>C21</f>
        <v>0</v>
      </c>
      <c r="D20" s="75">
        <f>D21</f>
        <v>20</v>
      </c>
      <c r="E20" s="75">
        <f>E21</f>
        <v>20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182</v>
      </c>
      <c r="C21" s="73">
        <v>0</v>
      </c>
      <c r="D21" s="73">
        <v>20</v>
      </c>
      <c r="E21" s="76">
        <v>20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183</v>
      </c>
      <c r="C22" s="75">
        <f>C23</f>
        <v>22038.79</v>
      </c>
      <c r="D22" s="75">
        <f>D23</f>
        <v>0</v>
      </c>
      <c r="E22" s="75">
        <f>E23</f>
        <v>0</v>
      </c>
      <c r="F22" s="75">
        <f>F23</f>
        <v>9141.2800000000007</v>
      </c>
      <c r="G22" s="72">
        <f t="shared" si="0"/>
        <v>41.478139226336843</v>
      </c>
      <c r="H22" s="72" t="e">
        <f t="shared" si="1"/>
        <v>#DIV/0!</v>
      </c>
    </row>
    <row r="23" spans="1:8" x14ac:dyDescent="0.25">
      <c r="A23"/>
      <c r="B23" s="16" t="s">
        <v>184</v>
      </c>
      <c r="C23" s="73">
        <v>22038.79</v>
      </c>
      <c r="D23" s="73">
        <v>0</v>
      </c>
      <c r="E23" s="76">
        <v>0</v>
      </c>
      <c r="F23" s="74">
        <v>9141.2800000000007</v>
      </c>
      <c r="G23" s="70">
        <f t="shared" si="0"/>
        <v>41.478139226336843</v>
      </c>
      <c r="H23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2887647.85</v>
      </c>
      <c r="D6" s="75">
        <f t="shared" si="0"/>
        <v>5812607</v>
      </c>
      <c r="E6" s="75">
        <f t="shared" si="0"/>
        <v>5812607</v>
      </c>
      <c r="F6" s="75">
        <f t="shared" si="0"/>
        <v>3424660.05</v>
      </c>
      <c r="G6" s="70">
        <f>(F6*100)/C6</f>
        <v>118.5968728839287</v>
      </c>
      <c r="H6" s="70">
        <f>(F6*100)/E6</f>
        <v>58.917797986342443</v>
      </c>
    </row>
    <row r="7" spans="2:8" x14ac:dyDescent="0.25">
      <c r="B7" s="8" t="s">
        <v>185</v>
      </c>
      <c r="C7" s="75">
        <f t="shared" si="0"/>
        <v>2887647.85</v>
      </c>
      <c r="D7" s="75">
        <f t="shared" si="0"/>
        <v>5812607</v>
      </c>
      <c r="E7" s="75">
        <f t="shared" si="0"/>
        <v>5812607</v>
      </c>
      <c r="F7" s="75">
        <f t="shared" si="0"/>
        <v>3424660.05</v>
      </c>
      <c r="G7" s="70">
        <f>(F7*100)/C7</f>
        <v>118.5968728839287</v>
      </c>
      <c r="H7" s="70">
        <f>(F7*100)/E7</f>
        <v>58.917797986342443</v>
      </c>
    </row>
    <row r="8" spans="2:8" x14ac:dyDescent="0.25">
      <c r="B8" s="11" t="s">
        <v>186</v>
      </c>
      <c r="C8" s="73">
        <v>2887647.85</v>
      </c>
      <c r="D8" s="73">
        <v>5812607</v>
      </c>
      <c r="E8" s="73">
        <v>5812607</v>
      </c>
      <c r="F8" s="74">
        <v>3424660.05</v>
      </c>
      <c r="G8" s="70">
        <f>(F8*100)/C8</f>
        <v>118.5968728839287</v>
      </c>
      <c r="H8" s="70">
        <f>(F8*100)/E8</f>
        <v>58.917797986342443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3"/>
  <sheetViews>
    <sheetView zoomScaleNormal="100" workbookViewId="0">
      <selection activeCell="I17" sqref="I1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6" width="10.7109375" style="40" customWidth="1"/>
    <col min="7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C13+C55+C98</f>
        <v>5812189</v>
      </c>
      <c r="D7" s="77">
        <f>D13+D55+D98</f>
        <v>5812189</v>
      </c>
      <c r="E7" s="77">
        <f>E13+E55+E98</f>
        <v>3415518.7700000005</v>
      </c>
      <c r="F7" s="77">
        <f>(E7*100)/D7</f>
        <v>58.764757477776456</v>
      </c>
    </row>
    <row r="8" spans="1:6" x14ac:dyDescent="0.2">
      <c r="A8" s="47" t="s">
        <v>80</v>
      </c>
      <c r="B8" s="46"/>
      <c r="C8" s="77">
        <f>C70</f>
        <v>398</v>
      </c>
      <c r="D8" s="77">
        <f>D70</f>
        <v>398</v>
      </c>
      <c r="E8" s="77">
        <f>E70</f>
        <v>0</v>
      </c>
      <c r="F8" s="77">
        <f>(E8*100)/D8</f>
        <v>0</v>
      </c>
    </row>
    <row r="9" spans="1:6" x14ac:dyDescent="0.2">
      <c r="A9" s="47" t="s">
        <v>192</v>
      </c>
      <c r="B9" s="46"/>
      <c r="C9" s="77">
        <f>C79</f>
        <v>20</v>
      </c>
      <c r="D9" s="77">
        <f>D79</f>
        <v>20</v>
      </c>
      <c r="E9" s="77">
        <f>E79</f>
        <v>0</v>
      </c>
      <c r="F9" s="77">
        <f>(E9*100)/D9</f>
        <v>0</v>
      </c>
    </row>
    <row r="10" spans="1:6" x14ac:dyDescent="0.2">
      <c r="A10" s="47" t="s">
        <v>193</v>
      </c>
      <c r="B10" s="46"/>
      <c r="C10" s="77">
        <f>C88</f>
        <v>0</v>
      </c>
      <c r="D10" s="77">
        <f>D88</f>
        <v>0</v>
      </c>
      <c r="E10" s="77">
        <f>E88</f>
        <v>9141.2800000000007</v>
      </c>
      <c r="F10" s="77" t="e">
        <f>(E10*100)/D10</f>
        <v>#DIV/0!</v>
      </c>
    </row>
    <row r="11" spans="1:6" s="57" customFormat="1" x14ac:dyDescent="0.2"/>
    <row r="12" spans="1:6" ht="25.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9" t="s">
        <v>78</v>
      </c>
      <c r="B13" s="50" t="s">
        <v>79</v>
      </c>
      <c r="C13" s="80">
        <f>C14+C22+C50</f>
        <v>5627819</v>
      </c>
      <c r="D13" s="80">
        <f>D14+D22+D50</f>
        <v>5627819</v>
      </c>
      <c r="E13" s="80">
        <f>E14+E22+E50</f>
        <v>3407070.8600000003</v>
      </c>
      <c r="F13" s="81">
        <f>(E13*100)/D13</f>
        <v>60.539808760729521</v>
      </c>
    </row>
    <row r="14" spans="1:6" x14ac:dyDescent="0.2">
      <c r="A14" s="51" t="s">
        <v>80</v>
      </c>
      <c r="B14" s="52" t="s">
        <v>81</v>
      </c>
      <c r="C14" s="82">
        <f>C15+C18+C20</f>
        <v>4786752</v>
      </c>
      <c r="D14" s="82">
        <f>D15+D18+D20</f>
        <v>4786752</v>
      </c>
      <c r="E14" s="82">
        <f>E15+E18+E20</f>
        <v>2710924.58</v>
      </c>
      <c r="F14" s="81">
        <f>(E14*100)/D14</f>
        <v>56.633904994451349</v>
      </c>
    </row>
    <row r="15" spans="1:6" x14ac:dyDescent="0.2">
      <c r="A15" s="53" t="s">
        <v>82</v>
      </c>
      <c r="B15" s="54" t="s">
        <v>83</v>
      </c>
      <c r="C15" s="83">
        <f>C16+C17</f>
        <v>3943119</v>
      </c>
      <c r="D15" s="83">
        <f>D16+D17</f>
        <v>3943119</v>
      </c>
      <c r="E15" s="83">
        <f>E16+E17</f>
        <v>2253882.31</v>
      </c>
      <c r="F15" s="83">
        <f>(E15*100)/D15</f>
        <v>57.159885613393861</v>
      </c>
    </row>
    <row r="16" spans="1:6" x14ac:dyDescent="0.2">
      <c r="A16" s="55" t="s">
        <v>84</v>
      </c>
      <c r="B16" s="56" t="s">
        <v>85</v>
      </c>
      <c r="C16" s="84">
        <v>3915390</v>
      </c>
      <c r="D16" s="84">
        <v>3915390</v>
      </c>
      <c r="E16" s="84">
        <v>2200324.29</v>
      </c>
      <c r="F16" s="84"/>
    </row>
    <row r="17" spans="1:6" x14ac:dyDescent="0.2">
      <c r="A17" s="55" t="s">
        <v>86</v>
      </c>
      <c r="B17" s="56" t="s">
        <v>87</v>
      </c>
      <c r="C17" s="84">
        <v>27729</v>
      </c>
      <c r="D17" s="84">
        <v>27729</v>
      </c>
      <c r="E17" s="84">
        <v>53558.02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192752</v>
      </c>
      <c r="D18" s="83">
        <f>D19</f>
        <v>192752</v>
      </c>
      <c r="E18" s="83">
        <f>E19</f>
        <v>85091.55</v>
      </c>
      <c r="F18" s="83">
        <f>(E18*100)/D18</f>
        <v>44.145611978085832</v>
      </c>
    </row>
    <row r="19" spans="1:6" x14ac:dyDescent="0.2">
      <c r="A19" s="55" t="s">
        <v>90</v>
      </c>
      <c r="B19" s="56" t="s">
        <v>89</v>
      </c>
      <c r="C19" s="84">
        <v>192752</v>
      </c>
      <c r="D19" s="84">
        <v>192752</v>
      </c>
      <c r="E19" s="84">
        <v>85091.55</v>
      </c>
      <c r="F19" s="84"/>
    </row>
    <row r="20" spans="1:6" x14ac:dyDescent="0.2">
      <c r="A20" s="53" t="s">
        <v>91</v>
      </c>
      <c r="B20" s="54" t="s">
        <v>92</v>
      </c>
      <c r="C20" s="83">
        <f>C21</f>
        <v>650881</v>
      </c>
      <c r="D20" s="83">
        <f>D21</f>
        <v>650881</v>
      </c>
      <c r="E20" s="83">
        <f>E21</f>
        <v>371950.72</v>
      </c>
      <c r="F20" s="83">
        <f>(E20*100)/D20</f>
        <v>57.145733244633043</v>
      </c>
    </row>
    <row r="21" spans="1:6" x14ac:dyDescent="0.2">
      <c r="A21" s="55" t="s">
        <v>93</v>
      </c>
      <c r="B21" s="56" t="s">
        <v>94</v>
      </c>
      <c r="C21" s="84">
        <v>650881</v>
      </c>
      <c r="D21" s="84">
        <v>650881</v>
      </c>
      <c r="E21" s="84">
        <v>371950.72</v>
      </c>
      <c r="F21" s="84"/>
    </row>
    <row r="22" spans="1:6" x14ac:dyDescent="0.2">
      <c r="A22" s="51" t="s">
        <v>95</v>
      </c>
      <c r="B22" s="52" t="s">
        <v>96</v>
      </c>
      <c r="C22" s="82">
        <f>C23+C27+C32+C42+C44</f>
        <v>839067</v>
      </c>
      <c r="D22" s="82">
        <f>D23+D27+D32+D42+D44</f>
        <v>839067</v>
      </c>
      <c r="E22" s="82">
        <f>E23+E27+E32+E42+E44</f>
        <v>694810.83000000007</v>
      </c>
      <c r="F22" s="81">
        <f>(E22*100)/D22</f>
        <v>82.807550529337945</v>
      </c>
    </row>
    <row r="23" spans="1:6" x14ac:dyDescent="0.2">
      <c r="A23" s="53" t="s">
        <v>97</v>
      </c>
      <c r="B23" s="54" t="s">
        <v>98</v>
      </c>
      <c r="C23" s="83">
        <f>C24+C25+C26</f>
        <v>158770</v>
      </c>
      <c r="D23" s="83">
        <f>D24+D25+D26</f>
        <v>158770</v>
      </c>
      <c r="E23" s="83">
        <f>E24+E25+E26</f>
        <v>62429.25</v>
      </c>
      <c r="F23" s="83">
        <f>(E23*100)/D23</f>
        <v>39.320558039931974</v>
      </c>
    </row>
    <row r="24" spans="1:6" x14ac:dyDescent="0.2">
      <c r="A24" s="55" t="s">
        <v>99</v>
      </c>
      <c r="B24" s="56" t="s">
        <v>100</v>
      </c>
      <c r="C24" s="84">
        <v>6000</v>
      </c>
      <c r="D24" s="84">
        <v>6000</v>
      </c>
      <c r="E24" s="84">
        <v>4181.8999999999996</v>
      </c>
      <c r="F24" s="84"/>
    </row>
    <row r="25" spans="1:6" ht="25.5" x14ac:dyDescent="0.2">
      <c r="A25" s="55" t="s">
        <v>101</v>
      </c>
      <c r="B25" s="56" t="s">
        <v>102</v>
      </c>
      <c r="C25" s="84">
        <v>150770</v>
      </c>
      <c r="D25" s="84">
        <v>150770</v>
      </c>
      <c r="E25" s="84">
        <v>57447.35</v>
      </c>
      <c r="F25" s="84"/>
    </row>
    <row r="26" spans="1:6" x14ac:dyDescent="0.2">
      <c r="A26" s="55" t="s">
        <v>103</v>
      </c>
      <c r="B26" s="56" t="s">
        <v>104</v>
      </c>
      <c r="C26" s="84">
        <v>2000</v>
      </c>
      <c r="D26" s="84">
        <v>2000</v>
      </c>
      <c r="E26" s="84">
        <v>800</v>
      </c>
      <c r="F26" s="84"/>
    </row>
    <row r="27" spans="1:6" x14ac:dyDescent="0.2">
      <c r="A27" s="53" t="s">
        <v>105</v>
      </c>
      <c r="B27" s="54" t="s">
        <v>106</v>
      </c>
      <c r="C27" s="83">
        <f>C28+C29+C30+C31</f>
        <v>125000</v>
      </c>
      <c r="D27" s="83">
        <f>D28+D29+D30+D31</f>
        <v>125000</v>
      </c>
      <c r="E27" s="83">
        <f>E28+E29+E30+E31</f>
        <v>58082.790000000008</v>
      </c>
      <c r="F27" s="83">
        <f>(E27*100)/D27</f>
        <v>46.466232000000005</v>
      </c>
    </row>
    <row r="28" spans="1:6" x14ac:dyDescent="0.2">
      <c r="A28" s="55" t="s">
        <v>107</v>
      </c>
      <c r="B28" s="56" t="s">
        <v>108</v>
      </c>
      <c r="C28" s="84">
        <v>70000</v>
      </c>
      <c r="D28" s="84">
        <v>70000</v>
      </c>
      <c r="E28" s="84">
        <v>37791.050000000003</v>
      </c>
      <c r="F28" s="84"/>
    </row>
    <row r="29" spans="1:6" x14ac:dyDescent="0.2">
      <c r="A29" s="55" t="s">
        <v>109</v>
      </c>
      <c r="B29" s="56" t="s">
        <v>110</v>
      </c>
      <c r="C29" s="84">
        <v>50000</v>
      </c>
      <c r="D29" s="84">
        <v>50000</v>
      </c>
      <c r="E29" s="84">
        <v>20009.66</v>
      </c>
      <c r="F29" s="84"/>
    </row>
    <row r="30" spans="1:6" x14ac:dyDescent="0.2">
      <c r="A30" s="55" t="s">
        <v>111</v>
      </c>
      <c r="B30" s="56" t="s">
        <v>112</v>
      </c>
      <c r="C30" s="84">
        <v>2000</v>
      </c>
      <c r="D30" s="84">
        <v>2000</v>
      </c>
      <c r="E30" s="84">
        <v>82.08</v>
      </c>
      <c r="F30" s="84"/>
    </row>
    <row r="31" spans="1:6" x14ac:dyDescent="0.2">
      <c r="A31" s="55" t="s">
        <v>113</v>
      </c>
      <c r="B31" s="56" t="s">
        <v>114</v>
      </c>
      <c r="C31" s="84">
        <v>3000</v>
      </c>
      <c r="D31" s="84">
        <v>3000</v>
      </c>
      <c r="E31" s="84">
        <v>200</v>
      </c>
      <c r="F31" s="84"/>
    </row>
    <row r="32" spans="1:6" x14ac:dyDescent="0.2">
      <c r="A32" s="53" t="s">
        <v>115</v>
      </c>
      <c r="B32" s="54" t="s">
        <v>116</v>
      </c>
      <c r="C32" s="83">
        <f>C33+C34+C35+C36+C37+C38+C39+C40+C41</f>
        <v>545497</v>
      </c>
      <c r="D32" s="83">
        <f>D33+D34+D35+D36+D37+D38+D39+D40+D41</f>
        <v>545497</v>
      </c>
      <c r="E32" s="83">
        <f>E33+E34+E35+E36+E37+E38+E39+E40+E41</f>
        <v>570387.27</v>
      </c>
      <c r="F32" s="83">
        <f>(E32*100)/D32</f>
        <v>104.56286102398363</v>
      </c>
    </row>
    <row r="33" spans="1:6" x14ac:dyDescent="0.2">
      <c r="A33" s="55" t="s">
        <v>117</v>
      </c>
      <c r="B33" s="56" t="s">
        <v>118</v>
      </c>
      <c r="C33" s="84">
        <v>316000</v>
      </c>
      <c r="D33" s="84">
        <v>316000</v>
      </c>
      <c r="E33" s="84">
        <v>216025.42</v>
      </c>
      <c r="F33" s="84"/>
    </row>
    <row r="34" spans="1:6" x14ac:dyDescent="0.2">
      <c r="A34" s="55" t="s">
        <v>119</v>
      </c>
      <c r="B34" s="56" t="s">
        <v>120</v>
      </c>
      <c r="C34" s="84">
        <v>25000</v>
      </c>
      <c r="D34" s="84">
        <v>25000</v>
      </c>
      <c r="E34" s="84">
        <v>15560.38</v>
      </c>
      <c r="F34" s="84"/>
    </row>
    <row r="35" spans="1:6" x14ac:dyDescent="0.2">
      <c r="A35" s="55" t="s">
        <v>121</v>
      </c>
      <c r="B35" s="56" t="s">
        <v>122</v>
      </c>
      <c r="C35" s="84">
        <v>4000</v>
      </c>
      <c r="D35" s="84">
        <v>4000</v>
      </c>
      <c r="E35" s="84">
        <v>410</v>
      </c>
      <c r="F35" s="84"/>
    </row>
    <row r="36" spans="1:6" x14ac:dyDescent="0.2">
      <c r="A36" s="55" t="s">
        <v>123</v>
      </c>
      <c r="B36" s="56" t="s">
        <v>124</v>
      </c>
      <c r="C36" s="84">
        <v>15735</v>
      </c>
      <c r="D36" s="84">
        <v>15735</v>
      </c>
      <c r="E36" s="84">
        <v>8938.7999999999993</v>
      </c>
      <c r="F36" s="84"/>
    </row>
    <row r="37" spans="1:6" x14ac:dyDescent="0.2">
      <c r="A37" s="55" t="s">
        <v>125</v>
      </c>
      <c r="B37" s="56" t="s">
        <v>126</v>
      </c>
      <c r="C37" s="84">
        <v>40000</v>
      </c>
      <c r="D37" s="84">
        <v>40000</v>
      </c>
      <c r="E37" s="84">
        <v>15306.8</v>
      </c>
      <c r="F37" s="84"/>
    </row>
    <row r="38" spans="1:6" x14ac:dyDescent="0.2">
      <c r="A38" s="55" t="s">
        <v>127</v>
      </c>
      <c r="B38" s="56" t="s">
        <v>128</v>
      </c>
      <c r="C38" s="84">
        <v>20000</v>
      </c>
      <c r="D38" s="84">
        <v>20000</v>
      </c>
      <c r="E38" s="84">
        <v>11469.64</v>
      </c>
      <c r="F38" s="84"/>
    </row>
    <row r="39" spans="1:6" x14ac:dyDescent="0.2">
      <c r="A39" s="55" t="s">
        <v>129</v>
      </c>
      <c r="B39" s="56" t="s">
        <v>130</v>
      </c>
      <c r="C39" s="84">
        <v>117630</v>
      </c>
      <c r="D39" s="84">
        <v>117630</v>
      </c>
      <c r="E39" s="84">
        <v>301214.49</v>
      </c>
      <c r="F39" s="84"/>
    </row>
    <row r="40" spans="1:6" x14ac:dyDescent="0.2">
      <c r="A40" s="55" t="s">
        <v>131</v>
      </c>
      <c r="B40" s="56" t="s">
        <v>132</v>
      </c>
      <c r="C40" s="84">
        <v>332</v>
      </c>
      <c r="D40" s="84">
        <v>332</v>
      </c>
      <c r="E40" s="84">
        <v>9.9600000000000009</v>
      </c>
      <c r="F40" s="84"/>
    </row>
    <row r="41" spans="1:6" x14ac:dyDescent="0.2">
      <c r="A41" s="55" t="s">
        <v>133</v>
      </c>
      <c r="B41" s="56" t="s">
        <v>134</v>
      </c>
      <c r="C41" s="84">
        <v>6800</v>
      </c>
      <c r="D41" s="84">
        <v>6800</v>
      </c>
      <c r="E41" s="84">
        <v>1451.78</v>
      </c>
      <c r="F41" s="84"/>
    </row>
    <row r="42" spans="1:6" x14ac:dyDescent="0.2">
      <c r="A42" s="53" t="s">
        <v>135</v>
      </c>
      <c r="B42" s="54" t="s">
        <v>136</v>
      </c>
      <c r="C42" s="83">
        <f>C43</f>
        <v>6000</v>
      </c>
      <c r="D42" s="83">
        <f>D43</f>
        <v>6000</v>
      </c>
      <c r="E42" s="83">
        <f>E43</f>
        <v>2331.2800000000002</v>
      </c>
      <c r="F42" s="83">
        <f>(E42*100)/D42</f>
        <v>38.854666666666674</v>
      </c>
    </row>
    <row r="43" spans="1:6" ht="25.5" x14ac:dyDescent="0.2">
      <c r="A43" s="55" t="s">
        <v>137</v>
      </c>
      <c r="B43" s="56" t="s">
        <v>138</v>
      </c>
      <c r="C43" s="84">
        <v>6000</v>
      </c>
      <c r="D43" s="84">
        <v>6000</v>
      </c>
      <c r="E43" s="84">
        <v>2331.2800000000002</v>
      </c>
      <c r="F43" s="84"/>
    </row>
    <row r="44" spans="1:6" x14ac:dyDescent="0.2">
      <c r="A44" s="53" t="s">
        <v>139</v>
      </c>
      <c r="B44" s="54" t="s">
        <v>140</v>
      </c>
      <c r="C44" s="83">
        <f>C45+C46+C47+C48+C49</f>
        <v>3800</v>
      </c>
      <c r="D44" s="83">
        <f>D45+D46+D47+D48+D49</f>
        <v>3800</v>
      </c>
      <c r="E44" s="83">
        <f>E45+E46+E47+E48+E49</f>
        <v>1580.24</v>
      </c>
      <c r="F44" s="83">
        <f>(E44*100)/D44</f>
        <v>41.585263157894737</v>
      </c>
    </row>
    <row r="45" spans="1:6" x14ac:dyDescent="0.2">
      <c r="A45" s="55" t="s">
        <v>141</v>
      </c>
      <c r="B45" s="56" t="s">
        <v>142</v>
      </c>
      <c r="C45" s="84">
        <v>1000</v>
      </c>
      <c r="D45" s="84">
        <v>1000</v>
      </c>
      <c r="E45" s="84">
        <v>0</v>
      </c>
      <c r="F45" s="84"/>
    </row>
    <row r="46" spans="1:6" x14ac:dyDescent="0.2">
      <c r="A46" s="55" t="s">
        <v>143</v>
      </c>
      <c r="B46" s="56" t="s">
        <v>144</v>
      </c>
      <c r="C46" s="84">
        <v>1100</v>
      </c>
      <c r="D46" s="84">
        <v>1100</v>
      </c>
      <c r="E46" s="84">
        <v>650</v>
      </c>
      <c r="F46" s="84"/>
    </row>
    <row r="47" spans="1:6" x14ac:dyDescent="0.2">
      <c r="A47" s="55" t="s">
        <v>145</v>
      </c>
      <c r="B47" s="56" t="s">
        <v>146</v>
      </c>
      <c r="C47" s="84">
        <v>700</v>
      </c>
      <c r="D47" s="84">
        <v>700</v>
      </c>
      <c r="E47" s="84">
        <v>0</v>
      </c>
      <c r="F47" s="84"/>
    </row>
    <row r="48" spans="1:6" x14ac:dyDescent="0.2">
      <c r="A48" s="55" t="s">
        <v>147</v>
      </c>
      <c r="B48" s="56" t="s">
        <v>148</v>
      </c>
      <c r="C48" s="84">
        <v>0</v>
      </c>
      <c r="D48" s="84">
        <v>0</v>
      </c>
      <c r="E48" s="84">
        <v>127.44</v>
      </c>
      <c r="F48" s="84"/>
    </row>
    <row r="49" spans="1:6" x14ac:dyDescent="0.2">
      <c r="A49" s="55" t="s">
        <v>149</v>
      </c>
      <c r="B49" s="56" t="s">
        <v>140</v>
      </c>
      <c r="C49" s="84">
        <v>1000</v>
      </c>
      <c r="D49" s="84">
        <v>1000</v>
      </c>
      <c r="E49" s="84">
        <v>802.8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2000</v>
      </c>
      <c r="D50" s="82">
        <f>D51+D53</f>
        <v>2000</v>
      </c>
      <c r="E50" s="82">
        <f>E51+E53</f>
        <v>1335.45</v>
      </c>
      <c r="F50" s="81" t="e">
        <f>(E51*100)/D51</f>
        <v>#DIV/0!</v>
      </c>
    </row>
    <row r="51" spans="1:6" x14ac:dyDescent="0.2">
      <c r="A51" s="53" t="s">
        <v>152</v>
      </c>
      <c r="B51" s="54" t="s">
        <v>153</v>
      </c>
      <c r="C51" s="83">
        <f>C52</f>
        <v>0</v>
      </c>
      <c r="D51" s="83">
        <f>D52</f>
        <v>0</v>
      </c>
      <c r="E51" s="83">
        <f>E52</f>
        <v>0</v>
      </c>
      <c r="F51" s="83" t="e">
        <f>(E52*100)/D52</f>
        <v>#DIV/0!</v>
      </c>
    </row>
    <row r="52" spans="1:6" ht="25.5" x14ac:dyDescent="0.2">
      <c r="A52" s="55" t="s">
        <v>154</v>
      </c>
      <c r="B52" s="56" t="s">
        <v>155</v>
      </c>
      <c r="C52" s="84">
        <v>0</v>
      </c>
      <c r="D52" s="84">
        <v>0</v>
      </c>
      <c r="E52" s="84">
        <v>0</v>
      </c>
      <c r="F52" s="84"/>
    </row>
    <row r="53" spans="1:6" x14ac:dyDescent="0.2">
      <c r="A53" s="53" t="s">
        <v>156</v>
      </c>
      <c r="B53" s="54" t="s">
        <v>157</v>
      </c>
      <c r="C53" s="83">
        <f>C54</f>
        <v>2000</v>
      </c>
      <c r="D53" s="83">
        <f>D54</f>
        <v>2000</v>
      </c>
      <c r="E53" s="83">
        <f>E54</f>
        <v>1335.45</v>
      </c>
      <c r="F53" s="83">
        <f>(E54*100)/D54</f>
        <v>66.772499999999994</v>
      </c>
    </row>
    <row r="54" spans="1:6" x14ac:dyDescent="0.2">
      <c r="A54" s="55" t="s">
        <v>158</v>
      </c>
      <c r="B54" s="56" t="s">
        <v>159</v>
      </c>
      <c r="C54" s="84">
        <v>2000</v>
      </c>
      <c r="D54" s="84">
        <v>2000</v>
      </c>
      <c r="E54" s="84">
        <v>1335.45</v>
      </c>
      <c r="F54" s="84"/>
    </row>
    <row r="55" spans="1:6" x14ac:dyDescent="0.2">
      <c r="A55" s="49" t="s">
        <v>160</v>
      </c>
      <c r="B55" s="50" t="s">
        <v>161</v>
      </c>
      <c r="C55" s="80">
        <f>C56+C61</f>
        <v>183000</v>
      </c>
      <c r="D55" s="80">
        <f>D56+D61</f>
        <v>183000</v>
      </c>
      <c r="E55" s="80">
        <f>E56+E61</f>
        <v>8447.91</v>
      </c>
      <c r="F55" s="81">
        <f>(E55*100)/D55</f>
        <v>4.6163442622950823</v>
      </c>
    </row>
    <row r="56" spans="1:6" x14ac:dyDescent="0.2">
      <c r="A56" s="51" t="s">
        <v>162</v>
      </c>
      <c r="B56" s="52" t="s">
        <v>163</v>
      </c>
      <c r="C56" s="82">
        <f>C57+C59</f>
        <v>8000</v>
      </c>
      <c r="D56" s="82">
        <f>D57+D59</f>
        <v>8000</v>
      </c>
      <c r="E56" s="82">
        <f>E57+E59</f>
        <v>8249.25</v>
      </c>
      <c r="F56" s="81">
        <f>(E56*100)/D56</f>
        <v>103.11562499999999</v>
      </c>
    </row>
    <row r="57" spans="1:6" x14ac:dyDescent="0.2">
      <c r="A57" s="53" t="s">
        <v>164</v>
      </c>
      <c r="B57" s="54" t="s">
        <v>165</v>
      </c>
      <c r="C57" s="83">
        <f>C58</f>
        <v>8000</v>
      </c>
      <c r="D57" s="83">
        <f>D58</f>
        <v>8000</v>
      </c>
      <c r="E57" s="83">
        <f>E58</f>
        <v>8249.25</v>
      </c>
      <c r="F57" s="83">
        <f>(E57*100)/D57</f>
        <v>103.11562499999999</v>
      </c>
    </row>
    <row r="58" spans="1:6" x14ac:dyDescent="0.2">
      <c r="A58" s="55" t="s">
        <v>166</v>
      </c>
      <c r="B58" s="56" t="s">
        <v>167</v>
      </c>
      <c r="C58" s="84">
        <v>8000</v>
      </c>
      <c r="D58" s="84">
        <v>8000</v>
      </c>
      <c r="E58" s="84">
        <v>8249.25</v>
      </c>
      <c r="F58" s="84"/>
    </row>
    <row r="59" spans="1:6" x14ac:dyDescent="0.2">
      <c r="A59" s="53" t="s">
        <v>168</v>
      </c>
      <c r="B59" s="54" t="s">
        <v>169</v>
      </c>
      <c r="C59" s="83">
        <f>C60</f>
        <v>0</v>
      </c>
      <c r="D59" s="83">
        <f>D60</f>
        <v>0</v>
      </c>
      <c r="E59" s="83">
        <f>E60</f>
        <v>0</v>
      </c>
      <c r="F59" s="83" t="e">
        <f>(E60*100)/D60</f>
        <v>#DIV/0!</v>
      </c>
    </row>
    <row r="60" spans="1:6" x14ac:dyDescent="0.2">
      <c r="A60" s="55" t="s">
        <v>170</v>
      </c>
      <c r="B60" s="56" t="s">
        <v>171</v>
      </c>
      <c r="C60" s="84">
        <v>0</v>
      </c>
      <c r="D60" s="84">
        <v>0</v>
      </c>
      <c r="E60" s="84">
        <v>0</v>
      </c>
      <c r="F60" s="84"/>
    </row>
    <row r="61" spans="1:6" x14ac:dyDescent="0.2">
      <c r="A61" s="51" t="s">
        <v>172</v>
      </c>
      <c r="B61" s="52" t="s">
        <v>173</v>
      </c>
      <c r="C61" s="82">
        <f t="shared" ref="C61:E62" si="0">C62</f>
        <v>175000</v>
      </c>
      <c r="D61" s="82">
        <f t="shared" si="0"/>
        <v>175000</v>
      </c>
      <c r="E61" s="82">
        <f t="shared" si="0"/>
        <v>198.66</v>
      </c>
      <c r="F61" s="81">
        <f>(E61*100)/D61</f>
        <v>0.11352</v>
      </c>
    </row>
    <row r="62" spans="1:6" ht="25.5" x14ac:dyDescent="0.2">
      <c r="A62" s="53" t="s">
        <v>174</v>
      </c>
      <c r="B62" s="54" t="s">
        <v>175</v>
      </c>
      <c r="C62" s="83">
        <f t="shared" si="0"/>
        <v>175000</v>
      </c>
      <c r="D62" s="83">
        <f t="shared" si="0"/>
        <v>175000</v>
      </c>
      <c r="E62" s="83">
        <f t="shared" si="0"/>
        <v>198.66</v>
      </c>
      <c r="F62" s="83">
        <f>(E62*100)/D62</f>
        <v>0.11352</v>
      </c>
    </row>
    <row r="63" spans="1:6" x14ac:dyDescent="0.2">
      <c r="A63" s="55" t="s">
        <v>176</v>
      </c>
      <c r="B63" s="56" t="s">
        <v>175</v>
      </c>
      <c r="C63" s="84">
        <v>175000</v>
      </c>
      <c r="D63" s="84">
        <v>175000</v>
      </c>
      <c r="E63" s="84">
        <v>198.66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5810819</v>
      </c>
      <c r="D64" s="80">
        <f t="shared" si="1"/>
        <v>5810819</v>
      </c>
      <c r="E64" s="80">
        <f t="shared" si="1"/>
        <v>0</v>
      </c>
      <c r="F64" s="81">
        <f>(E65*100)/D65</f>
        <v>0</v>
      </c>
    </row>
    <row r="65" spans="1:6" x14ac:dyDescent="0.2">
      <c r="A65" s="51" t="s">
        <v>70</v>
      </c>
      <c r="B65" s="52" t="s">
        <v>71</v>
      </c>
      <c r="C65" s="82">
        <f t="shared" si="1"/>
        <v>5810819</v>
      </c>
      <c r="D65" s="82">
        <f t="shared" si="1"/>
        <v>5810819</v>
      </c>
      <c r="E65" s="82">
        <f t="shared" si="1"/>
        <v>0</v>
      </c>
      <c r="F65" s="81">
        <f>(E66*100)/D66</f>
        <v>0</v>
      </c>
    </row>
    <row r="66" spans="1:6" ht="25.5" x14ac:dyDescent="0.2">
      <c r="A66" s="53" t="s">
        <v>72</v>
      </c>
      <c r="B66" s="54" t="s">
        <v>73</v>
      </c>
      <c r="C66" s="83">
        <f>C67+C68</f>
        <v>5810819</v>
      </c>
      <c r="D66" s="83">
        <f>D67+D68</f>
        <v>5810819</v>
      </c>
      <c r="E66" s="83">
        <f>E67+E68</f>
        <v>0</v>
      </c>
      <c r="F66" s="83">
        <f>(E67*100)/D67</f>
        <v>0</v>
      </c>
    </row>
    <row r="67" spans="1:6" x14ac:dyDescent="0.2">
      <c r="A67" s="55" t="s">
        <v>74</v>
      </c>
      <c r="B67" s="56" t="s">
        <v>75</v>
      </c>
      <c r="C67" s="84">
        <v>5627819</v>
      </c>
      <c r="D67" s="84">
        <v>5627819</v>
      </c>
      <c r="E67" s="84">
        <v>0</v>
      </c>
      <c r="F67" s="84"/>
    </row>
    <row r="68" spans="1:6" ht="25.5" x14ac:dyDescent="0.2">
      <c r="A68" s="55" t="s">
        <v>76</v>
      </c>
      <c r="B68" s="56" t="s">
        <v>77</v>
      </c>
      <c r="C68" s="84">
        <v>183000</v>
      </c>
      <c r="D68" s="84">
        <v>183000</v>
      </c>
      <c r="E68" s="84">
        <v>0</v>
      </c>
      <c r="F68" s="84"/>
    </row>
    <row r="69" spans="1:6" x14ac:dyDescent="0.2">
      <c r="A69" s="48" t="s">
        <v>191</v>
      </c>
      <c r="B69" s="48" t="s">
        <v>199</v>
      </c>
      <c r="C69" s="78"/>
      <c r="D69" s="78"/>
      <c r="E69" s="78"/>
      <c r="F69" s="79" t="e">
        <f>(E69*100)/D69</f>
        <v>#DIV/0!</v>
      </c>
    </row>
    <row r="70" spans="1:6" x14ac:dyDescent="0.2">
      <c r="A70" s="49" t="s">
        <v>78</v>
      </c>
      <c r="B70" s="50" t="s">
        <v>79</v>
      </c>
      <c r="C70" s="80">
        <f t="shared" ref="C70:E72" si="2">C71</f>
        <v>398</v>
      </c>
      <c r="D70" s="80">
        <f t="shared" si="2"/>
        <v>398</v>
      </c>
      <c r="E70" s="80">
        <f t="shared" si="2"/>
        <v>0</v>
      </c>
      <c r="F70" s="81">
        <f>(E71*100)/D71</f>
        <v>0</v>
      </c>
    </row>
    <row r="71" spans="1:6" x14ac:dyDescent="0.2">
      <c r="A71" s="51" t="s">
        <v>95</v>
      </c>
      <c r="B71" s="52" t="s">
        <v>96</v>
      </c>
      <c r="C71" s="82">
        <f t="shared" si="2"/>
        <v>398</v>
      </c>
      <c r="D71" s="82">
        <f t="shared" si="2"/>
        <v>398</v>
      </c>
      <c r="E71" s="82">
        <f t="shared" si="2"/>
        <v>0</v>
      </c>
      <c r="F71" s="81">
        <f>(E72*100)/D72</f>
        <v>0</v>
      </c>
    </row>
    <row r="72" spans="1:6" x14ac:dyDescent="0.2">
      <c r="A72" s="53" t="s">
        <v>105</v>
      </c>
      <c r="B72" s="54" t="s">
        <v>106</v>
      </c>
      <c r="C72" s="83">
        <f t="shared" si="2"/>
        <v>398</v>
      </c>
      <c r="D72" s="83">
        <f t="shared" si="2"/>
        <v>398</v>
      </c>
      <c r="E72" s="83">
        <f t="shared" si="2"/>
        <v>0</v>
      </c>
      <c r="F72" s="83">
        <f>(E73*100)/D73</f>
        <v>0</v>
      </c>
    </row>
    <row r="73" spans="1:6" x14ac:dyDescent="0.2">
      <c r="A73" s="55" t="s">
        <v>107</v>
      </c>
      <c r="B73" s="56" t="s">
        <v>108</v>
      </c>
      <c r="C73" s="84">
        <v>398</v>
      </c>
      <c r="D73" s="84">
        <v>398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398</v>
      </c>
      <c r="D74" s="80">
        <f t="shared" si="3"/>
        <v>398</v>
      </c>
      <c r="E74" s="80">
        <f t="shared" si="3"/>
        <v>0</v>
      </c>
      <c r="F74" s="81">
        <f>(E75*100)/D75</f>
        <v>0</v>
      </c>
    </row>
    <row r="75" spans="1:6" x14ac:dyDescent="0.2">
      <c r="A75" s="51" t="s">
        <v>64</v>
      </c>
      <c r="B75" s="52" t="s">
        <v>65</v>
      </c>
      <c r="C75" s="82">
        <f t="shared" si="3"/>
        <v>398</v>
      </c>
      <c r="D75" s="82">
        <f t="shared" si="3"/>
        <v>398</v>
      </c>
      <c r="E75" s="82">
        <f t="shared" si="3"/>
        <v>0</v>
      </c>
      <c r="F75" s="81">
        <f>(E76*100)/D76</f>
        <v>0</v>
      </c>
    </row>
    <row r="76" spans="1:6" x14ac:dyDescent="0.2">
      <c r="A76" s="53" t="s">
        <v>66</v>
      </c>
      <c r="B76" s="54" t="s">
        <v>67</v>
      </c>
      <c r="C76" s="83">
        <f t="shared" si="3"/>
        <v>398</v>
      </c>
      <c r="D76" s="83">
        <f t="shared" si="3"/>
        <v>398</v>
      </c>
      <c r="E76" s="83">
        <f t="shared" si="3"/>
        <v>0</v>
      </c>
      <c r="F76" s="83">
        <f>(E77*100)/D77</f>
        <v>0</v>
      </c>
    </row>
    <row r="77" spans="1:6" x14ac:dyDescent="0.2">
      <c r="A77" s="55" t="s">
        <v>68</v>
      </c>
      <c r="B77" s="56" t="s">
        <v>69</v>
      </c>
      <c r="C77" s="84">
        <v>398</v>
      </c>
      <c r="D77" s="84">
        <v>398</v>
      </c>
      <c r="E77" s="84">
        <v>0</v>
      </c>
      <c r="F77" s="84"/>
    </row>
    <row r="78" spans="1:6" x14ac:dyDescent="0.2">
      <c r="A78" s="48" t="s">
        <v>80</v>
      </c>
      <c r="B78" s="48" t="s">
        <v>200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78</v>
      </c>
      <c r="B79" s="50" t="s">
        <v>79</v>
      </c>
      <c r="C79" s="80">
        <f t="shared" ref="C79:E81" si="4">C80</f>
        <v>20</v>
      </c>
      <c r="D79" s="80">
        <f t="shared" si="4"/>
        <v>20</v>
      </c>
      <c r="E79" s="80">
        <f t="shared" si="4"/>
        <v>0</v>
      </c>
      <c r="F79" s="81">
        <f>(E80*100)/D80</f>
        <v>0</v>
      </c>
    </row>
    <row r="80" spans="1:6" x14ac:dyDescent="0.2">
      <c r="A80" s="51" t="s">
        <v>95</v>
      </c>
      <c r="B80" s="52" t="s">
        <v>96</v>
      </c>
      <c r="C80" s="82">
        <f t="shared" si="4"/>
        <v>20</v>
      </c>
      <c r="D80" s="82">
        <f t="shared" si="4"/>
        <v>20</v>
      </c>
      <c r="E80" s="82">
        <f t="shared" si="4"/>
        <v>0</v>
      </c>
      <c r="F80" s="81">
        <f>(E81*100)/D81</f>
        <v>0</v>
      </c>
    </row>
    <row r="81" spans="1:6" x14ac:dyDescent="0.2">
      <c r="A81" s="53" t="s">
        <v>115</v>
      </c>
      <c r="B81" s="54" t="s">
        <v>116</v>
      </c>
      <c r="C81" s="83">
        <f t="shared" si="4"/>
        <v>20</v>
      </c>
      <c r="D81" s="83">
        <f t="shared" si="4"/>
        <v>20</v>
      </c>
      <c r="E81" s="83">
        <f t="shared" si="4"/>
        <v>0</v>
      </c>
      <c r="F81" s="83">
        <f>(E82*100)/D82</f>
        <v>0</v>
      </c>
    </row>
    <row r="82" spans="1:6" x14ac:dyDescent="0.2">
      <c r="A82" s="55" t="s">
        <v>129</v>
      </c>
      <c r="B82" s="56" t="s">
        <v>130</v>
      </c>
      <c r="C82" s="84">
        <v>20</v>
      </c>
      <c r="D82" s="84">
        <v>20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5">C84</f>
        <v>20</v>
      </c>
      <c r="D83" s="80">
        <f t="shared" si="5"/>
        <v>20</v>
      </c>
      <c r="E83" s="80">
        <f t="shared" si="5"/>
        <v>0</v>
      </c>
      <c r="F83" s="81">
        <f>(E84*100)/D84</f>
        <v>0</v>
      </c>
    </row>
    <row r="84" spans="1:6" x14ac:dyDescent="0.2">
      <c r="A84" s="51" t="s">
        <v>58</v>
      </c>
      <c r="B84" s="52" t="s">
        <v>59</v>
      </c>
      <c r="C84" s="82">
        <f t="shared" si="5"/>
        <v>20</v>
      </c>
      <c r="D84" s="82">
        <f t="shared" si="5"/>
        <v>20</v>
      </c>
      <c r="E84" s="82">
        <f t="shared" si="5"/>
        <v>0</v>
      </c>
      <c r="F84" s="81">
        <f>(E85*100)/D85</f>
        <v>0</v>
      </c>
    </row>
    <row r="85" spans="1:6" x14ac:dyDescent="0.2">
      <c r="A85" s="53" t="s">
        <v>60</v>
      </c>
      <c r="B85" s="54" t="s">
        <v>61</v>
      </c>
      <c r="C85" s="83">
        <f t="shared" si="5"/>
        <v>20</v>
      </c>
      <c r="D85" s="83">
        <f t="shared" si="5"/>
        <v>20</v>
      </c>
      <c r="E85" s="83">
        <f t="shared" si="5"/>
        <v>0</v>
      </c>
      <c r="F85" s="83">
        <f>(E86*100)/D86</f>
        <v>0</v>
      </c>
    </row>
    <row r="86" spans="1:6" x14ac:dyDescent="0.2">
      <c r="A86" s="55" t="s">
        <v>62</v>
      </c>
      <c r="B86" s="56" t="s">
        <v>63</v>
      </c>
      <c r="C86" s="84">
        <v>20</v>
      </c>
      <c r="D86" s="84">
        <v>20</v>
      </c>
      <c r="E86" s="84">
        <v>0</v>
      </c>
      <c r="F86" s="84"/>
    </row>
    <row r="87" spans="1:6" x14ac:dyDescent="0.2">
      <c r="A87" s="48" t="s">
        <v>192</v>
      </c>
      <c r="B87" s="48" t="s">
        <v>201</v>
      </c>
      <c r="C87" s="78"/>
      <c r="D87" s="78"/>
      <c r="E87" s="78"/>
      <c r="F87" s="79" t="e">
        <f>(E87*100)/D87</f>
        <v>#DIV/0!</v>
      </c>
    </row>
    <row r="88" spans="1:6" x14ac:dyDescent="0.2">
      <c r="A88" s="49" t="s">
        <v>78</v>
      </c>
      <c r="B88" s="50" t="s">
        <v>79</v>
      </c>
      <c r="C88" s="80">
        <f t="shared" ref="C88:E90" si="6">C89</f>
        <v>0</v>
      </c>
      <c r="D88" s="80">
        <f t="shared" si="6"/>
        <v>0</v>
      </c>
      <c r="E88" s="80">
        <f t="shared" si="6"/>
        <v>9141.2800000000007</v>
      </c>
      <c r="F88" s="81" t="e">
        <f>(E89*100)/D89</f>
        <v>#DIV/0!</v>
      </c>
    </row>
    <row r="89" spans="1:6" x14ac:dyDescent="0.2">
      <c r="A89" s="51" t="s">
        <v>95</v>
      </c>
      <c r="B89" s="52" t="s">
        <v>96</v>
      </c>
      <c r="C89" s="82">
        <f t="shared" si="6"/>
        <v>0</v>
      </c>
      <c r="D89" s="82">
        <f t="shared" si="6"/>
        <v>0</v>
      </c>
      <c r="E89" s="82">
        <f t="shared" si="6"/>
        <v>9141.2800000000007</v>
      </c>
      <c r="F89" s="81" t="e">
        <f>(E90*100)/D90</f>
        <v>#DIV/0!</v>
      </c>
    </row>
    <row r="90" spans="1:6" x14ac:dyDescent="0.2">
      <c r="A90" s="53" t="s">
        <v>139</v>
      </c>
      <c r="B90" s="54" t="s">
        <v>140</v>
      </c>
      <c r="C90" s="83">
        <f t="shared" si="6"/>
        <v>0</v>
      </c>
      <c r="D90" s="83">
        <f t="shared" si="6"/>
        <v>0</v>
      </c>
      <c r="E90" s="83">
        <f t="shared" si="6"/>
        <v>9141.2800000000007</v>
      </c>
      <c r="F90" s="83" t="e">
        <f>(E91*100)/D91</f>
        <v>#DIV/0!</v>
      </c>
    </row>
    <row r="91" spans="1:6" x14ac:dyDescent="0.2">
      <c r="A91" s="55" t="s">
        <v>141</v>
      </c>
      <c r="B91" s="56" t="s">
        <v>142</v>
      </c>
      <c r="C91" s="84">
        <v>0</v>
      </c>
      <c r="D91" s="84">
        <v>0</v>
      </c>
      <c r="E91" s="84">
        <v>9141.2800000000007</v>
      </c>
      <c r="F91" s="84"/>
    </row>
    <row r="92" spans="1:6" x14ac:dyDescent="0.2">
      <c r="A92" s="49" t="s">
        <v>50</v>
      </c>
      <c r="B92" s="50" t="s">
        <v>51</v>
      </c>
      <c r="C92" s="80">
        <f t="shared" ref="C92:E94" si="7">C93</f>
        <v>0</v>
      </c>
      <c r="D92" s="80">
        <f t="shared" si="7"/>
        <v>0</v>
      </c>
      <c r="E92" s="80">
        <f t="shared" si="7"/>
        <v>0</v>
      </c>
      <c r="F92" s="81" t="e">
        <f>(E93*100)/D93</f>
        <v>#DIV/0!</v>
      </c>
    </row>
    <row r="93" spans="1:6" x14ac:dyDescent="0.2">
      <c r="A93" s="51" t="s">
        <v>52</v>
      </c>
      <c r="B93" s="52" t="s">
        <v>53</v>
      </c>
      <c r="C93" s="82">
        <f t="shared" si="7"/>
        <v>0</v>
      </c>
      <c r="D93" s="82">
        <f t="shared" si="7"/>
        <v>0</v>
      </c>
      <c r="E93" s="82">
        <f t="shared" si="7"/>
        <v>0</v>
      </c>
      <c r="F93" s="81" t="e">
        <f>(E94*100)/D94</f>
        <v>#DIV/0!</v>
      </c>
    </row>
    <row r="94" spans="1:6" ht="25.5" x14ac:dyDescent="0.2">
      <c r="A94" s="53" t="s">
        <v>54</v>
      </c>
      <c r="B94" s="54" t="s">
        <v>55</v>
      </c>
      <c r="C94" s="83">
        <f t="shared" si="7"/>
        <v>0</v>
      </c>
      <c r="D94" s="83">
        <f t="shared" si="7"/>
        <v>0</v>
      </c>
      <c r="E94" s="83">
        <f t="shared" si="7"/>
        <v>0</v>
      </c>
      <c r="F94" s="83" t="e">
        <f>(E95*100)/D95</f>
        <v>#DIV/0!</v>
      </c>
    </row>
    <row r="95" spans="1:6" ht="25.5" x14ac:dyDescent="0.2">
      <c r="A95" s="55" t="s">
        <v>56</v>
      </c>
      <c r="B95" s="56" t="s">
        <v>57</v>
      </c>
      <c r="C95" s="84">
        <v>0</v>
      </c>
      <c r="D95" s="84">
        <v>0</v>
      </c>
      <c r="E95" s="84">
        <v>0</v>
      </c>
      <c r="F95" s="84"/>
    </row>
    <row r="96" spans="1:6" x14ac:dyDescent="0.2">
      <c r="A96" s="48" t="s">
        <v>193</v>
      </c>
      <c r="B96" s="48" t="s">
        <v>202</v>
      </c>
      <c r="C96" s="78"/>
      <c r="D96" s="78"/>
      <c r="E96" s="78"/>
      <c r="F96" s="79" t="e">
        <f>(E96*100)/D96</f>
        <v>#DIV/0!</v>
      </c>
    </row>
    <row r="97" spans="1:6" ht="25.5" x14ac:dyDescent="0.2">
      <c r="A97" s="47" t="s">
        <v>203</v>
      </c>
      <c r="B97" s="47" t="s">
        <v>204</v>
      </c>
      <c r="C97" s="47" t="s">
        <v>43</v>
      </c>
      <c r="D97" s="47" t="s">
        <v>196</v>
      </c>
      <c r="E97" s="47" t="s">
        <v>197</v>
      </c>
      <c r="F97" s="47" t="s">
        <v>198</v>
      </c>
    </row>
    <row r="98" spans="1:6" x14ac:dyDescent="0.2">
      <c r="A98" s="49" t="s">
        <v>78</v>
      </c>
      <c r="B98" s="50" t="s">
        <v>79</v>
      </c>
      <c r="C98" s="80">
        <f t="shared" ref="C98:E99" si="8">C99</f>
        <v>1370</v>
      </c>
      <c r="D98" s="80">
        <f t="shared" si="8"/>
        <v>1370</v>
      </c>
      <c r="E98" s="80">
        <f t="shared" si="8"/>
        <v>0</v>
      </c>
      <c r="F98" s="81">
        <f>(E99*100)/D99</f>
        <v>0</v>
      </c>
    </row>
    <row r="99" spans="1:6" x14ac:dyDescent="0.2">
      <c r="A99" s="51" t="s">
        <v>95</v>
      </c>
      <c r="B99" s="52" t="s">
        <v>96</v>
      </c>
      <c r="C99" s="82">
        <f t="shared" si="8"/>
        <v>1370</v>
      </c>
      <c r="D99" s="82">
        <f t="shared" si="8"/>
        <v>1370</v>
      </c>
      <c r="E99" s="82">
        <f t="shared" si="8"/>
        <v>0</v>
      </c>
      <c r="F99" s="81">
        <f>(E100*100)/D100</f>
        <v>0</v>
      </c>
    </row>
    <row r="100" spans="1:6" x14ac:dyDescent="0.2">
      <c r="A100" s="53" t="s">
        <v>115</v>
      </c>
      <c r="B100" s="54" t="s">
        <v>116</v>
      </c>
      <c r="C100" s="83">
        <f>C101+C102</f>
        <v>1370</v>
      </c>
      <c r="D100" s="83">
        <f>D101+D102</f>
        <v>1370</v>
      </c>
      <c r="E100" s="83">
        <f>E101+E102</f>
        <v>0</v>
      </c>
      <c r="F100" s="83">
        <f>(E101*100)/D101</f>
        <v>0</v>
      </c>
    </row>
    <row r="101" spans="1:6" x14ac:dyDescent="0.2">
      <c r="A101" s="55" t="s">
        <v>117</v>
      </c>
      <c r="B101" s="56" t="s">
        <v>118</v>
      </c>
      <c r="C101" s="84">
        <v>270</v>
      </c>
      <c r="D101" s="84">
        <v>270</v>
      </c>
      <c r="E101" s="84">
        <v>0</v>
      </c>
      <c r="F101" s="84"/>
    </row>
    <row r="102" spans="1:6" x14ac:dyDescent="0.2">
      <c r="A102" s="55" t="s">
        <v>129</v>
      </c>
      <c r="B102" s="56" t="s">
        <v>130</v>
      </c>
      <c r="C102" s="84">
        <v>1100</v>
      </c>
      <c r="D102" s="84">
        <v>1100</v>
      </c>
      <c r="E102" s="84">
        <v>0</v>
      </c>
      <c r="F102" s="84"/>
    </row>
    <row r="103" spans="1:6" x14ac:dyDescent="0.2">
      <c r="A103" s="49" t="s">
        <v>50</v>
      </c>
      <c r="B103" s="50" t="s">
        <v>51</v>
      </c>
      <c r="C103" s="80">
        <f t="shared" ref="C103:E105" si="9">C104</f>
        <v>1370</v>
      </c>
      <c r="D103" s="80">
        <f t="shared" si="9"/>
        <v>1370</v>
      </c>
      <c r="E103" s="80">
        <f t="shared" si="9"/>
        <v>0</v>
      </c>
      <c r="F103" s="81">
        <f>(E104*100)/D104</f>
        <v>0</v>
      </c>
    </row>
    <row r="104" spans="1:6" x14ac:dyDescent="0.2">
      <c r="A104" s="51" t="s">
        <v>70</v>
      </c>
      <c r="B104" s="52" t="s">
        <v>71</v>
      </c>
      <c r="C104" s="82">
        <f t="shared" si="9"/>
        <v>1370</v>
      </c>
      <c r="D104" s="82">
        <f t="shared" si="9"/>
        <v>1370</v>
      </c>
      <c r="E104" s="82">
        <f t="shared" si="9"/>
        <v>0</v>
      </c>
      <c r="F104" s="81">
        <f>(E105*100)/D105</f>
        <v>0</v>
      </c>
    </row>
    <row r="105" spans="1:6" ht="25.5" x14ac:dyDescent="0.2">
      <c r="A105" s="53" t="s">
        <v>72</v>
      </c>
      <c r="B105" s="54" t="s">
        <v>73</v>
      </c>
      <c r="C105" s="83">
        <f t="shared" si="9"/>
        <v>1370</v>
      </c>
      <c r="D105" s="83">
        <f t="shared" si="9"/>
        <v>1370</v>
      </c>
      <c r="E105" s="83">
        <f t="shared" si="9"/>
        <v>0</v>
      </c>
      <c r="F105" s="83">
        <f>(E106*100)/D106</f>
        <v>0</v>
      </c>
    </row>
    <row r="106" spans="1:6" x14ac:dyDescent="0.2">
      <c r="A106" s="55" t="s">
        <v>74</v>
      </c>
      <c r="B106" s="56" t="s">
        <v>75</v>
      </c>
      <c r="C106" s="84">
        <v>1370</v>
      </c>
      <c r="D106" s="84">
        <v>1370</v>
      </c>
      <c r="E106" s="84">
        <v>0</v>
      </c>
      <c r="F106" s="84"/>
    </row>
    <row r="107" spans="1:6" x14ac:dyDescent="0.2">
      <c r="A107" s="48" t="s">
        <v>191</v>
      </c>
      <c r="B107" s="48" t="s">
        <v>199</v>
      </c>
      <c r="C107" s="78"/>
      <c r="D107" s="78"/>
      <c r="E107" s="78"/>
      <c r="F107" s="79" t="e">
        <f>(E107*100)/D107</f>
        <v>#DIV/0!</v>
      </c>
    </row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s="57" customFormat="1" x14ac:dyDescent="0.2"/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2025-07-21T11:14:36Z</cp:lastPrinted>
  <dcterms:created xsi:type="dcterms:W3CDTF">2022-08-12T12:51:27Z</dcterms:created>
  <dcterms:modified xsi:type="dcterms:W3CDTF">2025-07-22T05:17:42Z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