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  <sheet name="List1" sheetId="16" r:id="rId8"/>
  </sheets>
  <definedNames>
    <definedName name="_xlnm.Print_Area" localSheetId="1">' Račun prihoda i rashoda'!$A$1:$L$83</definedName>
    <definedName name="_xlnm.Print_Area" localSheetId="6">'Posebni dio'!$A$1:$F$90</definedName>
    <definedName name="_xlnm.Print_Area" localSheetId="5">'Račun fin prema izvorima f'!$B$1:$H$14</definedName>
    <definedName name="_xlnm.Print_Area" localSheetId="4">'Račun financiranja'!$B$1:$L$15</definedName>
    <definedName name="_xlnm.Print_Area" localSheetId="3">'Rashodi prema funkcijskoj k '!$B$1:$H$11</definedName>
    <definedName name="_xlnm.Print_Area" localSheetId="2">'Rashodi prema izvorima finan'!$B$1:$H$22</definedName>
    <definedName name="_xlnm.Print_Area" localSheetId="0">SAŽETAK!$A$1:$L$32</definedName>
  </definedNames>
  <calcPr calcId="14562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 s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85" i="15"/>
  <c r="F83" i="15"/>
  <c r="E83" i="15"/>
  <c r="D83" i="15"/>
  <c r="C83" i="15"/>
  <c r="F82" i="15"/>
  <c r="E82" i="15"/>
  <c r="D82" i="15"/>
  <c r="C82" i="15"/>
  <c r="F81" i="15"/>
  <c r="E81" i="15"/>
  <c r="D81" i="15"/>
  <c r="C81" i="15"/>
  <c r="F79" i="15"/>
  <c r="E79" i="15"/>
  <c r="D79" i="15"/>
  <c r="C79" i="15"/>
  <c r="F78" i="15"/>
  <c r="E78" i="15"/>
  <c r="D78" i="15"/>
  <c r="C78" i="15"/>
  <c r="F77" i="15"/>
  <c r="E77" i="15"/>
  <c r="D77" i="15"/>
  <c r="C77" i="15"/>
  <c r="F76" i="15"/>
  <c r="F74" i="15"/>
  <c r="E74" i="15"/>
  <c r="D74" i="15"/>
  <c r="C74" i="15"/>
  <c r="F73" i="15"/>
  <c r="E73" i="15"/>
  <c r="D73" i="15"/>
  <c r="C73" i="15"/>
  <c r="F72" i="15"/>
  <c r="E72" i="15"/>
  <c r="D72" i="15"/>
  <c r="C72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6" i="15"/>
  <c r="F63" i="15"/>
  <c r="E63" i="15"/>
  <c r="D63" i="15"/>
  <c r="C63" i="15"/>
  <c r="F62" i="15"/>
  <c r="E62" i="15"/>
  <c r="D62" i="15"/>
  <c r="C62" i="15"/>
  <c r="F61" i="15"/>
  <c r="E61" i="15"/>
  <c r="D61" i="15"/>
  <c r="C61" i="15"/>
  <c r="F59" i="15"/>
  <c r="E59" i="15"/>
  <c r="D59" i="15"/>
  <c r="C59" i="15"/>
  <c r="F58" i="15"/>
  <c r="E58" i="15"/>
  <c r="D58" i="15"/>
  <c r="C58" i="15"/>
  <c r="F56" i="15"/>
  <c r="E56" i="15"/>
  <c r="D56" i="15"/>
  <c r="C56" i="15"/>
  <c r="F54" i="15"/>
  <c r="E54" i="15"/>
  <c r="D54" i="15"/>
  <c r="C54" i="15"/>
  <c r="F53" i="15"/>
  <c r="E53" i="15"/>
  <c r="D53" i="15"/>
  <c r="C53" i="15"/>
  <c r="F52" i="15"/>
  <c r="E52" i="15"/>
  <c r="D52" i="15"/>
  <c r="C52" i="15"/>
  <c r="F50" i="15"/>
  <c r="E50" i="15"/>
  <c r="D50" i="15"/>
  <c r="C50" i="15"/>
  <c r="F48" i="15"/>
  <c r="E48" i="15"/>
  <c r="D48" i="15"/>
  <c r="C48" i="15"/>
  <c r="F47" i="15"/>
  <c r="E47" i="15"/>
  <c r="D47" i="15"/>
  <c r="C47" i="15"/>
  <c r="F42" i="15"/>
  <c r="E42" i="15"/>
  <c r="D42" i="15"/>
  <c r="C42" i="15"/>
  <c r="F32" i="15"/>
  <c r="E32" i="15"/>
  <c r="D32" i="15"/>
  <c r="C32" i="15"/>
  <c r="F26" i="15"/>
  <c r="E26" i="15"/>
  <c r="D26" i="15"/>
  <c r="C26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F11" i="5"/>
  <c r="E11" i="5"/>
  <c r="D11" i="5"/>
  <c r="C11" i="5"/>
  <c r="G11" i="5" s="1"/>
  <c r="H10" i="5"/>
  <c r="G10" i="5"/>
  <c r="F9" i="5"/>
  <c r="H9" i="5" s="1"/>
  <c r="E9" i="5"/>
  <c r="D9" i="5"/>
  <c r="C9" i="5"/>
  <c r="G9" i="5" s="1"/>
  <c r="H8" i="5"/>
  <c r="G8" i="5"/>
  <c r="H7" i="5"/>
  <c r="F7" i="5"/>
  <c r="E7" i="5"/>
  <c r="D7" i="5"/>
  <c r="C7" i="5"/>
  <c r="G7" i="5" s="1"/>
  <c r="F6" i="5"/>
  <c r="H6" i="5" s="1"/>
  <c r="E6" i="5"/>
  <c r="D6" i="5"/>
  <c r="L75" i="3"/>
  <c r="K75" i="3"/>
  <c r="L74" i="3"/>
  <c r="K74" i="3"/>
  <c r="J74" i="3"/>
  <c r="I74" i="3"/>
  <c r="H74" i="3"/>
  <c r="G74" i="3"/>
  <c r="L73" i="3"/>
  <c r="K73" i="3"/>
  <c r="J73" i="3"/>
  <c r="I73" i="3"/>
  <c r="H73" i="3"/>
  <c r="G73" i="3"/>
  <c r="L72" i="3"/>
  <c r="K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L65" i="3"/>
  <c r="K65" i="3"/>
  <c r="J65" i="3"/>
  <c r="I65" i="3"/>
  <c r="H65" i="3"/>
  <c r="G65" i="3"/>
  <c r="L64" i="3"/>
  <c r="K64" i="3"/>
  <c r="L63" i="3"/>
  <c r="K63" i="3"/>
  <c r="J63" i="3"/>
  <c r="I63" i="3"/>
  <c r="H63" i="3"/>
  <c r="G63" i="3"/>
  <c r="L62" i="3"/>
  <c r="K62" i="3"/>
  <c r="J62" i="3"/>
  <c r="I62" i="3"/>
  <c r="H62" i="3"/>
  <c r="G62" i="3"/>
  <c r="L61" i="3"/>
  <c r="K61" i="3"/>
  <c r="L60" i="3"/>
  <c r="K60" i="3"/>
  <c r="L59" i="3"/>
  <c r="K59" i="3"/>
  <c r="L58" i="3"/>
  <c r="K58" i="3"/>
  <c r="L57" i="3"/>
  <c r="K57" i="3"/>
  <c r="J57" i="3"/>
  <c r="I57" i="3"/>
  <c r="H57" i="3"/>
  <c r="G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J47" i="3"/>
  <c r="I47" i="3"/>
  <c r="H47" i="3"/>
  <c r="G47" i="3"/>
  <c r="L46" i="3"/>
  <c r="K46" i="3"/>
  <c r="L45" i="3"/>
  <c r="K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L39" i="3"/>
  <c r="K39" i="3"/>
  <c r="L38" i="3"/>
  <c r="K38" i="3"/>
  <c r="L37" i="3"/>
  <c r="K37" i="3"/>
  <c r="J37" i="3"/>
  <c r="I37" i="3"/>
  <c r="H37" i="3"/>
  <c r="G37" i="3"/>
  <c r="L36" i="3"/>
  <c r="K36" i="3"/>
  <c r="J36" i="3"/>
  <c r="I36" i="3"/>
  <c r="H36" i="3"/>
  <c r="G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J19" i="3"/>
  <c r="L19" i="3" s="1"/>
  <c r="I19" i="3"/>
  <c r="H19" i="3"/>
  <c r="G19" i="3"/>
  <c r="G18" i="3" s="1"/>
  <c r="I18" i="3"/>
  <c r="H18" i="3"/>
  <c r="L17" i="3"/>
  <c r="K17" i="3"/>
  <c r="L16" i="3"/>
  <c r="J16" i="3"/>
  <c r="I16" i="3"/>
  <c r="H16" i="3"/>
  <c r="G16" i="3"/>
  <c r="G15" i="3" s="1"/>
  <c r="J15" i="3"/>
  <c r="I15" i="3"/>
  <c r="H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I11" i="3"/>
  <c r="H11" i="3"/>
  <c r="I10" i="3"/>
  <c r="H10" i="3"/>
  <c r="K27" i="1" l="1"/>
  <c r="C6" i="5"/>
  <c r="G11" i="3"/>
  <c r="G10" i="3" s="1"/>
  <c r="K15" i="3"/>
  <c r="K16" i="3"/>
  <c r="G6" i="5"/>
  <c r="L15" i="3"/>
  <c r="K19" i="3"/>
  <c r="J18" i="3"/>
  <c r="L18" i="3" l="1"/>
  <c r="J11" i="3"/>
  <c r="K18" i="3"/>
  <c r="L11" i="3" l="1"/>
  <c r="J10" i="3"/>
  <c r="K11" i="3"/>
  <c r="L10" i="3" l="1"/>
  <c r="K10" i="3"/>
</calcChain>
</file>

<file path=xl/sharedStrings.xml><?xml version="1.0" encoding="utf-8"?>
<sst xmlns="http://schemas.openxmlformats.org/spreadsheetml/2006/main" count="407" uniqueCount="189">
  <si>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</si>
  <si>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</si>
  <si>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</si>
  <si>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</si>
  <si>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</si>
  <si>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</si>
  <si>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</si>
  <si>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</si>
  <si>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</si>
  <si>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</si>
  <si>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</si>
  <si>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</si>
  <si>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</si>
  <si>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</si>
  <si>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</si>
  <si>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</si>
  <si>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</si>
  <si>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</si>
  <si>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</si>
  <si>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</si>
  <si>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</si>
  <si>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</si>
  <si>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</si>
  <si>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</si>
  <si>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</si>
  <si>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</si>
  <si>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</si>
  <si>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</si>
  <si>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</si>
  <si>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</si>
  <si>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</si>
  <si>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</si>
  <si>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</si>
  <si>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</si>
  <si>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</si>
  <si>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</si>
  <si>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</si>
  <si>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</si>
  <si>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</si>
  <si>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</si>
  <si>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</si>
  <si>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</si>
  <si>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</si>
  <si>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</si>
  <si>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</si>
  <si>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</si>
  <si>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</si>
  <si>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</si>
  <si>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</si>
  <si>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</si>
  <si>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</si>
  <si>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</si>
  <si>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</si>
  <si>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</si>
  <si>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</si>
  <si>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</si>
  <si>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</si>
  <si>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</si>
  <si>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</si>
  <si>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</si>
  <si>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</si>
  <si>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</si>
  <si>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</si>
  <si>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</si>
  <si>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</si>
  <si>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</si>
  <si>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</si>
  <si>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</si>
  <si>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</si>
  <si>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</si>
  <si>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</si>
  <si>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</si>
  <si>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</si>
  <si>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</si>
  <si>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</si>
  <si>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</si>
  <si>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</si>
  <si>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</si>
  <si>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</si>
  <si>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</si>
  <si>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</si>
  <si>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</si>
  <si>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</si>
  <si>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</si>
  <si>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</si>
  <si>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</si>
  <si>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</si>
  <si>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</si>
  <si>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</si>
  <si>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</si>
  <si>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</si>
  <si>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</si>
  <si>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</si>
  <si>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</si>
  <si>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</si>
  <si>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</si>
  <si>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</si>
  <si>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</si>
  <si>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</si>
  <si>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</si>
  <si>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</si>
  <si>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</si>
  <si>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</si>
  <si>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</si>
  <si>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</si>
  <si>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</si>
  <si>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</si>
  <si>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</si>
  <si>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</si>
  <si>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</si>
  <si>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</si>
  <si>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</si>
  <si>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</si>
  <si>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</si>
  <si>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</si>
  <si>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</si>
  <si>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</si>
  <si>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</si>
  <si>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</si>
  <si>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</si>
  <si>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</si>
  <si>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</si>
  <si>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</si>
  <si>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</si>
  <si>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</si>
  <si>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</si>
  <si>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</si>
  <si>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</si>
  <si>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</si>
  <si>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</si>
  <si>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</si>
  <si>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</si>
  <si>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</si>
  <si>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</si>
  <si>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</si>
  <si>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</si>
  <si>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</si>
  <si>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</si>
  <si>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</si>
  <si>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</si>
  <si>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</si>
  <si>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</si>
  <si>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</si>
  <si>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</si>
  <si>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</si>
  <si>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</si>
  <si>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</si>
  <si>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</si>
  <si>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</si>
  <si>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</si>
  <si>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</si>
  <si>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</si>
  <si>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</si>
  <si>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</si>
  <si>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</si>
  <si>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</si>
  <si>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</si>
  <si>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</si>
  <si>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</si>
  <si>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</si>
  <si>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</si>
  <si>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</si>
  <si>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</si>
  <si>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</si>
  <si>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</si>
  <si>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</si>
  <si>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</si>
  <si>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</si>
  <si>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</si>
  <si>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</si>
  <si>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</si>
  <si>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</si>
  <si>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</si>
  <si>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</si>
  <si>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</si>
  <si>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pravosuđa, uprave i digitalne transofrmacije</t>
  </si>
  <si>
    <t>70 Trgovački sudovi</t>
  </si>
  <si>
    <t>3540 RIJEKA TRGOVAČKI SUD</t>
  </si>
  <si>
    <t>2803 Vođenje sudskih postupaka</t>
  </si>
  <si>
    <t>11</t>
  </si>
  <si>
    <t>43</t>
  </si>
  <si>
    <t>A639000</t>
  </si>
  <si>
    <t>Vođenje sudskih postupaka iz nadležnosti trgovačkih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</si>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</sst>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 applyAlignment="1" applyProtection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J11" sqref="J11"/>
    </sheetView>
  </sheetViews>
  <sheetFormatPr defaultRowHeight="15" x14ac:dyDescent="0.25"/>
  <cols>
    <col min="1" max="1" width="3" customWidth="1"/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7" t="s">
        <v>41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5" t="s">
        <v>8</v>
      </c>
      <c r="C10" s="101"/>
      <c r="D10" s="101"/>
      <c r="E10" s="101"/>
      <c r="F10" s="97"/>
      <c r="G10" s="85">
        <v>831151.3</v>
      </c>
      <c r="H10" s="86">
        <v>1899925</v>
      </c>
      <c r="I10" s="86">
        <v>1899925</v>
      </c>
      <c r="J10" s="86">
        <v>1002351.06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8" t="s">
        <v>0</v>
      </c>
      <c r="C12" s="99"/>
      <c r="D12" s="99"/>
      <c r="E12" s="99"/>
      <c r="F12" s="109"/>
      <c r="G12" s="87">
        <f>G10+G11</f>
        <v>831151.3</v>
      </c>
      <c r="H12" s="87">
        <f t="shared" ref="H12:J12" si="0">H10+H11</f>
        <v>1899925</v>
      </c>
      <c r="I12" s="87">
        <f t="shared" si="0"/>
        <v>1899925</v>
      </c>
      <c r="J12" s="87">
        <f t="shared" si="0"/>
        <v>1002351.06</v>
      </c>
      <c r="K12" s="88">
        <f>J12/G12*100</f>
        <v>120.59790557988659</v>
      </c>
      <c r="L12" s="88">
        <f>J12/I12*100</f>
        <v>52.757401476374064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829147.52</v>
      </c>
      <c r="H13" s="86">
        <v>1896038</v>
      </c>
      <c r="I13" s="86">
        <v>1896038</v>
      </c>
      <c r="J13" s="86">
        <v>1000669.85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1632.42</v>
      </c>
      <c r="H14" s="86">
        <v>3887</v>
      </c>
      <c r="I14" s="86">
        <v>3887</v>
      </c>
      <c r="J14" s="86">
        <v>1681.21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830779.94000000006</v>
      </c>
      <c r="H15" s="87">
        <f t="shared" ref="H15:J15" si="1">H13+H14</f>
        <v>1899925</v>
      </c>
      <c r="I15" s="87">
        <f t="shared" si="1"/>
        <v>1899925</v>
      </c>
      <c r="J15" s="87">
        <f t="shared" si="1"/>
        <v>1002351.0599999999</v>
      </c>
      <c r="K15" s="88">
        <f>J15/G15*100</f>
        <v>120.651813042092</v>
      </c>
      <c r="L15" s="88">
        <f>J15/I15*100</f>
        <v>52.757401476374099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371.35999999998603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>
        <f>J16/G16*100</f>
        <v>0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5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5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5" t="s">
        <v>5</v>
      </c>
      <c r="C24" s="101"/>
      <c r="D24" s="101"/>
      <c r="E24" s="101"/>
      <c r="F24" s="101"/>
      <c r="G24" s="89">
        <v>1921.73</v>
      </c>
      <c r="H24" s="86">
        <v>26.55</v>
      </c>
      <c r="I24" s="86">
        <v>0</v>
      </c>
      <c r="J24" s="86">
        <v>26.55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5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643.98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1921.73</v>
      </c>
      <c r="H26" s="94">
        <f t="shared" ref="H26:J26" si="4">H24+H25</f>
        <v>26.55</v>
      </c>
      <c r="I26" s="94">
        <f t="shared" si="4"/>
        <v>0</v>
      </c>
      <c r="J26" s="94">
        <f t="shared" si="4"/>
        <v>670.53</v>
      </c>
      <c r="K26" s="93">
        <f>J26/G26*100</f>
        <v>34.891998355648298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2293.089999999986</v>
      </c>
      <c r="H27" s="94">
        <f t="shared" ref="H27:J27" si="5">H16+H26</f>
        <v>26.55</v>
      </c>
      <c r="I27" s="94">
        <f t="shared" si="5"/>
        <v>0</v>
      </c>
      <c r="J27" s="94">
        <f t="shared" si="5"/>
        <v>670.53</v>
      </c>
      <c r="K27" s="93">
        <f>J27/G27*100</f>
        <v>29.241329385240178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8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6"/>
  <sheetViews>
    <sheetView topLeftCell="A4" zoomScale="90" zoomScaleNormal="90" workbookViewId="0">
      <selection activeCell="G17" sqref="G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830779.94</v>
      </c>
      <c r="H10" s="65">
        <f>H11</f>
        <v>1899925</v>
      </c>
      <c r="I10" s="65">
        <f>I11</f>
        <v>1899925</v>
      </c>
      <c r="J10" s="65">
        <f>J11</f>
        <v>1002351.0599999999</v>
      </c>
      <c r="K10" s="69">
        <f t="shared" ref="K10:K21" si="0">(J10*100)/G10</f>
        <v>120.65181304209152</v>
      </c>
      <c r="L10" s="69">
        <f t="shared" ref="L10:L21" si="1">(J10*100)/I10</f>
        <v>52.757401476374071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</f>
        <v>830779.94</v>
      </c>
      <c r="H11" s="65">
        <f>H12+H15+H18</f>
        <v>1899925</v>
      </c>
      <c r="I11" s="65">
        <f>I12+I15+I18</f>
        <v>1899925</v>
      </c>
      <c r="J11" s="65">
        <f>J12+J15+J18</f>
        <v>1002351.0599999999</v>
      </c>
      <c r="K11" s="65">
        <f t="shared" si="0"/>
        <v>120.65181304209152</v>
      </c>
      <c r="L11" s="65">
        <f t="shared" si="1"/>
        <v>52.757401476374071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100</v>
      </c>
      <c r="I12" s="65">
        <f t="shared" si="2"/>
        <v>100</v>
      </c>
      <c r="J12" s="65">
        <f t="shared" si="2"/>
        <v>0</v>
      </c>
      <c r="K12" s="65" t="e">
        <f t="shared" si="0"/>
        <v>#DIV/0!</v>
      </c>
      <c r="L12" s="65">
        <f t="shared" si="1"/>
        <v>0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100</v>
      </c>
      <c r="I13" s="65">
        <f t="shared" si="2"/>
        <v>100</v>
      </c>
      <c r="J13" s="65">
        <f t="shared" si="2"/>
        <v>0</v>
      </c>
      <c r="K13" s="65" t="e">
        <f t="shared" si="0"/>
        <v>#DIV/0!</v>
      </c>
      <c r="L13" s="65">
        <f t="shared" si="1"/>
        <v>0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100</v>
      </c>
      <c r="I14" s="66">
        <v>100</v>
      </c>
      <c r="J14" s="66">
        <v>0</v>
      </c>
      <c r="K14" s="66" t="e">
        <f t="shared" si="0"/>
        <v>#DIV/0!</v>
      </c>
      <c r="L14" s="66">
        <f t="shared" si="1"/>
        <v>0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398.2</v>
      </c>
      <c r="H15" s="65">
        <f t="shared" si="3"/>
        <v>737</v>
      </c>
      <c r="I15" s="65">
        <f t="shared" si="3"/>
        <v>737</v>
      </c>
      <c r="J15" s="65">
        <f t="shared" si="3"/>
        <v>550.78</v>
      </c>
      <c r="K15" s="65">
        <f t="shared" si="0"/>
        <v>138.31742842792568</v>
      </c>
      <c r="L15" s="65">
        <f t="shared" si="1"/>
        <v>74.732700135685207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398.2</v>
      </c>
      <c r="H16" s="65">
        <f t="shared" si="3"/>
        <v>737</v>
      </c>
      <c r="I16" s="65">
        <f t="shared" si="3"/>
        <v>737</v>
      </c>
      <c r="J16" s="65">
        <f t="shared" si="3"/>
        <v>550.78</v>
      </c>
      <c r="K16" s="65">
        <f t="shared" si="0"/>
        <v>138.31742842792568</v>
      </c>
      <c r="L16" s="65">
        <f t="shared" si="1"/>
        <v>74.732700135685207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398.2</v>
      </c>
      <c r="H17" s="66">
        <v>737</v>
      </c>
      <c r="I17" s="66">
        <v>737</v>
      </c>
      <c r="J17" s="66">
        <v>550.78</v>
      </c>
      <c r="K17" s="66">
        <f t="shared" si="0"/>
        <v>138.31742842792568</v>
      </c>
      <c r="L17" s="66">
        <f t="shared" si="1"/>
        <v>74.732700135685207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830381.74</v>
      </c>
      <c r="H18" s="65">
        <f>H19</f>
        <v>1899088</v>
      </c>
      <c r="I18" s="65">
        <f>I19</f>
        <v>1899088</v>
      </c>
      <c r="J18" s="65">
        <f>J19</f>
        <v>1001800.2799999999</v>
      </c>
      <c r="K18" s="65">
        <f t="shared" si="0"/>
        <v>120.6433416996862</v>
      </c>
      <c r="L18" s="65">
        <f t="shared" si="1"/>
        <v>52.75165131894888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830381.74</v>
      </c>
      <c r="H19" s="65">
        <f>H20+H21</f>
        <v>1899088</v>
      </c>
      <c r="I19" s="65">
        <f>I20+I21</f>
        <v>1899088</v>
      </c>
      <c r="J19" s="65">
        <f>J20+J21</f>
        <v>1001800.2799999999</v>
      </c>
      <c r="K19" s="65">
        <f t="shared" si="0"/>
        <v>120.6433416996862</v>
      </c>
      <c r="L19" s="65">
        <f t="shared" si="1"/>
        <v>52.75165131894888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828749.32</v>
      </c>
      <c r="H20" s="66">
        <v>1895201</v>
      </c>
      <c r="I20" s="66">
        <v>1895201</v>
      </c>
      <c r="J20" s="66">
        <v>1000119.07</v>
      </c>
      <c r="K20" s="66">
        <f t="shared" si="0"/>
        <v>120.67811651417102</v>
      </c>
      <c r="L20" s="66">
        <f t="shared" si="1"/>
        <v>52.771134565674039</v>
      </c>
    </row>
    <row r="21" spans="2:12" x14ac:dyDescent="0.25">
      <c r="B21" s="66"/>
      <c r="C21" s="66"/>
      <c r="D21" s="66"/>
      <c r="E21" s="66" t="s">
        <v>70</v>
      </c>
      <c r="F21" s="66" t="s">
        <v>71</v>
      </c>
      <c r="G21" s="66">
        <v>1632.42</v>
      </c>
      <c r="H21" s="66">
        <v>3887</v>
      </c>
      <c r="I21" s="66">
        <v>3887</v>
      </c>
      <c r="J21" s="66">
        <v>1681.21</v>
      </c>
      <c r="K21" s="66">
        <f t="shared" si="0"/>
        <v>102.98881415322037</v>
      </c>
      <c r="L21" s="66">
        <f t="shared" si="1"/>
        <v>43.252122459480319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17" t="s">
        <v>3</v>
      </c>
      <c r="C24" s="118"/>
      <c r="D24" s="118"/>
      <c r="E24" s="118"/>
      <c r="F24" s="119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20">
        <v>1</v>
      </c>
      <c r="C25" s="121"/>
      <c r="D25" s="121"/>
      <c r="E25" s="121"/>
      <c r="F25" s="122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5"/>
      <c r="C26" s="66"/>
      <c r="D26" s="67"/>
      <c r="E26" s="68"/>
      <c r="F26" s="8" t="s">
        <v>21</v>
      </c>
      <c r="G26" s="65">
        <f>G27+G67</f>
        <v>830779.94</v>
      </c>
      <c r="H26" s="65">
        <f>H27+H67</f>
        <v>1899925</v>
      </c>
      <c r="I26" s="65">
        <f>I27+I67</f>
        <v>1899925</v>
      </c>
      <c r="J26" s="65">
        <f>J27+J67</f>
        <v>1002351.0599999999</v>
      </c>
      <c r="K26" s="70">
        <f t="shared" ref="K26:K57" si="4">(J26*100)/G26</f>
        <v>120.65181304209152</v>
      </c>
      <c r="L26" s="70">
        <f t="shared" ref="L26:L57" si="5">(J26*100)/I26</f>
        <v>52.757401476374071</v>
      </c>
    </row>
    <row r="27" spans="2:12" x14ac:dyDescent="0.25">
      <c r="B27" s="65" t="s">
        <v>72</v>
      </c>
      <c r="C27" s="65"/>
      <c r="D27" s="65"/>
      <c r="E27" s="65"/>
      <c r="F27" s="65" t="s">
        <v>73</v>
      </c>
      <c r="G27" s="65">
        <f>G28+G36+G62</f>
        <v>829147.5199999999</v>
      </c>
      <c r="H27" s="65">
        <f>H28+H36+H62</f>
        <v>1896038</v>
      </c>
      <c r="I27" s="65">
        <f>I28+I36+I62</f>
        <v>1896038</v>
      </c>
      <c r="J27" s="65">
        <f>J28+J36+J62</f>
        <v>1000669.85</v>
      </c>
      <c r="K27" s="65">
        <f t="shared" si="4"/>
        <v>120.68658783421316</v>
      </c>
      <c r="L27" s="65">
        <f t="shared" si="5"/>
        <v>52.776887910474365</v>
      </c>
    </row>
    <row r="28" spans="2:12" x14ac:dyDescent="0.25">
      <c r="B28" s="65"/>
      <c r="C28" s="65" t="s">
        <v>74</v>
      </c>
      <c r="D28" s="65"/>
      <c r="E28" s="65"/>
      <c r="F28" s="65" t="s">
        <v>75</v>
      </c>
      <c r="G28" s="65">
        <f>G29+G32+G34</f>
        <v>720909.89999999991</v>
      </c>
      <c r="H28" s="65">
        <f>H29+H32+H34</f>
        <v>1641645</v>
      </c>
      <c r="I28" s="65">
        <f>I29+I32+I34</f>
        <v>1641645</v>
      </c>
      <c r="J28" s="65">
        <f>J29+J32+J34</f>
        <v>878648.72</v>
      </c>
      <c r="K28" s="65">
        <f t="shared" si="4"/>
        <v>121.88051793989791</v>
      </c>
      <c r="L28" s="65">
        <f t="shared" si="5"/>
        <v>53.522455829366272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G30+G31</f>
        <v>591682.31999999995</v>
      </c>
      <c r="H29" s="65">
        <f>H30+H31</f>
        <v>1356965</v>
      </c>
      <c r="I29" s="65">
        <f>I30+I31</f>
        <v>1356965</v>
      </c>
      <c r="J29" s="65">
        <f>J30+J31</f>
        <v>729180.82</v>
      </c>
      <c r="K29" s="65">
        <f t="shared" si="4"/>
        <v>123.23856829117356</v>
      </c>
      <c r="L29" s="65">
        <f t="shared" si="5"/>
        <v>53.736155317196832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591385.68999999994</v>
      </c>
      <c r="H30" s="66">
        <v>1354465</v>
      </c>
      <c r="I30" s="66">
        <v>1354465</v>
      </c>
      <c r="J30" s="66">
        <v>729180.82</v>
      </c>
      <c r="K30" s="66">
        <f t="shared" si="4"/>
        <v>123.3003828685811</v>
      </c>
      <c r="L30" s="66">
        <f t="shared" si="5"/>
        <v>53.835338676156269</v>
      </c>
    </row>
    <row r="31" spans="2:12" x14ac:dyDescent="0.25">
      <c r="B31" s="66"/>
      <c r="C31" s="66"/>
      <c r="D31" s="66"/>
      <c r="E31" s="66" t="s">
        <v>80</v>
      </c>
      <c r="F31" s="66" t="s">
        <v>81</v>
      </c>
      <c r="G31" s="66">
        <v>296.63</v>
      </c>
      <c r="H31" s="66">
        <v>2500</v>
      </c>
      <c r="I31" s="66">
        <v>2500</v>
      </c>
      <c r="J31" s="66">
        <v>0</v>
      </c>
      <c r="K31" s="66">
        <f t="shared" si="4"/>
        <v>0</v>
      </c>
      <c r="L31" s="66">
        <f t="shared" si="5"/>
        <v>0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</f>
        <v>31599.94</v>
      </c>
      <c r="H32" s="65">
        <f>H33</f>
        <v>60781</v>
      </c>
      <c r="I32" s="65">
        <f>I33</f>
        <v>60781</v>
      </c>
      <c r="J32" s="65">
        <f>J33</f>
        <v>29153.06</v>
      </c>
      <c r="K32" s="65">
        <f t="shared" si="4"/>
        <v>92.256694158280055</v>
      </c>
      <c r="L32" s="65">
        <f t="shared" si="5"/>
        <v>47.964100623550124</v>
      </c>
    </row>
    <row r="33" spans="2:12" x14ac:dyDescent="0.25">
      <c r="B33" s="66"/>
      <c r="C33" s="66"/>
      <c r="D33" s="66"/>
      <c r="E33" s="66" t="s">
        <v>84</v>
      </c>
      <c r="F33" s="66" t="s">
        <v>83</v>
      </c>
      <c r="G33" s="66">
        <v>31599.94</v>
      </c>
      <c r="H33" s="66">
        <v>60781</v>
      </c>
      <c r="I33" s="66">
        <v>60781</v>
      </c>
      <c r="J33" s="66">
        <v>29153.06</v>
      </c>
      <c r="K33" s="66">
        <f t="shared" si="4"/>
        <v>92.256694158280055</v>
      </c>
      <c r="L33" s="66">
        <f t="shared" si="5"/>
        <v>47.964100623550124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</f>
        <v>97627.64</v>
      </c>
      <c r="H34" s="65">
        <f>H35</f>
        <v>223899</v>
      </c>
      <c r="I34" s="65">
        <f>I35</f>
        <v>223899</v>
      </c>
      <c r="J34" s="65">
        <f>J35</f>
        <v>120314.84</v>
      </c>
      <c r="K34" s="65">
        <f t="shared" si="4"/>
        <v>123.23850089995005</v>
      </c>
      <c r="L34" s="65">
        <f t="shared" si="5"/>
        <v>53.736211416754877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97627.64</v>
      </c>
      <c r="H35" s="66">
        <v>223899</v>
      </c>
      <c r="I35" s="66">
        <v>223899</v>
      </c>
      <c r="J35" s="66">
        <v>120314.84</v>
      </c>
      <c r="K35" s="66">
        <f t="shared" si="4"/>
        <v>123.23850089995005</v>
      </c>
      <c r="L35" s="66">
        <f t="shared" si="5"/>
        <v>53.736211416754877</v>
      </c>
    </row>
    <row r="36" spans="2:12" x14ac:dyDescent="0.25">
      <c r="B36" s="65"/>
      <c r="C36" s="65" t="s">
        <v>89</v>
      </c>
      <c r="D36" s="65"/>
      <c r="E36" s="65"/>
      <c r="F36" s="65" t="s">
        <v>90</v>
      </c>
      <c r="G36" s="65">
        <f>G37+G41+G47+G57</f>
        <v>106903.37999999999</v>
      </c>
      <c r="H36" s="65">
        <f>H37+H41+H47+H57</f>
        <v>252383</v>
      </c>
      <c r="I36" s="65">
        <f>I37+I41+I47+I57</f>
        <v>252383</v>
      </c>
      <c r="J36" s="65">
        <f>J37+J41+J47+J57</f>
        <v>120946.89</v>
      </c>
      <c r="K36" s="65">
        <f t="shared" si="4"/>
        <v>113.13663796224218</v>
      </c>
      <c r="L36" s="65">
        <f t="shared" si="5"/>
        <v>47.921963840670728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G38+G39+G40</f>
        <v>22697.17</v>
      </c>
      <c r="H37" s="65">
        <f>H38+H39+H40</f>
        <v>38610</v>
      </c>
      <c r="I37" s="65">
        <f>I38+I39+I40</f>
        <v>38610</v>
      </c>
      <c r="J37" s="65">
        <f>J38+J39+J40</f>
        <v>27302.489999999998</v>
      </c>
      <c r="K37" s="65">
        <f t="shared" si="4"/>
        <v>120.2902828854875</v>
      </c>
      <c r="L37" s="65">
        <f t="shared" si="5"/>
        <v>70.71351981351981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1903.36</v>
      </c>
      <c r="H38" s="66">
        <v>4000</v>
      </c>
      <c r="I38" s="66">
        <v>4000</v>
      </c>
      <c r="J38" s="66">
        <v>1425.8</v>
      </c>
      <c r="K38" s="66">
        <f t="shared" si="4"/>
        <v>74.909633490248822</v>
      </c>
      <c r="L38" s="66">
        <f t="shared" si="5"/>
        <v>35.645000000000003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18452.349999999999</v>
      </c>
      <c r="H39" s="66">
        <v>30610</v>
      </c>
      <c r="I39" s="66">
        <v>30610</v>
      </c>
      <c r="J39" s="66">
        <v>22496.69</v>
      </c>
      <c r="K39" s="66">
        <f t="shared" si="4"/>
        <v>121.9177503136457</v>
      </c>
      <c r="L39" s="66">
        <f t="shared" si="5"/>
        <v>73.494576935641945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2341.46</v>
      </c>
      <c r="H40" s="66">
        <v>4000</v>
      </c>
      <c r="I40" s="66">
        <v>4000</v>
      </c>
      <c r="J40" s="66">
        <v>3380</v>
      </c>
      <c r="K40" s="66">
        <f t="shared" si="4"/>
        <v>144.35437718346671</v>
      </c>
      <c r="L40" s="66">
        <f t="shared" si="5"/>
        <v>84.5</v>
      </c>
    </row>
    <row r="41" spans="2:12" x14ac:dyDescent="0.25">
      <c r="B41" s="65"/>
      <c r="C41" s="65"/>
      <c r="D41" s="65" t="s">
        <v>99</v>
      </c>
      <c r="E41" s="65"/>
      <c r="F41" s="65" t="s">
        <v>100</v>
      </c>
      <c r="G41" s="65">
        <f>G42+G43+G44+G45+G46</f>
        <v>30485.68</v>
      </c>
      <c r="H41" s="65">
        <f>H42+H43+H44+H45+H46</f>
        <v>71437</v>
      </c>
      <c r="I41" s="65">
        <f>I42+I43+I44+I45+I46</f>
        <v>71437</v>
      </c>
      <c r="J41" s="65">
        <f>J42+J43+J44+J45+J46</f>
        <v>29364.550000000003</v>
      </c>
      <c r="K41" s="65">
        <f t="shared" si="4"/>
        <v>96.322437288589271</v>
      </c>
      <c r="L41" s="65">
        <f t="shared" si="5"/>
        <v>41.105519548693252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13486.58</v>
      </c>
      <c r="H42" s="66">
        <v>28100</v>
      </c>
      <c r="I42" s="66">
        <v>28100</v>
      </c>
      <c r="J42" s="66">
        <v>9609.56</v>
      </c>
      <c r="K42" s="66">
        <f t="shared" si="4"/>
        <v>71.252756443813041</v>
      </c>
      <c r="L42" s="66">
        <f t="shared" si="5"/>
        <v>34.197722419928823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16035.62</v>
      </c>
      <c r="H43" s="66">
        <v>40637</v>
      </c>
      <c r="I43" s="66">
        <v>40637</v>
      </c>
      <c r="J43" s="66">
        <v>17537.810000000001</v>
      </c>
      <c r="K43" s="66">
        <f t="shared" si="4"/>
        <v>109.36783236320142</v>
      </c>
      <c r="L43" s="66">
        <f t="shared" si="5"/>
        <v>43.157245859684522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0</v>
      </c>
      <c r="H44" s="66">
        <v>400</v>
      </c>
      <c r="I44" s="66">
        <v>400</v>
      </c>
      <c r="J44" s="66">
        <v>0</v>
      </c>
      <c r="K44" s="66" t="e">
        <f t="shared" si="4"/>
        <v>#DIV/0!</v>
      </c>
      <c r="L44" s="66">
        <f t="shared" si="5"/>
        <v>0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783.48</v>
      </c>
      <c r="H45" s="66">
        <v>2000</v>
      </c>
      <c r="I45" s="66">
        <v>2000</v>
      </c>
      <c r="J45" s="66">
        <v>2217.1799999999998</v>
      </c>
      <c r="K45" s="66">
        <f t="shared" si="4"/>
        <v>282.99126971971202</v>
      </c>
      <c r="L45" s="66">
        <f t="shared" si="5"/>
        <v>110.85899999999999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180</v>
      </c>
      <c r="H46" s="66">
        <v>300</v>
      </c>
      <c r="I46" s="66">
        <v>300</v>
      </c>
      <c r="J46" s="66">
        <v>0</v>
      </c>
      <c r="K46" s="66">
        <f t="shared" si="4"/>
        <v>0</v>
      </c>
      <c r="L46" s="66">
        <f t="shared" si="5"/>
        <v>0</v>
      </c>
    </row>
    <row r="47" spans="2:12" x14ac:dyDescent="0.25">
      <c r="B47" s="65"/>
      <c r="C47" s="65"/>
      <c r="D47" s="65" t="s">
        <v>111</v>
      </c>
      <c r="E47" s="65"/>
      <c r="F47" s="65" t="s">
        <v>112</v>
      </c>
      <c r="G47" s="65">
        <f>G48+G49+G50+G51+G52+G53+G54+G55+G56</f>
        <v>52658.079999999994</v>
      </c>
      <c r="H47" s="65">
        <f>H48+H49+H50+H51+H52+H53+H54+H55+H56</f>
        <v>137836</v>
      </c>
      <c r="I47" s="65">
        <f>I48+I49+I50+I51+I52+I53+I54+I55+I56</f>
        <v>137836</v>
      </c>
      <c r="J47" s="65">
        <f>J48+J49+J50+J51+J52+J53+J54+J55+J56</f>
        <v>63112.960000000006</v>
      </c>
      <c r="K47" s="65">
        <f t="shared" si="4"/>
        <v>119.85427497546436</v>
      </c>
      <c r="L47" s="65">
        <f t="shared" si="5"/>
        <v>45.788444238080039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19478.400000000001</v>
      </c>
      <c r="H48" s="66">
        <v>42600</v>
      </c>
      <c r="I48" s="66">
        <v>42600</v>
      </c>
      <c r="J48" s="66">
        <v>19762.560000000001</v>
      </c>
      <c r="K48" s="66">
        <f t="shared" si="4"/>
        <v>101.4588467225234</v>
      </c>
      <c r="L48" s="66">
        <f t="shared" si="5"/>
        <v>46.390985915492955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3620.37</v>
      </c>
      <c r="H49" s="66">
        <v>22001</v>
      </c>
      <c r="I49" s="66">
        <v>22001</v>
      </c>
      <c r="J49" s="66">
        <v>13305.69</v>
      </c>
      <c r="K49" s="66">
        <f t="shared" si="4"/>
        <v>367.52293273891894</v>
      </c>
      <c r="L49" s="66">
        <f t="shared" si="5"/>
        <v>60.477660106358805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830</v>
      </c>
      <c r="H50" s="66">
        <v>2000</v>
      </c>
      <c r="I50" s="66">
        <v>2000</v>
      </c>
      <c r="J50" s="66">
        <v>0</v>
      </c>
      <c r="K50" s="66">
        <f t="shared" si="4"/>
        <v>0</v>
      </c>
      <c r="L50" s="66">
        <f t="shared" si="5"/>
        <v>0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23406.799999999999</v>
      </c>
      <c r="H51" s="66">
        <v>54000</v>
      </c>
      <c r="I51" s="66">
        <v>54000</v>
      </c>
      <c r="J51" s="66">
        <v>24227.29</v>
      </c>
      <c r="K51" s="66">
        <f t="shared" si="4"/>
        <v>103.50534887297708</v>
      </c>
      <c r="L51" s="66">
        <f t="shared" si="5"/>
        <v>44.865351851851855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4067.66</v>
      </c>
      <c r="H52" s="66">
        <v>10500</v>
      </c>
      <c r="I52" s="66">
        <v>10500</v>
      </c>
      <c r="J52" s="66">
        <v>4665.22</v>
      </c>
      <c r="K52" s="66">
        <f t="shared" si="4"/>
        <v>114.6905100229616</v>
      </c>
      <c r="L52" s="66">
        <f t="shared" si="5"/>
        <v>44.430666666666667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110</v>
      </c>
      <c r="H53" s="66">
        <v>1110</v>
      </c>
      <c r="I53" s="66">
        <v>1110</v>
      </c>
      <c r="J53" s="66">
        <v>120</v>
      </c>
      <c r="K53" s="66">
        <f t="shared" si="4"/>
        <v>109.09090909090909</v>
      </c>
      <c r="L53" s="66">
        <f t="shared" si="5"/>
        <v>10.810810810810811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253.98</v>
      </c>
      <c r="H54" s="66">
        <v>2500</v>
      </c>
      <c r="I54" s="66">
        <v>2500</v>
      </c>
      <c r="J54" s="66">
        <v>184.08</v>
      </c>
      <c r="K54" s="66">
        <f t="shared" si="4"/>
        <v>72.478147885660292</v>
      </c>
      <c r="L54" s="66">
        <f t="shared" si="5"/>
        <v>7.3632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46.52</v>
      </c>
      <c r="H55" s="66">
        <v>125</v>
      </c>
      <c r="I55" s="66">
        <v>125</v>
      </c>
      <c r="J55" s="66">
        <v>16.98</v>
      </c>
      <c r="K55" s="66">
        <f t="shared" si="4"/>
        <v>36.500429922613925</v>
      </c>
      <c r="L55" s="66">
        <f t="shared" si="5"/>
        <v>13.584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844.35</v>
      </c>
      <c r="H56" s="66">
        <v>3000</v>
      </c>
      <c r="I56" s="66">
        <v>3000</v>
      </c>
      <c r="J56" s="66">
        <v>831.14</v>
      </c>
      <c r="K56" s="66">
        <f t="shared" si="4"/>
        <v>98.435482915852432</v>
      </c>
      <c r="L56" s="66">
        <f t="shared" si="5"/>
        <v>27.704666666666668</v>
      </c>
    </row>
    <row r="57" spans="2:12" x14ac:dyDescent="0.25">
      <c r="B57" s="65"/>
      <c r="C57" s="65"/>
      <c r="D57" s="65" t="s">
        <v>131</v>
      </c>
      <c r="E57" s="65"/>
      <c r="F57" s="65" t="s">
        <v>132</v>
      </c>
      <c r="G57" s="65">
        <f>G58+G59+G60+G61</f>
        <v>1062.45</v>
      </c>
      <c r="H57" s="65">
        <f>H58+H59+H60+H61</f>
        <v>4500</v>
      </c>
      <c r="I57" s="65">
        <f>I58+I59+I60+I61</f>
        <v>4500</v>
      </c>
      <c r="J57" s="65">
        <f>J58+J59+J60+J61</f>
        <v>1166.8900000000001</v>
      </c>
      <c r="K57" s="65">
        <f t="shared" si="4"/>
        <v>109.83010965221892</v>
      </c>
      <c r="L57" s="65">
        <f t="shared" si="5"/>
        <v>25.930888888888887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800</v>
      </c>
      <c r="H58" s="66">
        <v>750</v>
      </c>
      <c r="I58" s="66">
        <v>750</v>
      </c>
      <c r="J58" s="66">
        <v>727.86</v>
      </c>
      <c r="K58" s="66">
        <f t="shared" ref="K58:K75" si="6">(J58*100)/G58</f>
        <v>90.982500000000002</v>
      </c>
      <c r="L58" s="66">
        <f t="shared" ref="L58:L75" si="7">(J58*100)/I58</f>
        <v>97.048000000000002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20.079999999999998</v>
      </c>
      <c r="H59" s="66">
        <v>600</v>
      </c>
      <c r="I59" s="66">
        <v>600</v>
      </c>
      <c r="J59" s="66">
        <v>0</v>
      </c>
      <c r="K59" s="66">
        <f t="shared" si="6"/>
        <v>0</v>
      </c>
      <c r="L59" s="66">
        <f t="shared" si="7"/>
        <v>0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63.72</v>
      </c>
      <c r="H60" s="66">
        <v>2150</v>
      </c>
      <c r="I60" s="66">
        <v>2150</v>
      </c>
      <c r="J60" s="66">
        <v>63.72</v>
      </c>
      <c r="K60" s="66">
        <f t="shared" si="6"/>
        <v>100</v>
      </c>
      <c r="L60" s="66">
        <f t="shared" si="7"/>
        <v>2.963720930232558</v>
      </c>
    </row>
    <row r="61" spans="2:12" x14ac:dyDescent="0.25">
      <c r="B61" s="66"/>
      <c r="C61" s="66"/>
      <c r="D61" s="66"/>
      <c r="E61" s="66" t="s">
        <v>139</v>
      </c>
      <c r="F61" s="66" t="s">
        <v>132</v>
      </c>
      <c r="G61" s="66">
        <v>178.65</v>
      </c>
      <c r="H61" s="66">
        <v>1000</v>
      </c>
      <c r="I61" s="66">
        <v>1000</v>
      </c>
      <c r="J61" s="66">
        <v>375.31</v>
      </c>
      <c r="K61" s="66">
        <f t="shared" si="6"/>
        <v>210.08116428771339</v>
      </c>
      <c r="L61" s="66">
        <f t="shared" si="7"/>
        <v>37.530999999999999</v>
      </c>
    </row>
    <row r="62" spans="2:12" x14ac:dyDescent="0.25">
      <c r="B62" s="65"/>
      <c r="C62" s="65" t="s">
        <v>140</v>
      </c>
      <c r="D62" s="65"/>
      <c r="E62" s="65"/>
      <c r="F62" s="65" t="s">
        <v>141</v>
      </c>
      <c r="G62" s="65">
        <f>G63+G65</f>
        <v>1334.24</v>
      </c>
      <c r="H62" s="65">
        <f>H63+H65</f>
        <v>2010</v>
      </c>
      <c r="I62" s="65">
        <f>I63+I65</f>
        <v>2010</v>
      </c>
      <c r="J62" s="65">
        <f>J63+J65</f>
        <v>1074.24</v>
      </c>
      <c r="K62" s="65">
        <f t="shared" si="6"/>
        <v>80.513250989327261</v>
      </c>
      <c r="L62" s="65">
        <f t="shared" si="7"/>
        <v>53.444776119402988</v>
      </c>
    </row>
    <row r="63" spans="2:12" x14ac:dyDescent="0.25">
      <c r="B63" s="65"/>
      <c r="C63" s="65"/>
      <c r="D63" s="65" t="s">
        <v>142</v>
      </c>
      <c r="E63" s="65"/>
      <c r="F63" s="65" t="s">
        <v>143</v>
      </c>
      <c r="G63" s="65">
        <f>G64</f>
        <v>166.26</v>
      </c>
      <c r="H63" s="65">
        <f>H64</f>
        <v>210</v>
      </c>
      <c r="I63" s="65">
        <f>I64</f>
        <v>210</v>
      </c>
      <c r="J63" s="65">
        <f>J64</f>
        <v>117.47</v>
      </c>
      <c r="K63" s="65">
        <f t="shared" si="6"/>
        <v>70.654396728016366</v>
      </c>
      <c r="L63" s="65">
        <f t="shared" si="7"/>
        <v>55.938095238095237</v>
      </c>
    </row>
    <row r="64" spans="2:12" x14ac:dyDescent="0.25">
      <c r="B64" s="66"/>
      <c r="C64" s="66"/>
      <c r="D64" s="66"/>
      <c r="E64" s="66" t="s">
        <v>144</v>
      </c>
      <c r="F64" s="66" t="s">
        <v>145</v>
      </c>
      <c r="G64" s="66">
        <v>166.26</v>
      </c>
      <c r="H64" s="66">
        <v>210</v>
      </c>
      <c r="I64" s="66">
        <v>210</v>
      </c>
      <c r="J64" s="66">
        <v>117.47</v>
      </c>
      <c r="K64" s="66">
        <f t="shared" si="6"/>
        <v>70.654396728016366</v>
      </c>
      <c r="L64" s="66">
        <f t="shared" si="7"/>
        <v>55.938095238095237</v>
      </c>
    </row>
    <row r="65" spans="2:12" x14ac:dyDescent="0.25">
      <c r="B65" s="65"/>
      <c r="C65" s="65"/>
      <c r="D65" s="65" t="s">
        <v>146</v>
      </c>
      <c r="E65" s="65"/>
      <c r="F65" s="65" t="s">
        <v>147</v>
      </c>
      <c r="G65" s="65">
        <f>G66</f>
        <v>1167.98</v>
      </c>
      <c r="H65" s="65">
        <f>H66</f>
        <v>1800</v>
      </c>
      <c r="I65" s="65">
        <f>I66</f>
        <v>1800</v>
      </c>
      <c r="J65" s="65">
        <f>J66</f>
        <v>956.77</v>
      </c>
      <c r="K65" s="65">
        <f t="shared" si="6"/>
        <v>81.916642408260415</v>
      </c>
      <c r="L65" s="65">
        <f t="shared" si="7"/>
        <v>53.153888888888886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1167.98</v>
      </c>
      <c r="H66" s="66">
        <v>1800</v>
      </c>
      <c r="I66" s="66">
        <v>1800</v>
      </c>
      <c r="J66" s="66">
        <v>956.77</v>
      </c>
      <c r="K66" s="66">
        <f t="shared" si="6"/>
        <v>81.916642408260415</v>
      </c>
      <c r="L66" s="66">
        <f t="shared" si="7"/>
        <v>53.153888888888886</v>
      </c>
    </row>
    <row r="67" spans="2:12" x14ac:dyDescent="0.25">
      <c r="B67" s="65" t="s">
        <v>150</v>
      </c>
      <c r="C67" s="65"/>
      <c r="D67" s="65"/>
      <c r="E67" s="65"/>
      <c r="F67" s="65" t="s">
        <v>151</v>
      </c>
      <c r="G67" s="65">
        <f>G68+G73</f>
        <v>1632.42</v>
      </c>
      <c r="H67" s="65">
        <f>H68+H73</f>
        <v>3887</v>
      </c>
      <c r="I67" s="65">
        <f>I68+I73</f>
        <v>3887</v>
      </c>
      <c r="J67" s="65">
        <f>J68+J73</f>
        <v>1681.21</v>
      </c>
      <c r="K67" s="65">
        <f t="shared" si="6"/>
        <v>102.98881415322037</v>
      </c>
      <c r="L67" s="65">
        <f t="shared" si="7"/>
        <v>43.252122459480319</v>
      </c>
    </row>
    <row r="68" spans="2:12" x14ac:dyDescent="0.25">
      <c r="B68" s="65"/>
      <c r="C68" s="65" t="s">
        <v>152</v>
      </c>
      <c r="D68" s="65"/>
      <c r="E68" s="65"/>
      <c r="F68" s="65" t="s">
        <v>153</v>
      </c>
      <c r="G68" s="65">
        <f>G69+G71</f>
        <v>1632.42</v>
      </c>
      <c r="H68" s="65">
        <f>H69+H71</f>
        <v>3887</v>
      </c>
      <c r="I68" s="65">
        <f>I69+I71</f>
        <v>3887</v>
      </c>
      <c r="J68" s="65">
        <f>J69+J71</f>
        <v>1681.21</v>
      </c>
      <c r="K68" s="65">
        <f t="shared" si="6"/>
        <v>102.98881415322037</v>
      </c>
      <c r="L68" s="65">
        <f t="shared" si="7"/>
        <v>43.252122459480319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>G70</f>
        <v>0</v>
      </c>
      <c r="H69" s="65">
        <f>H70</f>
        <v>500</v>
      </c>
      <c r="I69" s="65">
        <f>I70</f>
        <v>500</v>
      </c>
      <c r="J69" s="65">
        <f>J70</f>
        <v>0</v>
      </c>
      <c r="K69" s="65" t="e">
        <f t="shared" si="6"/>
        <v>#DIV/0!</v>
      </c>
      <c r="L69" s="65">
        <f t="shared" si="7"/>
        <v>0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0</v>
      </c>
      <c r="H70" s="66">
        <v>500</v>
      </c>
      <c r="I70" s="66">
        <v>500</v>
      </c>
      <c r="J70" s="66">
        <v>0</v>
      </c>
      <c r="K70" s="66" t="e">
        <f t="shared" si="6"/>
        <v>#DIV/0!</v>
      </c>
      <c r="L70" s="66">
        <f t="shared" si="7"/>
        <v>0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</f>
        <v>1632.42</v>
      </c>
      <c r="H71" s="65">
        <f>H72</f>
        <v>3387</v>
      </c>
      <c r="I71" s="65">
        <f>I72</f>
        <v>3387</v>
      </c>
      <c r="J71" s="65">
        <f>J72</f>
        <v>1681.21</v>
      </c>
      <c r="K71" s="65">
        <f t="shared" si="6"/>
        <v>102.98881415322037</v>
      </c>
      <c r="L71" s="65">
        <f t="shared" si="7"/>
        <v>49.637142013581339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1632.42</v>
      </c>
      <c r="H72" s="66">
        <v>3387</v>
      </c>
      <c r="I72" s="66">
        <v>3387</v>
      </c>
      <c r="J72" s="66">
        <v>1681.21</v>
      </c>
      <c r="K72" s="66">
        <f t="shared" si="6"/>
        <v>102.98881415322037</v>
      </c>
      <c r="L72" s="66">
        <f t="shared" si="7"/>
        <v>49.637142013581339</v>
      </c>
    </row>
    <row r="73" spans="2:12" x14ac:dyDescent="0.25">
      <c r="B73" s="65"/>
      <c r="C73" s="65" t="s">
        <v>162</v>
      </c>
      <c r="D73" s="65"/>
      <c r="E73" s="65"/>
      <c r="F73" s="65" t="s">
        <v>163</v>
      </c>
      <c r="G73" s="65">
        <f t="shared" ref="G73:J74" si="8">G74</f>
        <v>0</v>
      </c>
      <c r="H73" s="65">
        <f t="shared" si="8"/>
        <v>0</v>
      </c>
      <c r="I73" s="65">
        <f t="shared" si="8"/>
        <v>0</v>
      </c>
      <c r="J73" s="65">
        <f t="shared" si="8"/>
        <v>0</v>
      </c>
      <c r="K73" s="65" t="e">
        <f t="shared" si="6"/>
        <v>#DIV/0!</v>
      </c>
      <c r="L73" s="65" t="e">
        <f t="shared" si="7"/>
        <v>#DIV/0!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 t="shared" si="8"/>
        <v>0</v>
      </c>
      <c r="H74" s="65">
        <f t="shared" si="8"/>
        <v>0</v>
      </c>
      <c r="I74" s="65">
        <f t="shared" si="8"/>
        <v>0</v>
      </c>
      <c r="J74" s="65">
        <f t="shared" si="8"/>
        <v>0</v>
      </c>
      <c r="K74" s="65" t="e">
        <f t="shared" si="6"/>
        <v>#DIV/0!</v>
      </c>
      <c r="L74" s="65" t="e">
        <f t="shared" si="7"/>
        <v>#DIV/0!</v>
      </c>
    </row>
    <row r="75" spans="2:12" x14ac:dyDescent="0.25">
      <c r="B75" s="66"/>
      <c r="C75" s="66"/>
      <c r="D75" s="66"/>
      <c r="E75" s="66" t="s">
        <v>166</v>
      </c>
      <c r="F75" s="66" t="s">
        <v>165</v>
      </c>
      <c r="G75" s="66">
        <v>0</v>
      </c>
      <c r="H75" s="66">
        <v>0</v>
      </c>
      <c r="I75" s="66">
        <v>0</v>
      </c>
      <c r="J75" s="66">
        <v>0</v>
      </c>
      <c r="K75" s="66" t="e">
        <f t="shared" si="6"/>
        <v>#DIV/0!</v>
      </c>
      <c r="L75" s="66" t="e">
        <f t="shared" si="7"/>
        <v>#DIV/0!</v>
      </c>
    </row>
    <row r="76" spans="2:12" x14ac:dyDescent="0.25">
      <c r="B76" s="65"/>
      <c r="C76" s="66"/>
      <c r="D76" s="67"/>
      <c r="E76" s="68"/>
      <c r="F76" s="8"/>
      <c r="G76" s="65"/>
      <c r="H76" s="65"/>
      <c r="I76" s="65"/>
      <c r="J76" s="65"/>
      <c r="K76" s="70"/>
      <c r="L76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8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9"/>
  <sheetViews>
    <sheetView workbookViewId="0">
      <selection activeCell="C13" sqref="C13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</f>
        <v>831151.29999999993</v>
      </c>
      <c r="D6" s="71">
        <f>D7+D9+D11</f>
        <v>1899925</v>
      </c>
      <c r="E6" s="71">
        <f>E7+E9+E11</f>
        <v>1899925</v>
      </c>
      <c r="F6" s="71">
        <f>F7+F9+F11</f>
        <v>1002351.06</v>
      </c>
      <c r="G6" s="72">
        <f t="shared" ref="G6:G19" si="0">(F6*100)/C6</f>
        <v>120.59790557988661</v>
      </c>
      <c r="H6" s="72">
        <f t="shared" ref="H6:H19" si="1">(F6*100)/E6</f>
        <v>52.757401476374071</v>
      </c>
    </row>
    <row r="7" spans="1:8" x14ac:dyDescent="0.25">
      <c r="A7"/>
      <c r="B7" s="8" t="s">
        <v>167</v>
      </c>
      <c r="C7" s="71">
        <f>C8</f>
        <v>830381.74</v>
      </c>
      <c r="D7" s="71">
        <f>D8</f>
        <v>1899088</v>
      </c>
      <c r="E7" s="71">
        <f>E8</f>
        <v>1899088</v>
      </c>
      <c r="F7" s="71">
        <f>F8</f>
        <v>1001800.28</v>
      </c>
      <c r="G7" s="72">
        <f t="shared" si="0"/>
        <v>120.64334169968622</v>
      </c>
      <c r="H7" s="72">
        <f t="shared" si="1"/>
        <v>52.751651318948888</v>
      </c>
    </row>
    <row r="8" spans="1:8" x14ac:dyDescent="0.25">
      <c r="A8"/>
      <c r="B8" s="16" t="s">
        <v>168</v>
      </c>
      <c r="C8" s="73">
        <v>830381.74</v>
      </c>
      <c r="D8" s="73">
        <v>1899088</v>
      </c>
      <c r="E8" s="73">
        <v>1899088</v>
      </c>
      <c r="F8" s="74">
        <v>1001800.28</v>
      </c>
      <c r="G8" s="70">
        <f t="shared" si="0"/>
        <v>120.64334169968622</v>
      </c>
      <c r="H8" s="70">
        <f t="shared" si="1"/>
        <v>52.751651318948888</v>
      </c>
    </row>
    <row r="9" spans="1:8" x14ac:dyDescent="0.25">
      <c r="A9"/>
      <c r="B9" s="8" t="s">
        <v>169</v>
      </c>
      <c r="C9" s="71">
        <f>C10</f>
        <v>398.2</v>
      </c>
      <c r="D9" s="71">
        <f>D10</f>
        <v>737</v>
      </c>
      <c r="E9" s="71">
        <f>E10</f>
        <v>737</v>
      </c>
      <c r="F9" s="71">
        <f>F10</f>
        <v>550.78</v>
      </c>
      <c r="G9" s="72">
        <f t="shared" si="0"/>
        <v>138.31742842792568</v>
      </c>
      <c r="H9" s="72">
        <f t="shared" si="1"/>
        <v>74.732700135685207</v>
      </c>
    </row>
    <row r="10" spans="1:8" x14ac:dyDescent="0.25">
      <c r="A10"/>
      <c r="B10" s="16" t="s">
        <v>170</v>
      </c>
      <c r="C10" s="73">
        <v>398.2</v>
      </c>
      <c r="D10" s="73">
        <v>737</v>
      </c>
      <c r="E10" s="73">
        <v>737</v>
      </c>
      <c r="F10" s="74">
        <v>550.78</v>
      </c>
      <c r="G10" s="70">
        <f t="shared" si="0"/>
        <v>138.31742842792568</v>
      </c>
      <c r="H10" s="70">
        <f t="shared" si="1"/>
        <v>74.732700135685207</v>
      </c>
    </row>
    <row r="11" spans="1:8" x14ac:dyDescent="0.25">
      <c r="A11"/>
      <c r="B11" s="8" t="s">
        <v>171</v>
      </c>
      <c r="C11" s="71">
        <f>C12</f>
        <v>371.36</v>
      </c>
      <c r="D11" s="71">
        <f>D12</f>
        <v>100</v>
      </c>
      <c r="E11" s="71">
        <f>E12</f>
        <v>100</v>
      </c>
      <c r="F11" s="71">
        <f>F12</f>
        <v>0</v>
      </c>
      <c r="G11" s="72">
        <f t="shared" si="0"/>
        <v>0</v>
      </c>
      <c r="H11" s="72">
        <f t="shared" si="1"/>
        <v>0</v>
      </c>
    </row>
    <row r="12" spans="1:8" x14ac:dyDescent="0.25">
      <c r="A12"/>
      <c r="B12" s="16" t="s">
        <v>172</v>
      </c>
      <c r="C12" s="73">
        <v>371.36</v>
      </c>
      <c r="D12" s="73">
        <v>100</v>
      </c>
      <c r="E12" s="73">
        <v>100</v>
      </c>
      <c r="F12" s="74">
        <v>0</v>
      </c>
      <c r="G12" s="70">
        <f t="shared" si="0"/>
        <v>0</v>
      </c>
      <c r="H12" s="70">
        <f t="shared" si="1"/>
        <v>0</v>
      </c>
    </row>
    <row r="13" spans="1:8" x14ac:dyDescent="0.25">
      <c r="B13" s="8" t="s">
        <v>32</v>
      </c>
      <c r="C13" s="75">
        <f>C14+C16+C18</f>
        <v>830779.94</v>
      </c>
      <c r="D13" s="75">
        <f>D14+D16+D18</f>
        <v>1899925</v>
      </c>
      <c r="E13" s="75">
        <f>E14+E16+E18</f>
        <v>1899925</v>
      </c>
      <c r="F13" s="75">
        <f>F14+F16+F18</f>
        <v>1002351.06</v>
      </c>
      <c r="G13" s="72">
        <f t="shared" si="0"/>
        <v>120.65181304209152</v>
      </c>
      <c r="H13" s="72">
        <f t="shared" si="1"/>
        <v>52.757401476374071</v>
      </c>
    </row>
    <row r="14" spans="1:8" x14ac:dyDescent="0.25">
      <c r="A14"/>
      <c r="B14" s="8" t="s">
        <v>167</v>
      </c>
      <c r="C14" s="75">
        <f>C15</f>
        <v>830381.74</v>
      </c>
      <c r="D14" s="75">
        <f>D15</f>
        <v>1899088</v>
      </c>
      <c r="E14" s="75">
        <f>E15</f>
        <v>1899088</v>
      </c>
      <c r="F14" s="75">
        <f>F15</f>
        <v>1001800.28</v>
      </c>
      <c r="G14" s="72">
        <f t="shared" si="0"/>
        <v>120.64334169968622</v>
      </c>
      <c r="H14" s="72">
        <f t="shared" si="1"/>
        <v>52.751651318948888</v>
      </c>
    </row>
    <row r="15" spans="1:8" x14ac:dyDescent="0.25">
      <c r="A15"/>
      <c r="B15" s="16" t="s">
        <v>168</v>
      </c>
      <c r="C15" s="73">
        <v>830381.74</v>
      </c>
      <c r="D15" s="73">
        <v>1899088</v>
      </c>
      <c r="E15" s="76">
        <v>1899088</v>
      </c>
      <c r="F15" s="74">
        <v>1001800.28</v>
      </c>
      <c r="G15" s="70">
        <f t="shared" si="0"/>
        <v>120.64334169968622</v>
      </c>
      <c r="H15" s="70">
        <f t="shared" si="1"/>
        <v>52.751651318948888</v>
      </c>
    </row>
    <row r="16" spans="1:8" x14ac:dyDescent="0.25">
      <c r="A16"/>
      <c r="B16" s="8" t="s">
        <v>169</v>
      </c>
      <c r="C16" s="75">
        <f>C17</f>
        <v>398.2</v>
      </c>
      <c r="D16" s="75">
        <f>D17</f>
        <v>737</v>
      </c>
      <c r="E16" s="75">
        <f>E17</f>
        <v>737</v>
      </c>
      <c r="F16" s="75">
        <f>F17</f>
        <v>550.78</v>
      </c>
      <c r="G16" s="72">
        <f t="shared" si="0"/>
        <v>138.31742842792568</v>
      </c>
      <c r="H16" s="72">
        <f t="shared" si="1"/>
        <v>74.732700135685207</v>
      </c>
    </row>
    <row r="17" spans="1:8" x14ac:dyDescent="0.25">
      <c r="A17"/>
      <c r="B17" s="16" t="s">
        <v>170</v>
      </c>
      <c r="C17" s="73">
        <v>398.2</v>
      </c>
      <c r="D17" s="73">
        <v>737</v>
      </c>
      <c r="E17" s="76">
        <v>737</v>
      </c>
      <c r="F17" s="74">
        <v>550.78</v>
      </c>
      <c r="G17" s="70">
        <f t="shared" si="0"/>
        <v>138.31742842792568</v>
      </c>
      <c r="H17" s="70">
        <f t="shared" si="1"/>
        <v>74.732700135685207</v>
      </c>
    </row>
    <row r="18" spans="1:8" x14ac:dyDescent="0.25">
      <c r="A18"/>
      <c r="B18" s="8" t="s">
        <v>171</v>
      </c>
      <c r="C18" s="75">
        <f>C19</f>
        <v>0</v>
      </c>
      <c r="D18" s="75">
        <f>D19</f>
        <v>100</v>
      </c>
      <c r="E18" s="75">
        <f>E19</f>
        <v>100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25">
      <c r="A19"/>
      <c r="B19" s="16" t="s">
        <v>172</v>
      </c>
      <c r="C19" s="73">
        <v>0</v>
      </c>
      <c r="D19" s="73">
        <v>100</v>
      </c>
      <c r="E19" s="76">
        <v>100</v>
      </c>
      <c r="F19" s="74">
        <v>0</v>
      </c>
      <c r="G19" s="70" t="e">
        <f t="shared" si="0"/>
        <v>#DIV/0!</v>
      </c>
      <c r="H19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B1" sqref="B1:H11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830779.94</v>
      </c>
      <c r="D6" s="75">
        <f t="shared" si="0"/>
        <v>1899925</v>
      </c>
      <c r="E6" s="75">
        <f t="shared" si="0"/>
        <v>1899925</v>
      </c>
      <c r="F6" s="75">
        <f t="shared" si="0"/>
        <v>1002351.06</v>
      </c>
      <c r="G6" s="70">
        <f>(F6*100)/C6</f>
        <v>120.65181304209152</v>
      </c>
      <c r="H6" s="70">
        <f>(F6*100)/E6</f>
        <v>52.757401476374071</v>
      </c>
    </row>
    <row r="7" spans="2:8" x14ac:dyDescent="0.25">
      <c r="B7" s="8" t="s">
        <v>173</v>
      </c>
      <c r="C7" s="75">
        <f t="shared" si="0"/>
        <v>830779.94</v>
      </c>
      <c r="D7" s="75">
        <f t="shared" si="0"/>
        <v>1899925</v>
      </c>
      <c r="E7" s="75">
        <f t="shared" si="0"/>
        <v>1899925</v>
      </c>
      <c r="F7" s="75">
        <f t="shared" si="0"/>
        <v>1002351.06</v>
      </c>
      <c r="G7" s="70">
        <f>(F7*100)/C7</f>
        <v>120.65181304209152</v>
      </c>
      <c r="H7" s="70">
        <f>(F7*100)/E7</f>
        <v>52.757401476374071</v>
      </c>
    </row>
    <row r="8" spans="2:8" x14ac:dyDescent="0.25">
      <c r="B8" s="11" t="s">
        <v>174</v>
      </c>
      <c r="C8" s="73">
        <v>830779.94</v>
      </c>
      <c r="D8" s="73">
        <v>1899925</v>
      </c>
      <c r="E8" s="73">
        <v>1899925</v>
      </c>
      <c r="F8" s="74">
        <v>1002351.06</v>
      </c>
      <c r="G8" s="70">
        <f>(F8*100)/C8</f>
        <v>120.65181304209152</v>
      </c>
      <c r="H8" s="70">
        <f>(F8*100)/E8</f>
        <v>52.757401476374071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B1" sqref="B1:L1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B1" sqref="B1:H14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41"/>
  <sheetViews>
    <sheetView zoomScaleNormal="100" workbookViewId="0">
      <selection activeCell="B4" sqref="B4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175</v>
      </c>
      <c r="C1" s="39"/>
    </row>
    <row r="2" spans="1:6" ht="15" customHeight="1" x14ac:dyDescent="0.2">
      <c r="A2" s="41" t="s">
        <v>34</v>
      </c>
      <c r="B2" s="42" t="s">
        <v>176</v>
      </c>
      <c r="C2" s="39"/>
    </row>
    <row r="3" spans="1:6" s="39" customFormat="1" ht="43.5" customHeight="1" x14ac:dyDescent="0.2">
      <c r="A3" s="43" t="s">
        <v>35</v>
      </c>
      <c r="B3" s="37" t="s">
        <v>177</v>
      </c>
    </row>
    <row r="4" spans="1:6" s="39" customFormat="1" x14ac:dyDescent="0.2">
      <c r="A4" s="43" t="s">
        <v>36</v>
      </c>
      <c r="B4" s="44" t="s">
        <v>178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179</v>
      </c>
      <c r="B7" s="46"/>
      <c r="C7" s="77">
        <f>C12+C52</f>
        <v>1899088</v>
      </c>
      <c r="D7" s="77">
        <f>D12+D52</f>
        <v>1899088</v>
      </c>
      <c r="E7" s="77">
        <f>E12+E52</f>
        <v>1001800.2799999999</v>
      </c>
      <c r="F7" s="77">
        <f>(E7*100)/D7</f>
        <v>52.751651318948888</v>
      </c>
    </row>
    <row r="8" spans="1:6" x14ac:dyDescent="0.2">
      <c r="A8" s="47" t="s">
        <v>74</v>
      </c>
      <c r="B8" s="46"/>
      <c r="C8" s="77">
        <f>C67</f>
        <v>737</v>
      </c>
      <c r="D8" s="77">
        <f>D67</f>
        <v>737</v>
      </c>
      <c r="E8" s="77">
        <f>E67</f>
        <v>550.78</v>
      </c>
      <c r="F8" s="77">
        <f>(E8*100)/D8</f>
        <v>74.732700135685207</v>
      </c>
    </row>
    <row r="9" spans="1:6" x14ac:dyDescent="0.2">
      <c r="A9" s="47" t="s">
        <v>180</v>
      </c>
      <c r="B9" s="46"/>
      <c r="C9" s="77">
        <f>C77</f>
        <v>100</v>
      </c>
      <c r="D9" s="77">
        <f>D77</f>
        <v>100</v>
      </c>
      <c r="E9" s="77">
        <f>E77</f>
        <v>0</v>
      </c>
      <c r="F9" s="77">
        <f>(E9*100)/D9</f>
        <v>0</v>
      </c>
    </row>
    <row r="10" spans="1:6" s="57" customFormat="1" x14ac:dyDescent="0.2"/>
    <row r="11" spans="1:6" ht="38.25" x14ac:dyDescent="0.2">
      <c r="A11" s="47" t="s">
        <v>181</v>
      </c>
      <c r="B11" s="47" t="s">
        <v>182</v>
      </c>
      <c r="C11" s="47" t="s">
        <v>43</v>
      </c>
      <c r="D11" s="47" t="s">
        <v>183</v>
      </c>
      <c r="E11" s="47" t="s">
        <v>184</v>
      </c>
      <c r="F11" s="47" t="s">
        <v>185</v>
      </c>
    </row>
    <row r="12" spans="1:6" x14ac:dyDescent="0.2">
      <c r="A12" s="49" t="s">
        <v>72</v>
      </c>
      <c r="B12" s="50" t="s">
        <v>73</v>
      </c>
      <c r="C12" s="80">
        <f>C13+C21+C47</f>
        <v>1895201</v>
      </c>
      <c r="D12" s="80">
        <f>D13+D21+D47</f>
        <v>1895201</v>
      </c>
      <c r="E12" s="80">
        <f>E13+E21+E47</f>
        <v>1000119.07</v>
      </c>
      <c r="F12" s="81">
        <f>(E13*100)/D13</f>
        <v>53.522455829366272</v>
      </c>
    </row>
    <row r="13" spans="1:6" x14ac:dyDescent="0.2">
      <c r="A13" s="51" t="s">
        <v>74</v>
      </c>
      <c r="B13" s="52" t="s">
        <v>75</v>
      </c>
      <c r="C13" s="82">
        <f>C14+C17+C19</f>
        <v>1641645</v>
      </c>
      <c r="D13" s="82">
        <f>D14+D17+D19</f>
        <v>1641645</v>
      </c>
      <c r="E13" s="82">
        <f>E14+E17+E19</f>
        <v>878648.72</v>
      </c>
      <c r="F13" s="81">
        <f>(E14*100)/D14</f>
        <v>53.736155317196832</v>
      </c>
    </row>
    <row r="14" spans="1:6" x14ac:dyDescent="0.2">
      <c r="A14" s="53" t="s">
        <v>76</v>
      </c>
      <c r="B14" s="54" t="s">
        <v>77</v>
      </c>
      <c r="C14" s="83">
        <f>C15+C16</f>
        <v>1356965</v>
      </c>
      <c r="D14" s="83">
        <f>D15+D16</f>
        <v>1356965</v>
      </c>
      <c r="E14" s="83">
        <f>E15+E16</f>
        <v>729180.82</v>
      </c>
      <c r="F14" s="83">
        <f>(E15*100)/D15</f>
        <v>53.835338676156269</v>
      </c>
    </row>
    <row r="15" spans="1:6" x14ac:dyDescent="0.2">
      <c r="A15" s="55" t="s">
        <v>78</v>
      </c>
      <c r="B15" s="56" t="s">
        <v>79</v>
      </c>
      <c r="C15" s="84">
        <v>1354465</v>
      </c>
      <c r="D15" s="84">
        <v>1354465</v>
      </c>
      <c r="E15" s="84">
        <v>729180.82</v>
      </c>
      <c r="F15" s="84"/>
    </row>
    <row r="16" spans="1:6" x14ac:dyDescent="0.2">
      <c r="A16" s="55" t="s">
        <v>80</v>
      </c>
      <c r="B16" s="56" t="s">
        <v>81</v>
      </c>
      <c r="C16" s="84">
        <v>2500</v>
      </c>
      <c r="D16" s="84">
        <v>2500</v>
      </c>
      <c r="E16" s="84">
        <v>0</v>
      </c>
      <c r="F16" s="84"/>
    </row>
    <row r="17" spans="1:6" x14ac:dyDescent="0.2">
      <c r="A17" s="53" t="s">
        <v>82</v>
      </c>
      <c r="B17" s="54" t="s">
        <v>83</v>
      </c>
      <c r="C17" s="83">
        <f>C18</f>
        <v>60781</v>
      </c>
      <c r="D17" s="83">
        <f>D18</f>
        <v>60781</v>
      </c>
      <c r="E17" s="83">
        <f>E18</f>
        <v>29153.06</v>
      </c>
      <c r="F17" s="83">
        <f>(E18*100)/D18</f>
        <v>47.964100623550124</v>
      </c>
    </row>
    <row r="18" spans="1:6" x14ac:dyDescent="0.2">
      <c r="A18" s="55" t="s">
        <v>84</v>
      </c>
      <c r="B18" s="56" t="s">
        <v>83</v>
      </c>
      <c r="C18" s="84">
        <v>60781</v>
      </c>
      <c r="D18" s="84">
        <v>60781</v>
      </c>
      <c r="E18" s="84">
        <v>29153.06</v>
      </c>
      <c r="F18" s="84"/>
    </row>
    <row r="19" spans="1:6" x14ac:dyDescent="0.2">
      <c r="A19" s="53" t="s">
        <v>85</v>
      </c>
      <c r="B19" s="54" t="s">
        <v>86</v>
      </c>
      <c r="C19" s="83">
        <f>C20</f>
        <v>223899</v>
      </c>
      <c r="D19" s="83">
        <f>D20</f>
        <v>223899</v>
      </c>
      <c r="E19" s="83">
        <f>E20</f>
        <v>120314.84</v>
      </c>
      <c r="F19" s="83">
        <f>(E20*100)/D20</f>
        <v>53.736211416754877</v>
      </c>
    </row>
    <row r="20" spans="1:6" x14ac:dyDescent="0.2">
      <c r="A20" s="55" t="s">
        <v>87</v>
      </c>
      <c r="B20" s="56" t="s">
        <v>88</v>
      </c>
      <c r="C20" s="84">
        <v>223899</v>
      </c>
      <c r="D20" s="84">
        <v>223899</v>
      </c>
      <c r="E20" s="84">
        <v>120314.84</v>
      </c>
      <c r="F20" s="84"/>
    </row>
    <row r="21" spans="1:6" x14ac:dyDescent="0.2">
      <c r="A21" s="51" t="s">
        <v>89</v>
      </c>
      <c r="B21" s="52" t="s">
        <v>90</v>
      </c>
      <c r="C21" s="82">
        <f>C22+C26+C32+C42</f>
        <v>251546</v>
      </c>
      <c r="D21" s="82">
        <f>D22+D26+D32+D42</f>
        <v>251546</v>
      </c>
      <c r="E21" s="82">
        <f>E22+E26+E32+E42</f>
        <v>120396.11</v>
      </c>
      <c r="F21" s="81">
        <f>(E22*100)/D22</f>
        <v>70.71351981351981</v>
      </c>
    </row>
    <row r="22" spans="1:6" x14ac:dyDescent="0.2">
      <c r="A22" s="53" t="s">
        <v>91</v>
      </c>
      <c r="B22" s="54" t="s">
        <v>92</v>
      </c>
      <c r="C22" s="83">
        <f>C23+C24+C25</f>
        <v>38610</v>
      </c>
      <c r="D22" s="83">
        <f>D23+D24+D25</f>
        <v>38610</v>
      </c>
      <c r="E22" s="83">
        <f>E23+E24+E25</f>
        <v>27302.489999999998</v>
      </c>
      <c r="F22" s="83">
        <f>(E23*100)/D23</f>
        <v>35.645000000000003</v>
      </c>
    </row>
    <row r="23" spans="1:6" x14ac:dyDescent="0.2">
      <c r="A23" s="55" t="s">
        <v>93</v>
      </c>
      <c r="B23" s="56" t="s">
        <v>94</v>
      </c>
      <c r="C23" s="84">
        <v>4000</v>
      </c>
      <c r="D23" s="84">
        <v>4000</v>
      </c>
      <c r="E23" s="84">
        <v>1425.8</v>
      </c>
      <c r="F23" s="84"/>
    </row>
    <row r="24" spans="1:6" ht="25.5" x14ac:dyDescent="0.2">
      <c r="A24" s="55" t="s">
        <v>95</v>
      </c>
      <c r="B24" s="56" t="s">
        <v>96</v>
      </c>
      <c r="C24" s="84">
        <v>30610</v>
      </c>
      <c r="D24" s="84">
        <v>30610</v>
      </c>
      <c r="E24" s="84">
        <v>22496.69</v>
      </c>
      <c r="F24" s="84"/>
    </row>
    <row r="25" spans="1:6" x14ac:dyDescent="0.2">
      <c r="A25" s="55" t="s">
        <v>97</v>
      </c>
      <c r="B25" s="56" t="s">
        <v>98</v>
      </c>
      <c r="C25" s="84">
        <v>4000</v>
      </c>
      <c r="D25" s="84">
        <v>4000</v>
      </c>
      <c r="E25" s="84">
        <v>3380</v>
      </c>
      <c r="F25" s="84"/>
    </row>
    <row r="26" spans="1:6" x14ac:dyDescent="0.2">
      <c r="A26" s="53" t="s">
        <v>99</v>
      </c>
      <c r="B26" s="54" t="s">
        <v>100</v>
      </c>
      <c r="C26" s="83">
        <f>C27+C28+C29+C30+C31</f>
        <v>70700</v>
      </c>
      <c r="D26" s="83">
        <f>D27+D28+D29+D30+D31</f>
        <v>70700</v>
      </c>
      <c r="E26" s="83">
        <f>E27+E28+E29+E30+E31</f>
        <v>28813.769999999997</v>
      </c>
      <c r="F26" s="83">
        <f>(E27*100)/D27</f>
        <v>33.016535714285716</v>
      </c>
    </row>
    <row r="27" spans="1:6" x14ac:dyDescent="0.2">
      <c r="A27" s="55" t="s">
        <v>101</v>
      </c>
      <c r="B27" s="56" t="s">
        <v>102</v>
      </c>
      <c r="C27" s="84">
        <v>28000</v>
      </c>
      <c r="D27" s="84">
        <v>28000</v>
      </c>
      <c r="E27" s="84">
        <v>9244.6299999999992</v>
      </c>
      <c r="F27" s="84"/>
    </row>
    <row r="28" spans="1:6" x14ac:dyDescent="0.2">
      <c r="A28" s="55" t="s">
        <v>103</v>
      </c>
      <c r="B28" s="56" t="s">
        <v>104</v>
      </c>
      <c r="C28" s="84">
        <v>40000</v>
      </c>
      <c r="D28" s="84">
        <v>40000</v>
      </c>
      <c r="E28" s="84">
        <v>17351.96</v>
      </c>
      <c r="F28" s="84"/>
    </row>
    <row r="29" spans="1:6" x14ac:dyDescent="0.2">
      <c r="A29" s="55" t="s">
        <v>105</v>
      </c>
      <c r="B29" s="56" t="s">
        <v>106</v>
      </c>
      <c r="C29" s="84">
        <v>400</v>
      </c>
      <c r="D29" s="84">
        <v>400</v>
      </c>
      <c r="E29" s="84">
        <v>0</v>
      </c>
      <c r="F29" s="84"/>
    </row>
    <row r="30" spans="1:6" x14ac:dyDescent="0.2">
      <c r="A30" s="55" t="s">
        <v>107</v>
      </c>
      <c r="B30" s="56" t="s">
        <v>108</v>
      </c>
      <c r="C30" s="84">
        <v>2000</v>
      </c>
      <c r="D30" s="84">
        <v>2000</v>
      </c>
      <c r="E30" s="84">
        <v>2217.1799999999998</v>
      </c>
      <c r="F30" s="84"/>
    </row>
    <row r="31" spans="1:6" x14ac:dyDescent="0.2">
      <c r="A31" s="55" t="s">
        <v>109</v>
      </c>
      <c r="B31" s="56" t="s">
        <v>110</v>
      </c>
      <c r="C31" s="84">
        <v>300</v>
      </c>
      <c r="D31" s="84">
        <v>300</v>
      </c>
      <c r="E31" s="84">
        <v>0</v>
      </c>
      <c r="F31" s="84"/>
    </row>
    <row r="32" spans="1:6" x14ac:dyDescent="0.2">
      <c r="A32" s="53" t="s">
        <v>111</v>
      </c>
      <c r="B32" s="54" t="s">
        <v>112</v>
      </c>
      <c r="C32" s="83">
        <f>C33+C34+C35+C36+C37+C38+C39+C40+C41</f>
        <v>137736</v>
      </c>
      <c r="D32" s="83">
        <f>D33+D34+D35+D36+D37+D38+D39+D40+D41</f>
        <v>137736</v>
      </c>
      <c r="E32" s="83">
        <f>E33+E34+E35+E36+E37+E38+E39+E40+E41</f>
        <v>63112.960000000006</v>
      </c>
      <c r="F32" s="83">
        <f>(E33*100)/D33</f>
        <v>46.500141176470585</v>
      </c>
    </row>
    <row r="33" spans="1:6" x14ac:dyDescent="0.2">
      <c r="A33" s="55" t="s">
        <v>113</v>
      </c>
      <c r="B33" s="56" t="s">
        <v>114</v>
      </c>
      <c r="C33" s="84">
        <v>42500</v>
      </c>
      <c r="D33" s="84">
        <v>42500</v>
      </c>
      <c r="E33" s="84">
        <v>19762.560000000001</v>
      </c>
      <c r="F33" s="84"/>
    </row>
    <row r="34" spans="1:6" x14ac:dyDescent="0.2">
      <c r="A34" s="55" t="s">
        <v>115</v>
      </c>
      <c r="B34" s="56" t="s">
        <v>116</v>
      </c>
      <c r="C34" s="84">
        <v>22001</v>
      </c>
      <c r="D34" s="84">
        <v>22001</v>
      </c>
      <c r="E34" s="84">
        <v>13305.69</v>
      </c>
      <c r="F34" s="84"/>
    </row>
    <row r="35" spans="1:6" x14ac:dyDescent="0.2">
      <c r="A35" s="55" t="s">
        <v>117</v>
      </c>
      <c r="B35" s="56" t="s">
        <v>118</v>
      </c>
      <c r="C35" s="84">
        <v>2000</v>
      </c>
      <c r="D35" s="84">
        <v>2000</v>
      </c>
      <c r="E35" s="84">
        <v>0</v>
      </c>
      <c r="F35" s="84"/>
    </row>
    <row r="36" spans="1:6" x14ac:dyDescent="0.2">
      <c r="A36" s="55" t="s">
        <v>119</v>
      </c>
      <c r="B36" s="56" t="s">
        <v>120</v>
      </c>
      <c r="C36" s="84">
        <v>54000</v>
      </c>
      <c r="D36" s="84">
        <v>54000</v>
      </c>
      <c r="E36" s="84">
        <v>24227.29</v>
      </c>
      <c r="F36" s="84"/>
    </row>
    <row r="37" spans="1:6" x14ac:dyDescent="0.2">
      <c r="A37" s="55" t="s">
        <v>121</v>
      </c>
      <c r="B37" s="56" t="s">
        <v>122</v>
      </c>
      <c r="C37" s="84">
        <v>10500</v>
      </c>
      <c r="D37" s="84">
        <v>10500</v>
      </c>
      <c r="E37" s="84">
        <v>4665.22</v>
      </c>
      <c r="F37" s="84"/>
    </row>
    <row r="38" spans="1:6" x14ac:dyDescent="0.2">
      <c r="A38" s="55" t="s">
        <v>123</v>
      </c>
      <c r="B38" s="56" t="s">
        <v>124</v>
      </c>
      <c r="C38" s="84">
        <v>1110</v>
      </c>
      <c r="D38" s="84">
        <v>1110</v>
      </c>
      <c r="E38" s="84">
        <v>120</v>
      </c>
      <c r="F38" s="84"/>
    </row>
    <row r="39" spans="1:6" x14ac:dyDescent="0.2">
      <c r="A39" s="55" t="s">
        <v>125</v>
      </c>
      <c r="B39" s="56" t="s">
        <v>126</v>
      </c>
      <c r="C39" s="84">
        <v>2500</v>
      </c>
      <c r="D39" s="84">
        <v>2500</v>
      </c>
      <c r="E39" s="84">
        <v>184.08</v>
      </c>
      <c r="F39" s="84"/>
    </row>
    <row r="40" spans="1:6" x14ac:dyDescent="0.2">
      <c r="A40" s="55" t="s">
        <v>127</v>
      </c>
      <c r="B40" s="56" t="s">
        <v>128</v>
      </c>
      <c r="C40" s="84">
        <v>125</v>
      </c>
      <c r="D40" s="84">
        <v>125</v>
      </c>
      <c r="E40" s="84">
        <v>16.98</v>
      </c>
      <c r="F40" s="84"/>
    </row>
    <row r="41" spans="1:6" x14ac:dyDescent="0.2">
      <c r="A41" s="55" t="s">
        <v>129</v>
      </c>
      <c r="B41" s="56" t="s">
        <v>130</v>
      </c>
      <c r="C41" s="84">
        <v>3000</v>
      </c>
      <c r="D41" s="84">
        <v>3000</v>
      </c>
      <c r="E41" s="84">
        <v>831.14</v>
      </c>
      <c r="F41" s="84"/>
    </row>
    <row r="42" spans="1:6" x14ac:dyDescent="0.2">
      <c r="A42" s="53" t="s">
        <v>131</v>
      </c>
      <c r="B42" s="54" t="s">
        <v>132</v>
      </c>
      <c r="C42" s="83">
        <f>C43+C44+C45+C46</f>
        <v>4500</v>
      </c>
      <c r="D42" s="83">
        <f>D43+D44+D45+D46</f>
        <v>4500</v>
      </c>
      <c r="E42" s="83">
        <f>E43+E44+E45+E46</f>
        <v>1166.8900000000001</v>
      </c>
      <c r="F42" s="83">
        <f>(E43*100)/D43</f>
        <v>97.048000000000002</v>
      </c>
    </row>
    <row r="43" spans="1:6" x14ac:dyDescent="0.2">
      <c r="A43" s="55" t="s">
        <v>133</v>
      </c>
      <c r="B43" s="56" t="s">
        <v>134</v>
      </c>
      <c r="C43" s="84">
        <v>750</v>
      </c>
      <c r="D43" s="84">
        <v>750</v>
      </c>
      <c r="E43" s="84">
        <v>727.86</v>
      </c>
      <c r="F43" s="84"/>
    </row>
    <row r="44" spans="1:6" x14ac:dyDescent="0.2">
      <c r="A44" s="55" t="s">
        <v>135</v>
      </c>
      <c r="B44" s="56" t="s">
        <v>136</v>
      </c>
      <c r="C44" s="84">
        <v>600</v>
      </c>
      <c r="D44" s="84">
        <v>600</v>
      </c>
      <c r="E44" s="84">
        <v>0</v>
      </c>
      <c r="F44" s="84"/>
    </row>
    <row r="45" spans="1:6" x14ac:dyDescent="0.2">
      <c r="A45" s="55" t="s">
        <v>137</v>
      </c>
      <c r="B45" s="56" t="s">
        <v>138</v>
      </c>
      <c r="C45" s="84">
        <v>2150</v>
      </c>
      <c r="D45" s="84">
        <v>2150</v>
      </c>
      <c r="E45" s="84">
        <v>63.72</v>
      </c>
      <c r="F45" s="84"/>
    </row>
    <row r="46" spans="1:6" x14ac:dyDescent="0.2">
      <c r="A46" s="55" t="s">
        <v>139</v>
      </c>
      <c r="B46" s="56" t="s">
        <v>132</v>
      </c>
      <c r="C46" s="84">
        <v>1000</v>
      </c>
      <c r="D46" s="84">
        <v>1000</v>
      </c>
      <c r="E46" s="84">
        <v>375.31</v>
      </c>
      <c r="F46" s="84"/>
    </row>
    <row r="47" spans="1:6" x14ac:dyDescent="0.2">
      <c r="A47" s="51" t="s">
        <v>140</v>
      </c>
      <c r="B47" s="52" t="s">
        <v>141</v>
      </c>
      <c r="C47" s="82">
        <f>C48+C50</f>
        <v>2010</v>
      </c>
      <c r="D47" s="82">
        <f>D48+D50</f>
        <v>2010</v>
      </c>
      <c r="E47" s="82">
        <f>E48+E50</f>
        <v>1074.24</v>
      </c>
      <c r="F47" s="81">
        <f>(E48*100)/D48</f>
        <v>55.938095238095237</v>
      </c>
    </row>
    <row r="48" spans="1:6" x14ac:dyDescent="0.2">
      <c r="A48" s="53" t="s">
        <v>142</v>
      </c>
      <c r="B48" s="54" t="s">
        <v>143</v>
      </c>
      <c r="C48" s="83">
        <f>C49</f>
        <v>210</v>
      </c>
      <c r="D48" s="83">
        <f>D49</f>
        <v>210</v>
      </c>
      <c r="E48" s="83">
        <f>E49</f>
        <v>117.47</v>
      </c>
      <c r="F48" s="83">
        <f>(E49*100)/D49</f>
        <v>55.938095238095237</v>
      </c>
    </row>
    <row r="49" spans="1:6" ht="25.5" x14ac:dyDescent="0.2">
      <c r="A49" s="55" t="s">
        <v>144</v>
      </c>
      <c r="B49" s="56" t="s">
        <v>145</v>
      </c>
      <c r="C49" s="84">
        <v>210</v>
      </c>
      <c r="D49" s="84">
        <v>210</v>
      </c>
      <c r="E49" s="84">
        <v>117.47</v>
      </c>
      <c r="F49" s="84"/>
    </row>
    <row r="50" spans="1:6" x14ac:dyDescent="0.2">
      <c r="A50" s="53" t="s">
        <v>146</v>
      </c>
      <c r="B50" s="54" t="s">
        <v>147</v>
      </c>
      <c r="C50" s="83">
        <f>C51</f>
        <v>1800</v>
      </c>
      <c r="D50" s="83">
        <f>D51</f>
        <v>1800</v>
      </c>
      <c r="E50" s="83">
        <f>E51</f>
        <v>956.77</v>
      </c>
      <c r="F50" s="83">
        <f>(E51*100)/D51</f>
        <v>53.153888888888886</v>
      </c>
    </row>
    <row r="51" spans="1:6" x14ac:dyDescent="0.2">
      <c r="A51" s="55" t="s">
        <v>148</v>
      </c>
      <c r="B51" s="56" t="s">
        <v>149</v>
      </c>
      <c r="C51" s="84">
        <v>1800</v>
      </c>
      <c r="D51" s="84">
        <v>1800</v>
      </c>
      <c r="E51" s="84">
        <v>956.77</v>
      </c>
      <c r="F51" s="84"/>
    </row>
    <row r="52" spans="1:6" x14ac:dyDescent="0.2">
      <c r="A52" s="49" t="s">
        <v>150</v>
      </c>
      <c r="B52" s="50" t="s">
        <v>151</v>
      </c>
      <c r="C52" s="80">
        <f>C53+C58</f>
        <v>3887</v>
      </c>
      <c r="D52" s="80">
        <f>D53+D58</f>
        <v>3887</v>
      </c>
      <c r="E52" s="80">
        <f>E53+E58</f>
        <v>1681.21</v>
      </c>
      <c r="F52" s="81">
        <f>(E53*100)/D53</f>
        <v>43.252122459480319</v>
      </c>
    </row>
    <row r="53" spans="1:6" x14ac:dyDescent="0.2">
      <c r="A53" s="51" t="s">
        <v>152</v>
      </c>
      <c r="B53" s="52" t="s">
        <v>153</v>
      </c>
      <c r="C53" s="82">
        <f>C54+C56</f>
        <v>3887</v>
      </c>
      <c r="D53" s="82">
        <f>D54+D56</f>
        <v>3887</v>
      </c>
      <c r="E53" s="82">
        <f>E54+E56</f>
        <v>1681.21</v>
      </c>
      <c r="F53" s="81">
        <f>(E54*100)/D54</f>
        <v>0</v>
      </c>
    </row>
    <row r="54" spans="1:6" x14ac:dyDescent="0.2">
      <c r="A54" s="53" t="s">
        <v>154</v>
      </c>
      <c r="B54" s="54" t="s">
        <v>155</v>
      </c>
      <c r="C54" s="83">
        <f>C55</f>
        <v>500</v>
      </c>
      <c r="D54" s="83">
        <f>D55</f>
        <v>500</v>
      </c>
      <c r="E54" s="83">
        <f>E55</f>
        <v>0</v>
      </c>
      <c r="F54" s="83">
        <f>(E55*100)/D55</f>
        <v>0</v>
      </c>
    </row>
    <row r="55" spans="1:6" x14ac:dyDescent="0.2">
      <c r="A55" s="55" t="s">
        <v>156</v>
      </c>
      <c r="B55" s="56" t="s">
        <v>157</v>
      </c>
      <c r="C55" s="84">
        <v>500</v>
      </c>
      <c r="D55" s="84">
        <v>500</v>
      </c>
      <c r="E55" s="84">
        <v>0</v>
      </c>
      <c r="F55" s="84"/>
    </row>
    <row r="56" spans="1:6" x14ac:dyDescent="0.2">
      <c r="A56" s="53" t="s">
        <v>158</v>
      </c>
      <c r="B56" s="54" t="s">
        <v>159</v>
      </c>
      <c r="C56" s="83">
        <f>C57</f>
        <v>3387</v>
      </c>
      <c r="D56" s="83">
        <f>D57</f>
        <v>3387</v>
      </c>
      <c r="E56" s="83">
        <f>E57</f>
        <v>1681.21</v>
      </c>
      <c r="F56" s="83">
        <f>(E57*100)/D57</f>
        <v>49.637142013581339</v>
      </c>
    </row>
    <row r="57" spans="1:6" x14ac:dyDescent="0.2">
      <c r="A57" s="55" t="s">
        <v>160</v>
      </c>
      <c r="B57" s="56" t="s">
        <v>161</v>
      </c>
      <c r="C57" s="84">
        <v>3387</v>
      </c>
      <c r="D57" s="84">
        <v>3387</v>
      </c>
      <c r="E57" s="84">
        <v>1681.21</v>
      </c>
      <c r="F57" s="84"/>
    </row>
    <row r="58" spans="1:6" x14ac:dyDescent="0.2">
      <c r="A58" s="51" t="s">
        <v>162</v>
      </c>
      <c r="B58" s="52" t="s">
        <v>163</v>
      </c>
      <c r="C58" s="82">
        <f t="shared" ref="C58:E59" si="0">C59</f>
        <v>0</v>
      </c>
      <c r="D58" s="82">
        <f t="shared" si="0"/>
        <v>0</v>
      </c>
      <c r="E58" s="82">
        <f t="shared" si="0"/>
        <v>0</v>
      </c>
      <c r="F58" s="81" t="e">
        <f>(E59*100)/D59</f>
        <v>#DIV/0!</v>
      </c>
    </row>
    <row r="59" spans="1:6" ht="25.5" x14ac:dyDescent="0.2">
      <c r="A59" s="53" t="s">
        <v>164</v>
      </c>
      <c r="B59" s="54" t="s">
        <v>165</v>
      </c>
      <c r="C59" s="83">
        <f t="shared" si="0"/>
        <v>0</v>
      </c>
      <c r="D59" s="83">
        <f t="shared" si="0"/>
        <v>0</v>
      </c>
      <c r="E59" s="83">
        <f t="shared" si="0"/>
        <v>0</v>
      </c>
      <c r="F59" s="83" t="e">
        <f>(E60*100)/D60</f>
        <v>#DIV/0!</v>
      </c>
    </row>
    <row r="60" spans="1:6" x14ac:dyDescent="0.2">
      <c r="A60" s="55" t="s">
        <v>166</v>
      </c>
      <c r="B60" s="56" t="s">
        <v>165</v>
      </c>
      <c r="C60" s="84">
        <v>0</v>
      </c>
      <c r="D60" s="84">
        <v>0</v>
      </c>
      <c r="E60" s="84">
        <v>0</v>
      </c>
      <c r="F60" s="84"/>
    </row>
    <row r="61" spans="1:6" x14ac:dyDescent="0.2">
      <c r="A61" s="49" t="s">
        <v>50</v>
      </c>
      <c r="B61" s="50" t="s">
        <v>51</v>
      </c>
      <c r="C61" s="80">
        <f t="shared" ref="C61:E62" si="1">C62</f>
        <v>1899088</v>
      </c>
      <c r="D61" s="80">
        <f t="shared" si="1"/>
        <v>1899088</v>
      </c>
      <c r="E61" s="80">
        <f t="shared" si="1"/>
        <v>0</v>
      </c>
      <c r="F61" s="81">
        <f>(E62*100)/D62</f>
        <v>0</v>
      </c>
    </row>
    <row r="62" spans="1:6" x14ac:dyDescent="0.2">
      <c r="A62" s="51" t="s">
        <v>64</v>
      </c>
      <c r="B62" s="52" t="s">
        <v>65</v>
      </c>
      <c r="C62" s="82">
        <f t="shared" si="1"/>
        <v>1899088</v>
      </c>
      <c r="D62" s="82">
        <f t="shared" si="1"/>
        <v>1899088</v>
      </c>
      <c r="E62" s="82">
        <f t="shared" si="1"/>
        <v>0</v>
      </c>
      <c r="F62" s="81">
        <f>(E63*100)/D63</f>
        <v>0</v>
      </c>
    </row>
    <row r="63" spans="1:6" ht="25.5" x14ac:dyDescent="0.2">
      <c r="A63" s="53" t="s">
        <v>66</v>
      </c>
      <c r="B63" s="54" t="s">
        <v>67</v>
      </c>
      <c r="C63" s="83">
        <f>C64+C65</f>
        <v>1899088</v>
      </c>
      <c r="D63" s="83">
        <f>D64+D65</f>
        <v>1899088</v>
      </c>
      <c r="E63" s="83">
        <f>E64+E65</f>
        <v>0</v>
      </c>
      <c r="F63" s="83">
        <f>(E64*100)/D64</f>
        <v>0</v>
      </c>
    </row>
    <row r="64" spans="1:6" x14ac:dyDescent="0.2">
      <c r="A64" s="55" t="s">
        <v>68</v>
      </c>
      <c r="B64" s="56" t="s">
        <v>69</v>
      </c>
      <c r="C64" s="84">
        <v>1895201</v>
      </c>
      <c r="D64" s="84">
        <v>1895201</v>
      </c>
      <c r="E64" s="84">
        <v>0</v>
      </c>
      <c r="F64" s="84"/>
    </row>
    <row r="65" spans="1:6" ht="25.5" x14ac:dyDescent="0.2">
      <c r="A65" s="55" t="s">
        <v>70</v>
      </c>
      <c r="B65" s="56" t="s">
        <v>71</v>
      </c>
      <c r="C65" s="84">
        <v>3887</v>
      </c>
      <c r="D65" s="84">
        <v>3887</v>
      </c>
      <c r="E65" s="84">
        <v>0</v>
      </c>
      <c r="F65" s="84"/>
    </row>
    <row r="66" spans="1:6" x14ac:dyDescent="0.2">
      <c r="A66" s="48" t="s">
        <v>179</v>
      </c>
      <c r="B66" s="48" t="s">
        <v>186</v>
      </c>
      <c r="C66" s="78"/>
      <c r="D66" s="78"/>
      <c r="E66" s="78"/>
      <c r="F66" s="79" t="e">
        <f>(E66*100)/D66</f>
        <v>#DIV/0!</v>
      </c>
    </row>
    <row r="67" spans="1:6" x14ac:dyDescent="0.2">
      <c r="A67" s="49" t="s">
        <v>72</v>
      </c>
      <c r="B67" s="50" t="s">
        <v>73</v>
      </c>
      <c r="C67" s="80">
        <f t="shared" ref="C67:E68" si="2">C68</f>
        <v>737</v>
      </c>
      <c r="D67" s="80">
        <f t="shared" si="2"/>
        <v>737</v>
      </c>
      <c r="E67" s="80">
        <f t="shared" si="2"/>
        <v>550.78</v>
      </c>
      <c r="F67" s="81">
        <f>(E68*100)/D68</f>
        <v>74.732700135685207</v>
      </c>
    </row>
    <row r="68" spans="1:6" x14ac:dyDescent="0.2">
      <c r="A68" s="51" t="s">
        <v>89</v>
      </c>
      <c r="B68" s="52" t="s">
        <v>90</v>
      </c>
      <c r="C68" s="82">
        <f t="shared" si="2"/>
        <v>737</v>
      </c>
      <c r="D68" s="82">
        <f t="shared" si="2"/>
        <v>737</v>
      </c>
      <c r="E68" s="82">
        <f t="shared" si="2"/>
        <v>550.78</v>
      </c>
      <c r="F68" s="81">
        <f>(E69*100)/D69</f>
        <v>74.732700135685207</v>
      </c>
    </row>
    <row r="69" spans="1:6" x14ac:dyDescent="0.2">
      <c r="A69" s="53" t="s">
        <v>99</v>
      </c>
      <c r="B69" s="54" t="s">
        <v>100</v>
      </c>
      <c r="C69" s="83">
        <f>C70+C71</f>
        <v>737</v>
      </c>
      <c r="D69" s="83">
        <f>D70+D71</f>
        <v>737</v>
      </c>
      <c r="E69" s="83">
        <f>E70+E71</f>
        <v>550.78</v>
      </c>
      <c r="F69" s="83">
        <f>(E70*100)/D70</f>
        <v>364.93</v>
      </c>
    </row>
    <row r="70" spans="1:6" x14ac:dyDescent="0.2">
      <c r="A70" s="55" t="s">
        <v>101</v>
      </c>
      <c r="B70" s="56" t="s">
        <v>102</v>
      </c>
      <c r="C70" s="84">
        <v>100</v>
      </c>
      <c r="D70" s="84">
        <v>100</v>
      </c>
      <c r="E70" s="84">
        <v>364.93</v>
      </c>
      <c r="F70" s="84"/>
    </row>
    <row r="71" spans="1:6" x14ac:dyDescent="0.2">
      <c r="A71" s="55" t="s">
        <v>103</v>
      </c>
      <c r="B71" s="56" t="s">
        <v>104</v>
      </c>
      <c r="C71" s="84">
        <v>637</v>
      </c>
      <c r="D71" s="84">
        <v>637</v>
      </c>
      <c r="E71" s="84">
        <v>185.85</v>
      </c>
      <c r="F71" s="84"/>
    </row>
    <row r="72" spans="1:6" x14ac:dyDescent="0.2">
      <c r="A72" s="49" t="s">
        <v>50</v>
      </c>
      <c r="B72" s="50" t="s">
        <v>51</v>
      </c>
      <c r="C72" s="80">
        <f t="shared" ref="C72:E74" si="3">C73</f>
        <v>737</v>
      </c>
      <c r="D72" s="80">
        <f t="shared" si="3"/>
        <v>737</v>
      </c>
      <c r="E72" s="80">
        <f t="shared" si="3"/>
        <v>0</v>
      </c>
      <c r="F72" s="81">
        <f>(E73*100)/D73</f>
        <v>0</v>
      </c>
    </row>
    <row r="73" spans="1:6" x14ac:dyDescent="0.2">
      <c r="A73" s="51" t="s">
        <v>58</v>
      </c>
      <c r="B73" s="52" t="s">
        <v>59</v>
      </c>
      <c r="C73" s="82">
        <f t="shared" si="3"/>
        <v>737</v>
      </c>
      <c r="D73" s="82">
        <f t="shared" si="3"/>
        <v>737</v>
      </c>
      <c r="E73" s="82">
        <f t="shared" si="3"/>
        <v>0</v>
      </c>
      <c r="F73" s="81">
        <f>(E74*100)/D74</f>
        <v>0</v>
      </c>
    </row>
    <row r="74" spans="1:6" x14ac:dyDescent="0.2">
      <c r="A74" s="53" t="s">
        <v>60</v>
      </c>
      <c r="B74" s="54" t="s">
        <v>61</v>
      </c>
      <c r="C74" s="83">
        <f t="shared" si="3"/>
        <v>737</v>
      </c>
      <c r="D74" s="83">
        <f t="shared" si="3"/>
        <v>737</v>
      </c>
      <c r="E74" s="83">
        <f t="shared" si="3"/>
        <v>0</v>
      </c>
      <c r="F74" s="83">
        <f>(E75*100)/D75</f>
        <v>0</v>
      </c>
    </row>
    <row r="75" spans="1:6" x14ac:dyDescent="0.2">
      <c r="A75" s="55" t="s">
        <v>62</v>
      </c>
      <c r="B75" s="56" t="s">
        <v>63</v>
      </c>
      <c r="C75" s="84">
        <v>737</v>
      </c>
      <c r="D75" s="84">
        <v>737</v>
      </c>
      <c r="E75" s="84">
        <v>0</v>
      </c>
      <c r="F75" s="84"/>
    </row>
    <row r="76" spans="1:6" x14ac:dyDescent="0.2">
      <c r="A76" s="48" t="s">
        <v>74</v>
      </c>
      <c r="B76" s="48" t="s">
        <v>187</v>
      </c>
      <c r="C76" s="78"/>
      <c r="D76" s="78"/>
      <c r="E76" s="78"/>
      <c r="F76" s="79" t="e">
        <f>(E76*100)/D76</f>
        <v>#DIV/0!</v>
      </c>
    </row>
    <row r="77" spans="1:6" x14ac:dyDescent="0.2">
      <c r="A77" s="49" t="s">
        <v>72</v>
      </c>
      <c r="B77" s="50" t="s">
        <v>73</v>
      </c>
      <c r="C77" s="80">
        <f t="shared" ref="C77:E79" si="4">C78</f>
        <v>100</v>
      </c>
      <c r="D77" s="80">
        <f t="shared" si="4"/>
        <v>100</v>
      </c>
      <c r="E77" s="80">
        <f t="shared" si="4"/>
        <v>0</v>
      </c>
      <c r="F77" s="81">
        <f>(E78*100)/D78</f>
        <v>0</v>
      </c>
    </row>
    <row r="78" spans="1:6" x14ac:dyDescent="0.2">
      <c r="A78" s="51" t="s">
        <v>89</v>
      </c>
      <c r="B78" s="52" t="s">
        <v>90</v>
      </c>
      <c r="C78" s="82">
        <f t="shared" si="4"/>
        <v>100</v>
      </c>
      <c r="D78" s="82">
        <f t="shared" si="4"/>
        <v>100</v>
      </c>
      <c r="E78" s="82">
        <f t="shared" si="4"/>
        <v>0</v>
      </c>
      <c r="F78" s="81">
        <f>(E79*100)/D79</f>
        <v>0</v>
      </c>
    </row>
    <row r="79" spans="1:6" x14ac:dyDescent="0.2">
      <c r="A79" s="53" t="s">
        <v>111</v>
      </c>
      <c r="B79" s="54" t="s">
        <v>112</v>
      </c>
      <c r="C79" s="83">
        <f t="shared" si="4"/>
        <v>100</v>
      </c>
      <c r="D79" s="83">
        <f t="shared" si="4"/>
        <v>100</v>
      </c>
      <c r="E79" s="83">
        <f t="shared" si="4"/>
        <v>0</v>
      </c>
      <c r="F79" s="83">
        <f>(E80*100)/D80</f>
        <v>0</v>
      </c>
    </row>
    <row r="80" spans="1:6" x14ac:dyDescent="0.2">
      <c r="A80" s="55" t="s">
        <v>113</v>
      </c>
      <c r="B80" s="56" t="s">
        <v>114</v>
      </c>
      <c r="C80" s="84">
        <v>100</v>
      </c>
      <c r="D80" s="84">
        <v>100</v>
      </c>
      <c r="E80" s="84">
        <v>0</v>
      </c>
      <c r="F80" s="84"/>
    </row>
    <row r="81" spans="1:6" x14ac:dyDescent="0.2">
      <c r="A81" s="49" t="s">
        <v>50</v>
      </c>
      <c r="B81" s="50" t="s">
        <v>51</v>
      </c>
      <c r="C81" s="80">
        <f t="shared" ref="C81:E83" si="5">C82</f>
        <v>100</v>
      </c>
      <c r="D81" s="80">
        <f t="shared" si="5"/>
        <v>100</v>
      </c>
      <c r="E81" s="80">
        <f t="shared" si="5"/>
        <v>0</v>
      </c>
      <c r="F81" s="81">
        <f>(E82*100)/D82</f>
        <v>0</v>
      </c>
    </row>
    <row r="82" spans="1:6" x14ac:dyDescent="0.2">
      <c r="A82" s="51" t="s">
        <v>52</v>
      </c>
      <c r="B82" s="52" t="s">
        <v>53</v>
      </c>
      <c r="C82" s="82">
        <f t="shared" si="5"/>
        <v>100</v>
      </c>
      <c r="D82" s="82">
        <f t="shared" si="5"/>
        <v>100</v>
      </c>
      <c r="E82" s="82">
        <f t="shared" si="5"/>
        <v>0</v>
      </c>
      <c r="F82" s="81">
        <f>(E83*100)/D83</f>
        <v>0</v>
      </c>
    </row>
    <row r="83" spans="1:6" x14ac:dyDescent="0.2">
      <c r="A83" s="53" t="s">
        <v>54</v>
      </c>
      <c r="B83" s="54" t="s">
        <v>55</v>
      </c>
      <c r="C83" s="83">
        <f t="shared" si="5"/>
        <v>100</v>
      </c>
      <c r="D83" s="83">
        <f t="shared" si="5"/>
        <v>100</v>
      </c>
      <c r="E83" s="83">
        <f t="shared" si="5"/>
        <v>0</v>
      </c>
      <c r="F83" s="83">
        <f>(E84*100)/D84</f>
        <v>0</v>
      </c>
    </row>
    <row r="84" spans="1:6" x14ac:dyDescent="0.2">
      <c r="A84" s="55" t="s">
        <v>56</v>
      </c>
      <c r="B84" s="56" t="s">
        <v>57</v>
      </c>
      <c r="C84" s="84">
        <v>100</v>
      </c>
      <c r="D84" s="84">
        <v>100</v>
      </c>
      <c r="E84" s="84">
        <v>0</v>
      </c>
      <c r="F84" s="84"/>
    </row>
    <row r="85" spans="1:6" x14ac:dyDescent="0.2">
      <c r="A85" s="48" t="s">
        <v>180</v>
      </c>
      <c r="B85" s="48" t="s">
        <v>188</v>
      </c>
      <c r="C85" s="78"/>
      <c r="D85" s="78"/>
      <c r="E85" s="78"/>
      <c r="F85" s="79" t="e">
        <f>(E85*100)/D85</f>
        <v>#DIV/0!</v>
      </c>
    </row>
    <row r="86" spans="1:6" s="57" customFormat="1" x14ac:dyDescent="0.2"/>
    <row r="87" spans="1:6" s="57" customFormat="1" x14ac:dyDescent="0.2"/>
    <row r="88" spans="1:6" s="57" customFormat="1" x14ac:dyDescent="0.2"/>
    <row r="89" spans="1:6" s="57" customFormat="1" x14ac:dyDescent="0.2"/>
    <row r="90" spans="1:6" s="57" customFormat="1" x14ac:dyDescent="0.2"/>
    <row r="91" spans="1:6" s="57" customFormat="1" x14ac:dyDescent="0.2"/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s="57" customFormat="1" x14ac:dyDescent="0.2"/>
    <row r="1223" spans="1:3" s="57" customFormat="1" x14ac:dyDescent="0.2"/>
    <row r="1224" spans="1:3" s="57" customFormat="1" x14ac:dyDescent="0.2"/>
    <row r="1225" spans="1:3" s="57" customFormat="1" x14ac:dyDescent="0.2"/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pans="1:3" x14ac:dyDescent="0.2">
      <c r="A1265" s="40"/>
      <c r="B1265" s="40"/>
      <c r="C1265" s="40"/>
    </row>
    <row r="1266" spans="1:3" x14ac:dyDescent="0.2">
      <c r="A1266" s="40"/>
      <c r="B1266" s="40"/>
      <c r="C1266" s="40"/>
    </row>
    <row r="1267" spans="1:3" x14ac:dyDescent="0.2">
      <c r="A1267" s="40"/>
      <c r="B1267" s="40"/>
      <c r="C1267" s="40"/>
    </row>
    <row r="1268" spans="1:3" x14ac:dyDescent="0.2">
      <c r="A1268" s="40"/>
      <c r="B1268" s="40"/>
      <c r="C1268" s="40"/>
    </row>
    <row r="1269" spans="1:3" x14ac:dyDescent="0.2">
      <c r="A1269" s="40"/>
      <c r="B1269" s="40"/>
      <c r="C1269" s="40"/>
    </row>
    <row r="1270" spans="1:3" x14ac:dyDescent="0.2">
      <c r="A1270" s="40"/>
      <c r="B1270" s="40"/>
      <c r="C1270" s="40"/>
    </row>
    <row r="1271" spans="1:3" x14ac:dyDescent="0.2">
      <c r="A1271" s="40"/>
      <c r="B1271" s="40"/>
      <c r="C1271" s="40"/>
    </row>
    <row r="1272" spans="1:3" x14ac:dyDescent="0.2">
      <c r="A1272" s="40"/>
      <c r="B1272" s="40"/>
      <c r="C1272" s="40"/>
    </row>
    <row r="1273" spans="1:3" x14ac:dyDescent="0.2">
      <c r="A1273" s="40"/>
      <c r="B1273" s="40"/>
      <c r="C1273" s="40"/>
    </row>
    <row r="1274" spans="1:3" x14ac:dyDescent="0.2">
      <c r="A1274" s="40"/>
      <c r="B1274" s="40"/>
      <c r="C1274" s="40"/>
    </row>
    <row r="1275" spans="1:3" x14ac:dyDescent="0.2">
      <c r="A1275" s="40"/>
      <c r="B1275" s="40"/>
      <c r="C1275" s="40"/>
    </row>
    <row r="1276" spans="1:3" x14ac:dyDescent="0.2">
      <c r="A1276" s="40"/>
      <c r="B1276" s="40"/>
      <c r="C1276" s="40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8" scale="98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7</vt:i4>
      </vt:variant>
    </vt:vector>
  </HeadingPairs>
  <TitlesOfParts>
    <vt:vector size="15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List1</vt:lpstr>
      <vt:lpstr>' Račun prihoda i rashoda'!Podrucje_ispisa</vt:lpstr>
      <vt:lpstr>'Posebni dio'!Podrucje_ispisa</vt:lpstr>
      <vt:lpstr>'Račun fin prema izvorima f'!Podrucje_ispisa</vt:lpstr>
      <vt:lpstr>'Račun financiranja'!Podrucje_ispisa</vt:lpstr>
      <vt:lpstr>'Rashodi prema funkcijskoj k '!Podrucje_ispisa</vt:lpstr>
      <vt:lpstr>'Rashodi prema izvorima finan'!Podrucje_ispisa</vt:lpstr>
      <vt:lpstr>SAŽETAK!Podrucje_ispisa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Marina Kalc</cp:lastModifiedBy>
  <cp:lastPrinted>2025-07-21T11:15:30Z</cp:lastPrinted>
  <dcterms:created xsi:type="dcterms:W3CDTF">2022-08-12T12:51:27Z</dcterms:created>
  <dcterms:modified xsi:type="dcterms:W3CDTF">2025-07-21T11:20:45Z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