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ZVJEŠĆE O IZVRŠ\2025\"/>
    </mc:Choice>
  </mc:AlternateContent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rashoda'!$B$1:$L$77</definedName>
    <definedName name="_xlnm.Print_Area" localSheetId="6">'Posebni dio'!$A$1:$F$92</definedName>
    <definedName name="_xlnm.Print_Area" localSheetId="0">SAŽETAK!$B$1:$L$27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5" l="1"/>
  <c r="F70" i="15"/>
  <c r="F79" i="15"/>
  <c r="F73" i="15"/>
  <c r="F75" i="15"/>
  <c r="F69" i="15"/>
  <c r="F67" i="15"/>
  <c r="F66" i="15"/>
  <c r="F65" i="15"/>
  <c r="F64" i="15"/>
  <c r="F63" i="15"/>
  <c r="F59" i="15"/>
  <c r="F58" i="15"/>
  <c r="F55" i="15"/>
  <c r="F54" i="15"/>
  <c r="F52" i="15"/>
  <c r="F51" i="15"/>
  <c r="F50" i="15"/>
  <c r="F49" i="15"/>
  <c r="F48" i="15"/>
  <c r="F33" i="15"/>
  <c r="F43" i="15"/>
  <c r="F47" i="15"/>
  <c r="F27" i="15"/>
  <c r="F21" i="15"/>
  <c r="F40" i="15"/>
  <c r="F39" i="15"/>
  <c r="F38" i="15"/>
  <c r="F37" i="15"/>
  <c r="F36" i="15"/>
  <c r="F41" i="15"/>
  <c r="F42" i="15"/>
  <c r="F45" i="15"/>
  <c r="F46" i="15"/>
  <c r="F35" i="15"/>
  <c r="F34" i="15"/>
  <c r="F31" i="15"/>
  <c r="F30" i="15"/>
  <c r="F29" i="15"/>
  <c r="F28" i="15"/>
  <c r="F25" i="15"/>
  <c r="F24" i="15"/>
  <c r="F23" i="15"/>
  <c r="F22" i="15"/>
  <c r="F20" i="15"/>
  <c r="F18" i="15"/>
  <c r="F15" i="15"/>
  <c r="F19" i="15"/>
  <c r="F17" i="15"/>
  <c r="F14" i="15"/>
  <c r="F13" i="15"/>
  <c r="F12" i="15"/>
  <c r="K24" i="1" l="1"/>
  <c r="L14" i="1"/>
  <c r="L13" i="1"/>
  <c r="L10" i="1"/>
  <c r="K14" i="1"/>
  <c r="K13" i="1"/>
  <c r="J15" i="1" l="1"/>
  <c r="G12" i="1" l="1"/>
  <c r="H12" i="1"/>
  <c r="I12" i="1"/>
  <c r="J12" i="1"/>
  <c r="L12" i="1" s="1"/>
  <c r="G15" i="1"/>
  <c r="H15" i="1"/>
  <c r="I15" i="1"/>
  <c r="I16" i="1"/>
  <c r="J16" i="1" l="1"/>
  <c r="K12" i="1"/>
  <c r="H16" i="1"/>
  <c r="G16" i="1"/>
  <c r="K16" i="1" s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26" i="1"/>
  <c r="H27" i="1"/>
  <c r="L23" i="1"/>
  <c r="J27" i="1"/>
  <c r="G27" i="1"/>
  <c r="F87" i="15"/>
  <c r="E87" i="15"/>
  <c r="F86" i="15" s="1"/>
  <c r="D87" i="15"/>
  <c r="C87" i="15"/>
  <c r="D86" i="15"/>
  <c r="C86" i="15"/>
  <c r="D85" i="15"/>
  <c r="C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E73" i="15"/>
  <c r="E70" i="15" s="1"/>
  <c r="D73" i="15"/>
  <c r="C73" i="15"/>
  <c r="F71" i="15"/>
  <c r="E71" i="15"/>
  <c r="D71" i="15"/>
  <c r="C71" i="15"/>
  <c r="D70" i="15"/>
  <c r="C70" i="15"/>
  <c r="D69" i="15"/>
  <c r="C69" i="15"/>
  <c r="F68" i="15"/>
  <c r="E65" i="15"/>
  <c r="D65" i="15"/>
  <c r="C65" i="15"/>
  <c r="D64" i="15"/>
  <c r="C64" i="15"/>
  <c r="D63" i="15"/>
  <c r="C63" i="15"/>
  <c r="F61" i="15"/>
  <c r="E61" i="15"/>
  <c r="D61" i="15"/>
  <c r="C61" i="15"/>
  <c r="F60" i="15"/>
  <c r="E60" i="15"/>
  <c r="D60" i="15"/>
  <c r="C60" i="15"/>
  <c r="E58" i="15"/>
  <c r="D58" i="15"/>
  <c r="C58" i="15"/>
  <c r="F56" i="15"/>
  <c r="E56" i="15"/>
  <c r="D56" i="15"/>
  <c r="C56" i="15"/>
  <c r="E55" i="15"/>
  <c r="D55" i="15"/>
  <c r="C55" i="15"/>
  <c r="E54" i="15"/>
  <c r="D54" i="15"/>
  <c r="C54" i="15"/>
  <c r="E51" i="15"/>
  <c r="D51" i="15"/>
  <c r="C51" i="15"/>
  <c r="E49" i="15"/>
  <c r="D49" i="15"/>
  <c r="C49" i="15"/>
  <c r="E48" i="15"/>
  <c r="D48" i="15"/>
  <c r="C48" i="15"/>
  <c r="E43" i="15"/>
  <c r="D43" i="15"/>
  <c r="C43" i="15"/>
  <c r="E33" i="15"/>
  <c r="D33" i="15"/>
  <c r="C33" i="15"/>
  <c r="E27" i="15"/>
  <c r="D27" i="15"/>
  <c r="C27" i="15"/>
  <c r="E22" i="15"/>
  <c r="D22" i="15"/>
  <c r="C22" i="15"/>
  <c r="E21" i="15"/>
  <c r="D21" i="15"/>
  <c r="C21" i="15"/>
  <c r="E19" i="15"/>
  <c r="D19" i="15"/>
  <c r="C19" i="15"/>
  <c r="E17" i="15"/>
  <c r="D17" i="15"/>
  <c r="C17" i="15"/>
  <c r="E14" i="15"/>
  <c r="D14" i="15"/>
  <c r="C14" i="15"/>
  <c r="E13" i="15"/>
  <c r="D13" i="15"/>
  <c r="C13" i="15"/>
  <c r="E12" i="15"/>
  <c r="D12" i="15"/>
  <c r="C12" i="15"/>
  <c r="F9" i="15"/>
  <c r="E9" i="15"/>
  <c r="D9" i="15"/>
  <c r="C9" i="15"/>
  <c r="D8" i="15"/>
  <c r="C8" i="15"/>
  <c r="F7" i="15"/>
  <c r="E7" i="15"/>
  <c r="D7" i="15"/>
  <c r="C7" i="15"/>
  <c r="H8" i="8"/>
  <c r="G8" i="8"/>
  <c r="F7" i="8"/>
  <c r="E7" i="8"/>
  <c r="D7" i="8"/>
  <c r="C7" i="8"/>
  <c r="C6" i="8" s="1"/>
  <c r="E6" i="8"/>
  <c r="D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F13" i="5"/>
  <c r="H13" i="5" s="1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F9" i="5"/>
  <c r="E9" i="5"/>
  <c r="D9" i="5"/>
  <c r="C9" i="5"/>
  <c r="C6" i="5" s="1"/>
  <c r="H8" i="5"/>
  <c r="G8" i="5"/>
  <c r="H7" i="5"/>
  <c r="F7" i="5"/>
  <c r="E7" i="5"/>
  <c r="D7" i="5"/>
  <c r="C7" i="5"/>
  <c r="G7" i="5" s="1"/>
  <c r="F6" i="5"/>
  <c r="H6" i="5" s="1"/>
  <c r="E6" i="5"/>
  <c r="D6" i="5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J73" i="3"/>
  <c r="I73" i="3"/>
  <c r="H73" i="3"/>
  <c r="G73" i="3"/>
  <c r="G70" i="3" s="1"/>
  <c r="L72" i="3"/>
  <c r="K72" i="3"/>
  <c r="L71" i="3"/>
  <c r="K71" i="3"/>
  <c r="J71" i="3"/>
  <c r="I71" i="3"/>
  <c r="H71" i="3"/>
  <c r="G71" i="3"/>
  <c r="L70" i="3"/>
  <c r="J70" i="3"/>
  <c r="I70" i="3"/>
  <c r="H70" i="3"/>
  <c r="L69" i="3"/>
  <c r="J69" i="3"/>
  <c r="I69" i="3"/>
  <c r="H69" i="3"/>
  <c r="L68" i="3"/>
  <c r="K68" i="3"/>
  <c r="L67" i="3"/>
  <c r="K67" i="3"/>
  <c r="L66" i="3"/>
  <c r="J66" i="3"/>
  <c r="I66" i="3"/>
  <c r="H66" i="3"/>
  <c r="G66" i="3"/>
  <c r="K66" i="3" s="1"/>
  <c r="L65" i="3"/>
  <c r="K65" i="3"/>
  <c r="L64" i="3"/>
  <c r="J64" i="3"/>
  <c r="I64" i="3"/>
  <c r="H64" i="3"/>
  <c r="G64" i="3"/>
  <c r="K64" i="3" s="1"/>
  <c r="L63" i="3"/>
  <c r="J63" i="3"/>
  <c r="I63" i="3"/>
  <c r="H63" i="3"/>
  <c r="G63" i="3"/>
  <c r="K63" i="3" s="1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K43" i="3"/>
  <c r="L42" i="3"/>
  <c r="J42" i="3"/>
  <c r="I42" i="3"/>
  <c r="H42" i="3"/>
  <c r="G42" i="3"/>
  <c r="K42" i="3" s="1"/>
  <c r="L41" i="3"/>
  <c r="K41" i="3"/>
  <c r="L40" i="3"/>
  <c r="K40" i="3"/>
  <c r="L39" i="3"/>
  <c r="K39" i="3"/>
  <c r="L38" i="3"/>
  <c r="K38" i="3"/>
  <c r="L37" i="3"/>
  <c r="J37" i="3"/>
  <c r="I37" i="3"/>
  <c r="H37" i="3"/>
  <c r="G37" i="3"/>
  <c r="I36" i="3"/>
  <c r="H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I27" i="3"/>
  <c r="H27" i="3"/>
  <c r="I26" i="3"/>
  <c r="H26" i="3"/>
  <c r="L21" i="3"/>
  <c r="K21" i="3"/>
  <c r="L20" i="3"/>
  <c r="K20" i="3"/>
  <c r="L19" i="3"/>
  <c r="J19" i="3"/>
  <c r="I19" i="3"/>
  <c r="H19" i="3"/>
  <c r="G19" i="3"/>
  <c r="G18" i="3" s="1"/>
  <c r="J18" i="3"/>
  <c r="L18" i="3" s="1"/>
  <c r="I18" i="3"/>
  <c r="H18" i="3"/>
  <c r="L17" i="3"/>
  <c r="K17" i="3"/>
  <c r="J16" i="3"/>
  <c r="L16" i="3" s="1"/>
  <c r="I16" i="3"/>
  <c r="H16" i="3"/>
  <c r="G16" i="3"/>
  <c r="G15" i="3" s="1"/>
  <c r="I15" i="3"/>
  <c r="H15" i="3"/>
  <c r="L14" i="3"/>
  <c r="K14" i="3"/>
  <c r="L13" i="3"/>
  <c r="J13" i="3"/>
  <c r="K13" i="3" s="1"/>
  <c r="I13" i="3"/>
  <c r="H13" i="3"/>
  <c r="G13" i="3"/>
  <c r="J12" i="3"/>
  <c r="L12" i="3" s="1"/>
  <c r="I12" i="3"/>
  <c r="H12" i="3"/>
  <c r="G12" i="3"/>
  <c r="I11" i="3"/>
  <c r="H11" i="3"/>
  <c r="I10" i="3"/>
  <c r="H10" i="3"/>
  <c r="K70" i="3" l="1"/>
  <c r="G69" i="3"/>
  <c r="K69" i="3" s="1"/>
  <c r="K73" i="3"/>
  <c r="K48" i="3"/>
  <c r="G36" i="3"/>
  <c r="G27" i="3" s="1"/>
  <c r="K37" i="3"/>
  <c r="G11" i="3"/>
  <c r="G10" i="3" s="1"/>
  <c r="K19" i="3"/>
  <c r="G9" i="5"/>
  <c r="G7" i="8"/>
  <c r="K18" i="3"/>
  <c r="K16" i="3"/>
  <c r="J15" i="3"/>
  <c r="J11" i="3" s="1"/>
  <c r="K12" i="3"/>
  <c r="G6" i="5"/>
  <c r="G13" i="5"/>
  <c r="F6" i="8"/>
  <c r="H7" i="8"/>
  <c r="J36" i="3"/>
  <c r="E69" i="15"/>
  <c r="E8" i="15" s="1"/>
  <c r="F8" i="15" s="1"/>
  <c r="E86" i="15"/>
  <c r="E64" i="15"/>
  <c r="G26" i="3" l="1"/>
  <c r="K15" i="3"/>
  <c r="L15" i="3"/>
  <c r="K11" i="3"/>
  <c r="L11" i="3"/>
  <c r="J10" i="3"/>
  <c r="G6" i="8"/>
  <c r="H6" i="8"/>
  <c r="K36" i="3"/>
  <c r="J27" i="3"/>
  <c r="L36" i="3"/>
  <c r="E85" i="15"/>
  <c r="F85" i="15"/>
  <c r="E63" i="15"/>
  <c r="L10" i="3" l="1"/>
  <c r="K10" i="3"/>
  <c r="J26" i="3"/>
  <c r="L27" i="3"/>
  <c r="K27" i="3"/>
  <c r="K26" i="3" l="1"/>
  <c r="L26" i="3"/>
</calcChain>
</file>

<file path=xl/sharedStrings.xml><?xml version="1.0" encoding="utf-8"?>
<sst xmlns="http://schemas.openxmlformats.org/spreadsheetml/2006/main" count="419" uniqueCount="193">
  <si>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</si>
  <si>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</si>
  <si>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</si>
  <si>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</si>
  <si>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</si>
  <si>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</si>
  <si>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</si>
  <si>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</si>
  <si>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</si>
  <si>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</si>
  <si>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</si>
  <si>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</si>
  <si>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</si>
  <si>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</si>
  <si>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</si>
  <si>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</si>
  <si>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</si>
  <si>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</si>
  <si>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</si>
  <si>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</si>
  <si>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</si>
  <si>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</si>
  <si>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</si>
  <si>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</si>
  <si>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</si>
  <si>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</si>
  <si>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</si>
  <si>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</si>
  <si>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</si>
  <si>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</si>
  <si>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</si>
  <si>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</si>
  <si>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</si>
  <si>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</si>
  <si>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</si>
  <si>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</si>
  <si>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</si>
  <si>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</si>
  <si>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</si>
  <si>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</si>
  <si>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</si>
  <si>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</si>
  <si>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</si>
  <si>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</si>
  <si>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</si>
  <si>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</si>
  <si>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</si>
  <si>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</si>
  <si>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</si>
  <si>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</si>
  <si>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</si>
  <si>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</si>
  <si>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</si>
  <si>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</si>
  <si>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</si>
  <si>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</si>
  <si>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</si>
  <si>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</si>
  <si>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</si>
  <si>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</si>
  <si>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</si>
  <si>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</si>
  <si>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</si>
  <si>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</si>
  <si>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</si>
  <si>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</si>
  <si>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</si>
  <si>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</si>
  <si>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</si>
  <si>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</si>
  <si>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</si>
  <si>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</si>
  <si>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</si>
  <si>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</si>
  <si>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</si>
  <si>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</si>
  <si>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</si>
  <si>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</si>
  <si>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</si>
  <si>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</si>
  <si>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</si>
  <si>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</si>
  <si>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</si>
  <si>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</si>
  <si>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</si>
  <si>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</si>
  <si>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</si>
  <si>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</si>
  <si>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</si>
  <si>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</si>
  <si>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</si>
  <si>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</si>
  <si>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</si>
  <si>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</si>
  <si>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</si>
  <si>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</si>
  <si>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</si>
  <si>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</si>
  <si>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</si>
  <si>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</si>
  <si>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</si>
  <si>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</si>
  <si>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</si>
  <si>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</si>
  <si>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</si>
  <si>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</si>
  <si>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</si>
  <si>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</si>
  <si>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</si>
  <si>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</si>
  <si>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</si>
  <si>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</si>
  <si>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</si>
  <si>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</si>
  <si>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</si>
  <si>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</si>
  <si>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</si>
  <si>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</si>
  <si>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</si>
  <si>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</si>
  <si>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</si>
  <si>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</si>
  <si>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</si>
  <si>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</si>
  <si>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</si>
  <si>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</si>
  <si>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</si>
  <si>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</si>
  <si>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</si>
  <si>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</si>
  <si>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</si>
  <si>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</si>
  <si>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</si>
  <si>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</si>
  <si>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</si>
  <si>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</si>
  <si>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</si>
  <si>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</si>
  <si>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</si>
  <si>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</si>
  <si>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</si>
  <si>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</si>
  <si>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</si>
  <si>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</si>
  <si>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</si>
  <si>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</si>
  <si>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</si>
  <si>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</si>
  <si>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</si>
  <si>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</si>
  <si>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</si>
  <si>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</si>
  <si>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</si>
  <si>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</si>
  <si>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</si>
  <si>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</si>
  <si>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</si>
  <si>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</si>
  <si>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</si>
  <si>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</si>
  <si>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</si>
  <si>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</si>
  <si>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</si>
  <si>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</si>
  <si>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</si>
  <si>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</si>
  <si>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</si>
  <si>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</si>
  <si>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</si>
  <si>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</si>
  <si>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</si>
  <si>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</si>
  <si>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</si>
  <si>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</si>
  <si>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</si>
  <si>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</si>
  <si>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</si>
  <si>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</si>
  <si>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</si>
  <si>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</si>
  <si>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70 Trgovački sudovi</t>
  </si>
  <si>
    <t>3566 SPLIT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</si>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</sst>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6" fillId="0" borderId="3" xfId="2" applyFont="1" applyBorder="1" applyAlignment="1">
      <alignment horizontal="left"/>
    </xf>
    <xf numFmtId="43" fontId="16" fillId="0" borderId="3" xfId="0" applyNumberFormat="1" applyFont="1" applyBorder="1" applyAlignment="1" applyProtection="1"/>
    <xf numFmtId="43" fontId="17" fillId="0" borderId="0" xfId="2" applyFont="1" applyBorder="1"/>
    <xf numFmtId="43" fontId="17" fillId="0" borderId="0" xfId="2" applyFont="1"/>
    <xf numFmtId="0" fontId="16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6" fillId="0" borderId="3" xfId="2" applyFont="1" applyBorder="1" applyAlignment="1">
      <alignment horizontal="left" wrapText="1"/>
    </xf>
    <xf numFmtId="49" fontId="16" fillId="0" borderId="3" xfId="2" applyNumberFormat="1" applyFont="1" applyBorder="1" applyAlignment="1">
      <alignment horizontal="left"/>
    </xf>
    <xf numFmtId="43" fontId="16" fillId="0" borderId="0" xfId="2" applyFont="1" applyBorder="1" applyAlignment="1">
      <alignment horizontal="left" wrapText="1"/>
    </xf>
    <xf numFmtId="49" fontId="16" fillId="0" borderId="0" xfId="2" applyNumberFormat="1" applyFont="1" applyBorder="1" applyAlignment="1">
      <alignment horizontal="left"/>
    </xf>
    <xf numFmtId="0" fontId="18" fillId="3" borderId="6" xfId="0" applyFont="1" applyFill="1" applyBorder="1" applyAlignment="1">
      <alignment horizontal="center" vertical="center" wrapText="1"/>
    </xf>
    <xf numFmtId="164" fontId="16" fillId="5" borderId="6" xfId="2" applyNumberFormat="1" applyFont="1" applyFill="1" applyBorder="1" applyAlignment="1"/>
    <xf numFmtId="164" fontId="16" fillId="0" borderId="7" xfId="2" applyNumberFormat="1" applyFont="1" applyBorder="1" applyAlignment="1">
      <alignment horizontal="center"/>
    </xf>
    <xf numFmtId="164" fontId="16" fillId="0" borderId="8" xfId="2" applyNumberFormat="1" applyFont="1" applyBorder="1" applyAlignment="1"/>
    <xf numFmtId="49" fontId="16" fillId="4" borderId="10" xfId="2" applyNumberFormat="1" applyFont="1" applyFill="1" applyBorder="1" applyAlignment="1">
      <alignment horizontal="center"/>
    </xf>
    <xf numFmtId="49" fontId="16" fillId="4" borderId="11" xfId="2" applyNumberFormat="1" applyFont="1" applyFill="1" applyBorder="1" applyAlignment="1">
      <alignment horizontal="left"/>
    </xf>
    <xf numFmtId="49" fontId="18" fillId="6" borderId="12" xfId="2" applyNumberFormat="1" applyFont="1" applyFill="1" applyBorder="1" applyAlignment="1">
      <alignment horizontal="center" wrapText="1"/>
    </xf>
    <xf numFmtId="43" fontId="18" fillId="6" borderId="12" xfId="2" applyFont="1" applyFill="1" applyBorder="1" applyAlignment="1">
      <alignment horizontal="left" wrapText="1"/>
    </xf>
    <xf numFmtId="49" fontId="19" fillId="8" borderId="13" xfId="2" applyNumberFormat="1" applyFont="1" applyFill="1" applyBorder="1" applyAlignment="1">
      <alignment horizontal="center" wrapText="1"/>
    </xf>
    <xf numFmtId="43" fontId="19" fillId="8" borderId="13" xfId="2" applyFont="1" applyFill="1" applyBorder="1" applyAlignment="1">
      <alignment horizontal="left" wrapText="1"/>
    </xf>
    <xf numFmtId="0" fontId="17" fillId="0" borderId="0" xfId="3" applyFont="1"/>
    <xf numFmtId="43" fontId="17" fillId="0" borderId="3" xfId="2" applyFont="1" applyBorder="1" applyAlignment="1">
      <alignment horizontal="center"/>
    </xf>
    <xf numFmtId="43" fontId="17" fillId="0" borderId="3" xfId="2" applyFont="1" applyBorder="1"/>
    <xf numFmtId="0" fontId="16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19" fillId="2" borderId="3" xfId="0" applyNumberFormat="1" applyFont="1" applyFill="1" applyBorder="1"/>
    <xf numFmtId="4" fontId="16" fillId="2" borderId="3" xfId="0" applyNumberFormat="1" applyFont="1" applyFill="1" applyBorder="1" applyAlignment="1">
      <alignment wrapText="1"/>
    </xf>
    <xf numFmtId="4" fontId="16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8" fillId="3" borderId="6" xfId="0" applyNumberFormat="1" applyFont="1" applyFill="1" applyBorder="1" applyAlignment="1">
      <alignment wrapText="1"/>
    </xf>
    <xf numFmtId="4" fontId="16" fillId="5" borderId="6" xfId="2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/>
    <xf numFmtId="4" fontId="16" fillId="4" borderId="8" xfId="2" applyNumberFormat="1" applyFont="1" applyFill="1" applyBorder="1" applyAlignment="1">
      <alignment wrapText="1"/>
    </xf>
    <xf numFmtId="4" fontId="16" fillId="4" borderId="9" xfId="2" applyNumberFormat="1" applyFont="1" applyFill="1" applyBorder="1"/>
    <xf numFmtId="4" fontId="16" fillId="4" borderId="11" xfId="2" applyNumberFormat="1" applyFont="1" applyFill="1" applyBorder="1"/>
    <xf numFmtId="4" fontId="16" fillId="7" borderId="12" xfId="2" applyNumberFormat="1" applyFont="1" applyFill="1" applyBorder="1"/>
    <xf numFmtId="4" fontId="17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horizontal="right" wrapText="1"/>
    </xf>
    <xf numFmtId="4" fontId="21" fillId="0" borderId="3" xfId="0" applyNumberFormat="1" applyFont="1" applyBorder="1"/>
    <xf numFmtId="4" fontId="21" fillId="0" borderId="3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4" fontId="22" fillId="0" borderId="3" xfId="0" applyNumberFormat="1" applyFont="1" applyBorder="1"/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view="pageBreakPreview" zoomScale="60" zoomScaleNormal="100" workbookViewId="0">
      <selection activeCell="F29" sqref="F29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0" t="s">
        <v>41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9" t="s">
        <v>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9" t="s">
        <v>24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1" t="s">
        <v>31</v>
      </c>
      <c r="C7" s="111"/>
      <c r="D7" s="111"/>
      <c r="E7" s="111"/>
      <c r="F7" s="111"/>
      <c r="G7" s="5"/>
      <c r="H7" s="6"/>
      <c r="I7" s="6"/>
      <c r="J7" s="6"/>
      <c r="K7" s="22"/>
      <c r="L7" s="22"/>
    </row>
    <row r="8" spans="2:13" ht="25.5" x14ac:dyDescent="0.25">
      <c r="B8" s="108" t="s">
        <v>3</v>
      </c>
      <c r="C8" s="108"/>
      <c r="D8" s="108"/>
      <c r="E8" s="108"/>
      <c r="F8" s="108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9">
        <v>1</v>
      </c>
      <c r="C9" s="109"/>
      <c r="D9" s="109"/>
      <c r="E9" s="109"/>
      <c r="F9" s="110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4" t="s">
        <v>8</v>
      </c>
      <c r="C10" s="105"/>
      <c r="D10" s="105"/>
      <c r="E10" s="105"/>
      <c r="F10" s="106"/>
      <c r="G10" s="83">
        <v>1090744.3500000001</v>
      </c>
      <c r="H10" s="84">
        <v>2672526</v>
      </c>
      <c r="I10" s="84">
        <v>2672526</v>
      </c>
      <c r="J10" s="84">
        <v>1241411.1100000001</v>
      </c>
      <c r="K10" s="84">
        <v>113.81</v>
      </c>
      <c r="L10" s="84">
        <f>J10/I10*100</f>
        <v>46.45085248936774</v>
      </c>
    </row>
    <row r="11" spans="2:13" x14ac:dyDescent="0.25">
      <c r="B11" s="107" t="s">
        <v>7</v>
      </c>
      <c r="C11" s="106"/>
      <c r="D11" s="106"/>
      <c r="E11" s="106"/>
      <c r="F11" s="106"/>
      <c r="G11" s="83">
        <v>0</v>
      </c>
      <c r="H11" s="84">
        <v>0</v>
      </c>
      <c r="I11" s="84">
        <v>0</v>
      </c>
      <c r="J11" s="84">
        <v>0</v>
      </c>
      <c r="K11" s="84"/>
      <c r="L11" s="84"/>
    </row>
    <row r="12" spans="2:13" x14ac:dyDescent="0.25">
      <c r="B12" s="101" t="s">
        <v>0</v>
      </c>
      <c r="C12" s="102"/>
      <c r="D12" s="102"/>
      <c r="E12" s="102"/>
      <c r="F12" s="103"/>
      <c r="G12" s="85">
        <f>G10+G11</f>
        <v>1090744.3500000001</v>
      </c>
      <c r="H12" s="85">
        <f t="shared" ref="H12:J12" si="0">H10+H11</f>
        <v>2672526</v>
      </c>
      <c r="I12" s="85">
        <f t="shared" si="0"/>
        <v>2672526</v>
      </c>
      <c r="J12" s="85">
        <f t="shared" si="0"/>
        <v>1241411.1100000001</v>
      </c>
      <c r="K12" s="86">
        <f>J12/G12*100</f>
        <v>113.81320563338238</v>
      </c>
      <c r="L12" s="86">
        <f>J12/I12*100</f>
        <v>46.45085248936774</v>
      </c>
    </row>
    <row r="13" spans="2:13" x14ac:dyDescent="0.25">
      <c r="B13" s="117" t="s">
        <v>9</v>
      </c>
      <c r="C13" s="105"/>
      <c r="D13" s="105"/>
      <c r="E13" s="105"/>
      <c r="F13" s="105"/>
      <c r="G13" s="87">
        <v>1088556.67</v>
      </c>
      <c r="H13" s="84">
        <v>2427245</v>
      </c>
      <c r="I13" s="84">
        <v>2427245</v>
      </c>
      <c r="J13" s="84">
        <v>1238242.47</v>
      </c>
      <c r="K13" s="84">
        <f>J13/G13*100</f>
        <v>113.75085047248849</v>
      </c>
      <c r="L13" s="84">
        <f>J13/I13*100</f>
        <v>51.014317466922378</v>
      </c>
    </row>
    <row r="14" spans="2:13" x14ac:dyDescent="0.25">
      <c r="B14" s="107" t="s">
        <v>10</v>
      </c>
      <c r="C14" s="106"/>
      <c r="D14" s="106"/>
      <c r="E14" s="106"/>
      <c r="F14" s="106"/>
      <c r="G14" s="83">
        <v>1657.34</v>
      </c>
      <c r="H14" s="84">
        <v>245281</v>
      </c>
      <c r="I14" s="84">
        <v>245281</v>
      </c>
      <c r="J14" s="84">
        <v>1724.85</v>
      </c>
      <c r="K14" s="84">
        <f>J14/G14*100</f>
        <v>104.07339471683541</v>
      </c>
      <c r="L14" s="84">
        <f>J14/I14*100</f>
        <v>0.70321386491411886</v>
      </c>
    </row>
    <row r="15" spans="2:13" x14ac:dyDescent="0.25">
      <c r="B15" s="14" t="s">
        <v>1</v>
      </c>
      <c r="C15" s="15"/>
      <c r="D15" s="15"/>
      <c r="E15" s="15"/>
      <c r="F15" s="15"/>
      <c r="G15" s="85">
        <f>G13+G14</f>
        <v>1090214.01</v>
      </c>
      <c r="H15" s="85">
        <f t="shared" ref="H15:J15" si="1">H13+H14</f>
        <v>2672526</v>
      </c>
      <c r="I15" s="85">
        <f t="shared" si="1"/>
        <v>2672526</v>
      </c>
      <c r="J15" s="85">
        <f t="shared" si="1"/>
        <v>1239967.32</v>
      </c>
      <c r="K15" s="86">
        <f>J15/G15*100</f>
        <v>113.73613883387905</v>
      </c>
      <c r="L15" s="86">
        <f>J15/I15*100</f>
        <v>46.396829067331808</v>
      </c>
    </row>
    <row r="16" spans="2:13" x14ac:dyDescent="0.25">
      <c r="B16" s="116" t="s">
        <v>2</v>
      </c>
      <c r="C16" s="102"/>
      <c r="D16" s="102"/>
      <c r="E16" s="102"/>
      <c r="F16" s="102"/>
      <c r="G16" s="88">
        <f>G12-G15</f>
        <v>530.34000000008382</v>
      </c>
      <c r="H16" s="88">
        <f t="shared" ref="H16:J16" si="2">H12-H15</f>
        <v>0</v>
      </c>
      <c r="I16" s="88">
        <f t="shared" si="2"/>
        <v>0</v>
      </c>
      <c r="J16" s="88">
        <f t="shared" si="2"/>
        <v>1443.7900000000373</v>
      </c>
      <c r="K16" s="86">
        <f>J16/G16*100</f>
        <v>272.23856394007788</v>
      </c>
      <c r="L16" s="86"/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1" t="s">
        <v>28</v>
      </c>
      <c r="C18" s="111"/>
      <c r="D18" s="111"/>
      <c r="E18" s="111"/>
      <c r="F18" s="111"/>
      <c r="G18" s="7"/>
      <c r="H18" s="7"/>
      <c r="I18" s="7"/>
      <c r="J18" s="7"/>
      <c r="K18" s="1"/>
      <c r="L18" s="1"/>
      <c r="M18" s="1"/>
    </row>
    <row r="19" spans="1:49" ht="25.5" x14ac:dyDescent="0.25">
      <c r="B19" s="108" t="s">
        <v>3</v>
      </c>
      <c r="C19" s="108"/>
      <c r="D19" s="108"/>
      <c r="E19" s="108"/>
      <c r="F19" s="108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2">
        <v>1</v>
      </c>
      <c r="C20" s="113"/>
      <c r="D20" s="113"/>
      <c r="E20" s="113"/>
      <c r="F20" s="113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4" t="s">
        <v>11</v>
      </c>
      <c r="C21" s="114"/>
      <c r="D21" s="114"/>
      <c r="E21" s="114"/>
      <c r="F21" s="114"/>
      <c r="G21" s="89">
        <v>0</v>
      </c>
      <c r="H21" s="84">
        <v>0</v>
      </c>
      <c r="I21" s="84">
        <v>0</v>
      </c>
      <c r="J21" s="84">
        <v>0</v>
      </c>
      <c r="K21" s="84"/>
      <c r="L21" s="84"/>
    </row>
    <row r="22" spans="1:49" x14ac:dyDescent="0.25">
      <c r="B22" s="104" t="s">
        <v>12</v>
      </c>
      <c r="C22" s="105"/>
      <c r="D22" s="105"/>
      <c r="E22" s="105"/>
      <c r="F22" s="105"/>
      <c r="G22" s="87">
        <v>0</v>
      </c>
      <c r="H22" s="84">
        <v>0</v>
      </c>
      <c r="I22" s="84">
        <v>0</v>
      </c>
      <c r="J22" s="84">
        <v>0</v>
      </c>
      <c r="K22" s="84"/>
      <c r="L22" s="84"/>
    </row>
    <row r="23" spans="1:49" ht="15" customHeight="1" x14ac:dyDescent="0.25">
      <c r="B23" s="118" t="s">
        <v>23</v>
      </c>
      <c r="C23" s="119"/>
      <c r="D23" s="119"/>
      <c r="E23" s="119"/>
      <c r="F23" s="120"/>
      <c r="G23" s="90">
        <f>G21-G22</f>
        <v>0</v>
      </c>
      <c r="H23" s="90">
        <f t="shared" ref="H23:J23" si="3">H21-H22</f>
        <v>0</v>
      </c>
      <c r="I23" s="90">
        <f t="shared" si="3"/>
        <v>0</v>
      </c>
      <c r="J23" s="90">
        <f t="shared" si="3"/>
        <v>0</v>
      </c>
      <c r="K23" s="91" t="e">
        <f>J23/G23*100</f>
        <v>#DIV/0!</v>
      </c>
      <c r="L23" s="91" t="e">
        <f>J23/I23*100</f>
        <v>#DIV/0!</v>
      </c>
    </row>
    <row r="24" spans="1:49" s="29" customFormat="1" ht="15" customHeight="1" x14ac:dyDescent="0.25">
      <c r="A24"/>
      <c r="B24" s="104" t="s">
        <v>5</v>
      </c>
      <c r="C24" s="105"/>
      <c r="D24" s="105"/>
      <c r="E24" s="105"/>
      <c r="F24" s="105"/>
      <c r="G24" s="87">
        <v>40782.339999999997</v>
      </c>
      <c r="H24" s="84">
        <v>46.35</v>
      </c>
      <c r="I24" s="84">
        <v>46.35</v>
      </c>
      <c r="J24" s="84">
        <v>46.35</v>
      </c>
      <c r="K24" s="84">
        <f>J24/G24*100</f>
        <v>0.11365213472301983</v>
      </c>
      <c r="L24" s="8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4" t="s">
        <v>27</v>
      </c>
      <c r="C25" s="105"/>
      <c r="D25" s="105"/>
      <c r="E25" s="105"/>
      <c r="F25" s="105"/>
      <c r="G25" s="87">
        <v>0</v>
      </c>
      <c r="H25" s="84">
        <v>0</v>
      </c>
      <c r="I25" s="84">
        <v>0</v>
      </c>
      <c r="J25" s="84">
        <v>-1490.14</v>
      </c>
      <c r="K25" s="84"/>
      <c r="L25" s="8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8" t="s">
        <v>29</v>
      </c>
      <c r="C26" s="119"/>
      <c r="D26" s="119"/>
      <c r="E26" s="119"/>
      <c r="F26" s="120"/>
      <c r="G26" s="92">
        <f>G24+G25</f>
        <v>40782.339999999997</v>
      </c>
      <c r="H26" s="92">
        <f t="shared" ref="H26:J26" si="4">H24+H25</f>
        <v>46.35</v>
      </c>
      <c r="I26" s="92">
        <f t="shared" si="4"/>
        <v>46.35</v>
      </c>
      <c r="J26" s="92">
        <f t="shared" si="4"/>
        <v>-1443.7900000000002</v>
      </c>
      <c r="K26" s="91">
        <f>J26/G26*100</f>
        <v>-3.5402333461002979</v>
      </c>
      <c r="L26" s="91">
        <f>J26/I26*100</f>
        <v>-3114.973031283711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5" t="s">
        <v>30</v>
      </c>
      <c r="C27" s="115"/>
      <c r="D27" s="115"/>
      <c r="E27" s="115"/>
      <c r="F27" s="115"/>
      <c r="G27" s="92">
        <f>G16+G26</f>
        <v>41312.68000000008</v>
      </c>
      <c r="H27" s="92">
        <f t="shared" ref="H27:J27" si="5">H16+H26</f>
        <v>46.35</v>
      </c>
      <c r="I27" s="92">
        <f t="shared" si="5"/>
        <v>46.35</v>
      </c>
      <c r="J27" s="92">
        <f t="shared" si="5"/>
        <v>3.7061909097246826E-11</v>
      </c>
      <c r="K27" s="91"/>
      <c r="L27" s="91"/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8"/>
  <sheetViews>
    <sheetView view="pageBreakPreview" topLeftCell="A8" zoomScaleNormal="90" zoomScaleSheetLayoutView="100" workbookViewId="0">
      <selection activeCell="G10" sqref="G10:L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9" t="s">
        <v>4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9" t="s">
        <v>26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9" t="s"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1" t="s">
        <v>3</v>
      </c>
      <c r="C8" s="122"/>
      <c r="D8" s="122"/>
      <c r="E8" s="122"/>
      <c r="F8" s="123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4">
        <v>1</v>
      </c>
      <c r="C9" s="125"/>
      <c r="D9" s="125"/>
      <c r="E9" s="125"/>
      <c r="F9" s="126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1090744.3500000001</v>
      </c>
      <c r="H10" s="65">
        <f>H11</f>
        <v>2672526</v>
      </c>
      <c r="I10" s="65">
        <f>I11</f>
        <v>2672526</v>
      </c>
      <c r="J10" s="65">
        <f>J11</f>
        <v>1241411.1100000001</v>
      </c>
      <c r="K10" s="69">
        <f t="shared" ref="K10:K21" si="0">(J10*100)/G10</f>
        <v>113.81320563338238</v>
      </c>
      <c r="L10" s="69">
        <f t="shared" ref="L10:L21" si="1">(J10*100)/I10</f>
        <v>46.45085248936774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1090744.3500000001</v>
      </c>
      <c r="H11" s="65">
        <f>H12+H15+H18</f>
        <v>2672526</v>
      </c>
      <c r="I11" s="65">
        <f>I12+I15+I18</f>
        <v>2672526</v>
      </c>
      <c r="J11" s="65">
        <f>J12+J15+J18</f>
        <v>1241411.1100000001</v>
      </c>
      <c r="K11" s="65">
        <f t="shared" si="0"/>
        <v>113.81320563338238</v>
      </c>
      <c r="L11" s="65">
        <f t="shared" si="1"/>
        <v>46.45085248936774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1200</v>
      </c>
      <c r="I12" s="65">
        <f t="shared" si="2"/>
        <v>1200</v>
      </c>
      <c r="J12" s="65">
        <f t="shared" si="2"/>
        <v>1093.47</v>
      </c>
      <c r="K12" s="65" t="e">
        <f t="shared" si="0"/>
        <v>#DIV/0!</v>
      </c>
      <c r="L12" s="65">
        <f t="shared" si="1"/>
        <v>91.122500000000002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1200</v>
      </c>
      <c r="I13" s="65">
        <f t="shared" si="2"/>
        <v>1200</v>
      </c>
      <c r="J13" s="65">
        <f t="shared" si="2"/>
        <v>1093.47</v>
      </c>
      <c r="K13" s="65" t="e">
        <f t="shared" si="0"/>
        <v>#DIV/0!</v>
      </c>
      <c r="L13" s="65">
        <f t="shared" si="1"/>
        <v>91.122500000000002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1200</v>
      </c>
      <c r="I14" s="66">
        <v>1200</v>
      </c>
      <c r="J14" s="66">
        <v>1093.47</v>
      </c>
      <c r="K14" s="66" t="e">
        <f t="shared" si="0"/>
        <v>#DIV/0!</v>
      </c>
      <c r="L14" s="66">
        <f t="shared" si="1"/>
        <v>91.122500000000002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530.34</v>
      </c>
      <c r="H15" s="65">
        <f t="shared" si="3"/>
        <v>531</v>
      </c>
      <c r="I15" s="65">
        <f t="shared" si="3"/>
        <v>531</v>
      </c>
      <c r="J15" s="65">
        <f t="shared" si="3"/>
        <v>396.85</v>
      </c>
      <c r="K15" s="65">
        <f t="shared" si="0"/>
        <v>74.829354753554313</v>
      </c>
      <c r="L15" s="65">
        <f t="shared" si="1"/>
        <v>74.736346516007529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530.34</v>
      </c>
      <c r="H16" s="65">
        <f t="shared" si="3"/>
        <v>531</v>
      </c>
      <c r="I16" s="65">
        <f t="shared" si="3"/>
        <v>531</v>
      </c>
      <c r="J16" s="65">
        <f t="shared" si="3"/>
        <v>396.85</v>
      </c>
      <c r="K16" s="65">
        <f t="shared" si="0"/>
        <v>74.829354753554313</v>
      </c>
      <c r="L16" s="65">
        <f t="shared" si="1"/>
        <v>74.736346516007529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530.34</v>
      </c>
      <c r="H17" s="66">
        <v>531</v>
      </c>
      <c r="I17" s="66">
        <v>531</v>
      </c>
      <c r="J17" s="66">
        <v>396.85</v>
      </c>
      <c r="K17" s="66">
        <f t="shared" si="0"/>
        <v>74.829354753554313</v>
      </c>
      <c r="L17" s="66">
        <f t="shared" si="1"/>
        <v>74.736346516007529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1090214.01</v>
      </c>
      <c r="H18" s="65">
        <f>H19</f>
        <v>2670795</v>
      </c>
      <c r="I18" s="65">
        <f>I19</f>
        <v>2670795</v>
      </c>
      <c r="J18" s="65">
        <f>J19</f>
        <v>1239920.79</v>
      </c>
      <c r="K18" s="65">
        <f t="shared" si="0"/>
        <v>113.73187086451036</v>
      </c>
      <c r="L18" s="65">
        <f t="shared" si="1"/>
        <v>46.425157677770102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1090214.01</v>
      </c>
      <c r="H19" s="65">
        <f>H20+H21</f>
        <v>2670795</v>
      </c>
      <c r="I19" s="65">
        <f>I20+I21</f>
        <v>2670795</v>
      </c>
      <c r="J19" s="65">
        <f>J20+J21</f>
        <v>1239920.79</v>
      </c>
      <c r="K19" s="65">
        <f t="shared" si="0"/>
        <v>113.73187086451036</v>
      </c>
      <c r="L19" s="65">
        <f t="shared" si="1"/>
        <v>46.425157677770102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1088556.67</v>
      </c>
      <c r="H20" s="66">
        <v>2425514</v>
      </c>
      <c r="I20" s="66">
        <v>2425514</v>
      </c>
      <c r="J20" s="66">
        <v>1238195.94</v>
      </c>
      <c r="K20" s="66">
        <f t="shared" si="0"/>
        <v>113.74657600508755</v>
      </c>
      <c r="L20" s="66">
        <f t="shared" si="1"/>
        <v>51.048806149954196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1657.34</v>
      </c>
      <c r="H21" s="66">
        <v>245281</v>
      </c>
      <c r="I21" s="66">
        <v>245281</v>
      </c>
      <c r="J21" s="66">
        <v>1724.85</v>
      </c>
      <c r="K21" s="66">
        <f t="shared" si="0"/>
        <v>104.07339471683541</v>
      </c>
      <c r="L21" s="66">
        <f t="shared" si="1"/>
        <v>0.70321386491411886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21" t="s">
        <v>3</v>
      </c>
      <c r="C24" s="122"/>
      <c r="D24" s="122"/>
      <c r="E24" s="122"/>
      <c r="F24" s="123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4">
        <v>1</v>
      </c>
      <c r="C25" s="125"/>
      <c r="D25" s="125"/>
      <c r="E25" s="125"/>
      <c r="F25" s="126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G27+G69</f>
        <v>1090214.01</v>
      </c>
      <c r="H26" s="65">
        <f>H27+H69</f>
        <v>2672526</v>
      </c>
      <c r="I26" s="65">
        <f>I27+I69</f>
        <v>2672526</v>
      </c>
      <c r="J26" s="65">
        <f>J27+J69</f>
        <v>1239967.32</v>
      </c>
      <c r="K26" s="70">
        <f t="shared" ref="K26:K57" si="4">(J26*100)/G26</f>
        <v>113.73613883387905</v>
      </c>
      <c r="L26" s="70">
        <f t="shared" ref="L26:L57" si="5">(J26*100)/I26</f>
        <v>46.396829067331808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G28+G36+G63</f>
        <v>1088556.67</v>
      </c>
      <c r="H27" s="65">
        <f>H28+H36+H63</f>
        <v>2427245</v>
      </c>
      <c r="I27" s="65">
        <f>I28+I36+I63</f>
        <v>2427245</v>
      </c>
      <c r="J27" s="65">
        <f>J28+J36+J63</f>
        <v>1238242.47</v>
      </c>
      <c r="K27" s="65">
        <f t="shared" si="4"/>
        <v>113.75085047248849</v>
      </c>
      <c r="L27" s="65">
        <f t="shared" si="5"/>
        <v>51.014317466922378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1009523.89</v>
      </c>
      <c r="H28" s="65">
        <f>H29+H32+H34</f>
        <v>2210870</v>
      </c>
      <c r="I28" s="65">
        <f>I29+I32+I34</f>
        <v>2210870</v>
      </c>
      <c r="J28" s="65">
        <f>J29+J32+J34</f>
        <v>1146167.48</v>
      </c>
      <c r="K28" s="65">
        <f t="shared" si="4"/>
        <v>113.53544887382506</v>
      </c>
      <c r="L28" s="65">
        <f t="shared" si="5"/>
        <v>51.842373364331685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841083.04</v>
      </c>
      <c r="H29" s="65">
        <f>H30+H31</f>
        <v>1826803</v>
      </c>
      <c r="I29" s="65">
        <f>I30+I31</f>
        <v>1826803</v>
      </c>
      <c r="J29" s="65">
        <f>J30+J31</f>
        <v>943753.07</v>
      </c>
      <c r="K29" s="65">
        <f t="shared" si="4"/>
        <v>112.20688387676917</v>
      </c>
      <c r="L29" s="65">
        <f t="shared" si="5"/>
        <v>51.661458296269494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841083.04</v>
      </c>
      <c r="H30" s="66">
        <v>1825503</v>
      </c>
      <c r="I30" s="66">
        <v>1825503</v>
      </c>
      <c r="J30" s="66">
        <v>943753.07</v>
      </c>
      <c r="K30" s="66">
        <f t="shared" si="4"/>
        <v>112.20688387676917</v>
      </c>
      <c r="L30" s="66">
        <f t="shared" si="5"/>
        <v>51.698248099290993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0</v>
      </c>
      <c r="H31" s="66">
        <v>1300</v>
      </c>
      <c r="I31" s="66">
        <v>1300</v>
      </c>
      <c r="J31" s="66">
        <v>0</v>
      </c>
      <c r="K31" s="66" t="e">
        <f t="shared" si="4"/>
        <v>#DIV/0!</v>
      </c>
      <c r="L31" s="66">
        <f t="shared" si="5"/>
        <v>0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33555.25</v>
      </c>
      <c r="H32" s="65">
        <f>H33</f>
        <v>82645</v>
      </c>
      <c r="I32" s="65">
        <f>I33</f>
        <v>82645</v>
      </c>
      <c r="J32" s="65">
        <f>J33</f>
        <v>48110.41</v>
      </c>
      <c r="K32" s="65">
        <f t="shared" si="4"/>
        <v>143.37669962226477</v>
      </c>
      <c r="L32" s="65">
        <f t="shared" si="5"/>
        <v>58.21333413999637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33555.25</v>
      </c>
      <c r="H33" s="66">
        <v>82645</v>
      </c>
      <c r="I33" s="66">
        <v>82645</v>
      </c>
      <c r="J33" s="66">
        <v>48110.41</v>
      </c>
      <c r="K33" s="66">
        <f t="shared" si="4"/>
        <v>143.37669962226477</v>
      </c>
      <c r="L33" s="66">
        <f t="shared" si="5"/>
        <v>58.21333413999637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134885.6</v>
      </c>
      <c r="H34" s="65">
        <f>H35</f>
        <v>301422</v>
      </c>
      <c r="I34" s="65">
        <f>I35</f>
        <v>301422</v>
      </c>
      <c r="J34" s="65">
        <f>J35</f>
        <v>154304</v>
      </c>
      <c r="K34" s="65">
        <f t="shared" si="4"/>
        <v>114.3961994460491</v>
      </c>
      <c r="L34" s="65">
        <f t="shared" si="5"/>
        <v>51.192016508416771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134885.6</v>
      </c>
      <c r="H35" s="66">
        <v>301422</v>
      </c>
      <c r="I35" s="66">
        <v>301422</v>
      </c>
      <c r="J35" s="66">
        <v>154304</v>
      </c>
      <c r="K35" s="66">
        <f t="shared" si="4"/>
        <v>114.3961994460491</v>
      </c>
      <c r="L35" s="66">
        <f t="shared" si="5"/>
        <v>51.192016508416771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G37+G42+G48+G58</f>
        <v>78380.36</v>
      </c>
      <c r="H36" s="65">
        <f>H37+H42+H48+H58</f>
        <v>215175</v>
      </c>
      <c r="I36" s="65">
        <f>I37+I42+I48+I58</f>
        <v>215175</v>
      </c>
      <c r="J36" s="65">
        <f>J37+J42+J48+J58</f>
        <v>91412.74</v>
      </c>
      <c r="K36" s="65">
        <f t="shared" si="4"/>
        <v>116.62709893141599</v>
      </c>
      <c r="L36" s="65">
        <f t="shared" si="5"/>
        <v>42.482974323225285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21343.34</v>
      </c>
      <c r="H37" s="65">
        <f>H38+H39+H40+H41</f>
        <v>55363</v>
      </c>
      <c r="I37" s="65">
        <f>I38+I39+I40+I41</f>
        <v>55363</v>
      </c>
      <c r="J37" s="65">
        <f>J38+J39+J40+J41</f>
        <v>27136.280000000002</v>
      </c>
      <c r="K37" s="65">
        <f t="shared" si="4"/>
        <v>127.14167510801967</v>
      </c>
      <c r="L37" s="65">
        <f t="shared" si="5"/>
        <v>49.01519065079566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1899.78</v>
      </c>
      <c r="H38" s="66">
        <v>9096</v>
      </c>
      <c r="I38" s="66">
        <v>9096</v>
      </c>
      <c r="J38" s="66">
        <v>3997.16</v>
      </c>
      <c r="K38" s="66">
        <f t="shared" si="4"/>
        <v>210.40120434997738</v>
      </c>
      <c r="L38" s="66">
        <f t="shared" si="5"/>
        <v>43.94415127528584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18465.740000000002</v>
      </c>
      <c r="H39" s="66">
        <v>43000</v>
      </c>
      <c r="I39" s="66">
        <v>43000</v>
      </c>
      <c r="J39" s="66">
        <v>22501.97</v>
      </c>
      <c r="K39" s="66">
        <f t="shared" si="4"/>
        <v>121.8579379976107</v>
      </c>
      <c r="L39" s="66">
        <f t="shared" si="5"/>
        <v>52.330162790697678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977.82</v>
      </c>
      <c r="H40" s="66">
        <v>3201</v>
      </c>
      <c r="I40" s="66">
        <v>3201</v>
      </c>
      <c r="J40" s="66">
        <v>637.15</v>
      </c>
      <c r="K40" s="66">
        <f t="shared" si="4"/>
        <v>65.160254443558117</v>
      </c>
      <c r="L40" s="66">
        <f t="shared" si="5"/>
        <v>19.904717275851297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66</v>
      </c>
      <c r="I41" s="66">
        <v>66</v>
      </c>
      <c r="J41" s="66">
        <v>0</v>
      </c>
      <c r="K41" s="66" t="e">
        <f t="shared" si="4"/>
        <v>#DIV/0!</v>
      </c>
      <c r="L41" s="66">
        <f t="shared" si="5"/>
        <v>0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G43+G44+G45+G46+G47</f>
        <v>22250.17</v>
      </c>
      <c r="H42" s="65">
        <f>H43+H44+H45+H46+H47</f>
        <v>50119</v>
      </c>
      <c r="I42" s="65">
        <f>I43+I44+I45+I46+I47</f>
        <v>50119</v>
      </c>
      <c r="J42" s="65">
        <f>J43+J44+J45+J46+J47</f>
        <v>18708.55</v>
      </c>
      <c r="K42" s="65">
        <f t="shared" si="4"/>
        <v>84.082728356682225</v>
      </c>
      <c r="L42" s="65">
        <f t="shared" si="5"/>
        <v>37.32825874418883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11515.73</v>
      </c>
      <c r="H43" s="66">
        <v>21912</v>
      </c>
      <c r="I43" s="66">
        <v>21912</v>
      </c>
      <c r="J43" s="66">
        <v>7413.1</v>
      </c>
      <c r="K43" s="66">
        <f t="shared" si="4"/>
        <v>64.373687121875903</v>
      </c>
      <c r="L43" s="66">
        <f t="shared" si="5"/>
        <v>33.83123402701716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10319.620000000001</v>
      </c>
      <c r="H44" s="66">
        <v>26853</v>
      </c>
      <c r="I44" s="66">
        <v>26853</v>
      </c>
      <c r="J44" s="66">
        <v>10790</v>
      </c>
      <c r="K44" s="66">
        <f t="shared" si="4"/>
        <v>104.55811357394943</v>
      </c>
      <c r="L44" s="66">
        <f t="shared" si="5"/>
        <v>40.181730160503484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210.88</v>
      </c>
      <c r="H45" s="66">
        <v>730</v>
      </c>
      <c r="I45" s="66">
        <v>730</v>
      </c>
      <c r="J45" s="66">
        <v>375.06</v>
      </c>
      <c r="K45" s="66">
        <f t="shared" si="4"/>
        <v>177.85470409711684</v>
      </c>
      <c r="L45" s="66">
        <f t="shared" si="5"/>
        <v>51.37808219178082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203.94</v>
      </c>
      <c r="H46" s="66">
        <v>531</v>
      </c>
      <c r="I46" s="66">
        <v>531</v>
      </c>
      <c r="J46" s="66">
        <v>130.38999999999999</v>
      </c>
      <c r="K46" s="66">
        <f t="shared" si="4"/>
        <v>63.935471217024606</v>
      </c>
      <c r="L46" s="66">
        <f t="shared" si="5"/>
        <v>24.555555555555557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0</v>
      </c>
      <c r="H47" s="66">
        <v>93</v>
      </c>
      <c r="I47" s="66">
        <v>93</v>
      </c>
      <c r="J47" s="66">
        <v>0</v>
      </c>
      <c r="K47" s="66" t="e">
        <f t="shared" si="4"/>
        <v>#DIV/0!</v>
      </c>
      <c r="L47" s="66">
        <f t="shared" si="5"/>
        <v>0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G49+G50+G51+G52+G53+G54+G55+G56+G57</f>
        <v>34658.590000000004</v>
      </c>
      <c r="H48" s="65">
        <f>H49+H50+H51+H52+H53+H54+H55+H56+H57</f>
        <v>107635</v>
      </c>
      <c r="I48" s="65">
        <f>I49+I50+I51+I52+I53+I54+I55+I56+I57</f>
        <v>107635</v>
      </c>
      <c r="J48" s="65">
        <f>J49+J50+J51+J52+J53+J54+J55+J56+J57</f>
        <v>44404.55</v>
      </c>
      <c r="K48" s="65">
        <f t="shared" si="4"/>
        <v>128.11989754920785</v>
      </c>
      <c r="L48" s="65">
        <f t="shared" si="5"/>
        <v>41.254749849026801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18304.79</v>
      </c>
      <c r="H49" s="66">
        <v>50388</v>
      </c>
      <c r="I49" s="66">
        <v>50388</v>
      </c>
      <c r="J49" s="66">
        <v>17942.349999999999</v>
      </c>
      <c r="K49" s="66">
        <f t="shared" si="4"/>
        <v>98.019971821583297</v>
      </c>
      <c r="L49" s="66">
        <f t="shared" si="5"/>
        <v>35.608378979122016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7496.04</v>
      </c>
      <c r="H50" s="66">
        <v>41253</v>
      </c>
      <c r="I50" s="66">
        <v>41253</v>
      </c>
      <c r="J50" s="66">
        <v>10213</v>
      </c>
      <c r="K50" s="66">
        <f t="shared" si="4"/>
        <v>136.24527083633492</v>
      </c>
      <c r="L50" s="66">
        <f t="shared" si="5"/>
        <v>24.75698737061547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856.08</v>
      </c>
      <c r="H51" s="66">
        <v>2920</v>
      </c>
      <c r="I51" s="66">
        <v>2920</v>
      </c>
      <c r="J51" s="66">
        <v>1384.93</v>
      </c>
      <c r="K51" s="66">
        <f t="shared" si="4"/>
        <v>161.77576861975515</v>
      </c>
      <c r="L51" s="66">
        <f t="shared" si="5"/>
        <v>47.429109589041097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2080.83</v>
      </c>
      <c r="H52" s="66">
        <v>2787</v>
      </c>
      <c r="I52" s="66">
        <v>2787</v>
      </c>
      <c r="J52" s="66">
        <v>2365.6799999999998</v>
      </c>
      <c r="K52" s="66">
        <f t="shared" si="4"/>
        <v>113.68924900160032</v>
      </c>
      <c r="L52" s="66">
        <f t="shared" si="5"/>
        <v>84.882669537136707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4213.03</v>
      </c>
      <c r="H53" s="66">
        <v>9092</v>
      </c>
      <c r="I53" s="66">
        <v>9092</v>
      </c>
      <c r="J53" s="66">
        <v>4312.55</v>
      </c>
      <c r="K53" s="66">
        <f t="shared" si="4"/>
        <v>102.36219537957243</v>
      </c>
      <c r="L53" s="66">
        <f t="shared" si="5"/>
        <v>47.432358117025956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109</v>
      </c>
      <c r="H54" s="66">
        <v>796</v>
      </c>
      <c r="I54" s="66">
        <v>796</v>
      </c>
      <c r="J54" s="66">
        <v>5549.28</v>
      </c>
      <c r="K54" s="66">
        <f t="shared" si="4"/>
        <v>5091.0825688073392</v>
      </c>
      <c r="L54" s="66">
        <f t="shared" si="5"/>
        <v>697.1457286432161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1330</v>
      </c>
      <c r="H55" s="66">
        <v>133</v>
      </c>
      <c r="I55" s="66">
        <v>133</v>
      </c>
      <c r="J55" s="66">
        <v>2533</v>
      </c>
      <c r="K55" s="66">
        <f t="shared" si="4"/>
        <v>190.45112781954887</v>
      </c>
      <c r="L55" s="66">
        <f t="shared" si="5"/>
        <v>1904.5112781954888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93.96</v>
      </c>
      <c r="H56" s="66">
        <v>133</v>
      </c>
      <c r="I56" s="66">
        <v>133</v>
      </c>
      <c r="J56" s="66">
        <v>93.96</v>
      </c>
      <c r="K56" s="66">
        <f t="shared" si="4"/>
        <v>100</v>
      </c>
      <c r="L56" s="66">
        <f t="shared" si="5"/>
        <v>70.646616541353382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174.86</v>
      </c>
      <c r="H57" s="66">
        <v>133</v>
      </c>
      <c r="I57" s="66">
        <v>133</v>
      </c>
      <c r="J57" s="66">
        <v>9.8000000000000007</v>
      </c>
      <c r="K57" s="66">
        <f t="shared" si="4"/>
        <v>5.6044835868694953</v>
      </c>
      <c r="L57" s="66">
        <f t="shared" si="5"/>
        <v>7.3684210526315788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</f>
        <v>128.26</v>
      </c>
      <c r="H58" s="65">
        <f>H59+H60+H61+H62</f>
        <v>2058</v>
      </c>
      <c r="I58" s="65">
        <f>I59+I60+I61+I62</f>
        <v>2058</v>
      </c>
      <c r="J58" s="65">
        <f>J59+J60+J61+J62</f>
        <v>1163.3600000000001</v>
      </c>
      <c r="K58" s="65">
        <f t="shared" ref="K58:K77" si="6">(J58*100)/G58</f>
        <v>907.03259005145799</v>
      </c>
      <c r="L58" s="65">
        <f t="shared" ref="L58:L77" si="7">(J58*100)/I58</f>
        <v>56.52866861030126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398</v>
      </c>
      <c r="I59" s="66">
        <v>398</v>
      </c>
      <c r="J59" s="66">
        <v>0</v>
      </c>
      <c r="K59" s="66" t="e">
        <f t="shared" si="6"/>
        <v>#DIV/0!</v>
      </c>
      <c r="L59" s="66">
        <f t="shared" si="7"/>
        <v>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15.03</v>
      </c>
      <c r="H60" s="66">
        <v>465</v>
      </c>
      <c r="I60" s="66">
        <v>465</v>
      </c>
      <c r="J60" s="66">
        <v>147.86000000000001</v>
      </c>
      <c r="K60" s="66">
        <f t="shared" si="6"/>
        <v>983.7658017298736</v>
      </c>
      <c r="L60" s="66">
        <f t="shared" si="7"/>
        <v>31.797849462365591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1062</v>
      </c>
      <c r="I61" s="66">
        <v>1062</v>
      </c>
      <c r="J61" s="66">
        <v>582</v>
      </c>
      <c r="K61" s="66" t="e">
        <f t="shared" si="6"/>
        <v>#DIV/0!</v>
      </c>
      <c r="L61" s="66">
        <f t="shared" si="7"/>
        <v>54.802259887005647</v>
      </c>
    </row>
    <row r="62" spans="2:12" x14ac:dyDescent="0.25">
      <c r="B62" s="66"/>
      <c r="C62" s="66"/>
      <c r="D62" s="66"/>
      <c r="E62" s="66" t="s">
        <v>141</v>
      </c>
      <c r="F62" s="66" t="s">
        <v>134</v>
      </c>
      <c r="G62" s="66">
        <v>113.23</v>
      </c>
      <c r="H62" s="66">
        <v>133</v>
      </c>
      <c r="I62" s="66">
        <v>133</v>
      </c>
      <c r="J62" s="66">
        <v>433.5</v>
      </c>
      <c r="K62" s="66">
        <f t="shared" si="6"/>
        <v>382.84906826812681</v>
      </c>
      <c r="L62" s="66">
        <f t="shared" si="7"/>
        <v>325.93984962406017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652.41999999999996</v>
      </c>
      <c r="H63" s="65">
        <f>H64+H66</f>
        <v>1200</v>
      </c>
      <c r="I63" s="65">
        <f>I64+I66</f>
        <v>1200</v>
      </c>
      <c r="J63" s="65">
        <f>J64+J66</f>
        <v>662.25</v>
      </c>
      <c r="K63" s="65">
        <f t="shared" si="6"/>
        <v>101.50669813923547</v>
      </c>
      <c r="L63" s="65">
        <f t="shared" si="7"/>
        <v>55.1875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177.04</v>
      </c>
      <c r="H64" s="65">
        <f>H65</f>
        <v>185</v>
      </c>
      <c r="I64" s="65">
        <f>I65</f>
        <v>185</v>
      </c>
      <c r="J64" s="65">
        <f>J65</f>
        <v>109.53</v>
      </c>
      <c r="K64" s="65">
        <f t="shared" si="6"/>
        <v>61.867374604609132</v>
      </c>
      <c r="L64" s="65">
        <f t="shared" si="7"/>
        <v>59.205405405405408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177.04</v>
      </c>
      <c r="H65" s="66">
        <v>185</v>
      </c>
      <c r="I65" s="66">
        <v>185</v>
      </c>
      <c r="J65" s="66">
        <v>109.53</v>
      </c>
      <c r="K65" s="66">
        <f t="shared" si="6"/>
        <v>61.867374604609132</v>
      </c>
      <c r="L65" s="66">
        <f t="shared" si="7"/>
        <v>59.205405405405408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G67+G68</f>
        <v>475.38</v>
      </c>
      <c r="H66" s="65">
        <f>H67+H68</f>
        <v>1015</v>
      </c>
      <c r="I66" s="65">
        <f>I67+I68</f>
        <v>1015</v>
      </c>
      <c r="J66" s="65">
        <f>J67+J68</f>
        <v>552.72</v>
      </c>
      <c r="K66" s="65">
        <f t="shared" si="6"/>
        <v>116.26908999116496</v>
      </c>
      <c r="L66" s="65">
        <f t="shared" si="7"/>
        <v>54.4551724137931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475.38</v>
      </c>
      <c r="H67" s="66">
        <v>1000</v>
      </c>
      <c r="I67" s="66">
        <v>1000</v>
      </c>
      <c r="J67" s="66">
        <v>552.69000000000005</v>
      </c>
      <c r="K67" s="66">
        <f t="shared" si="6"/>
        <v>116.262779250284</v>
      </c>
      <c r="L67" s="66">
        <f t="shared" si="7"/>
        <v>55.268999999999998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0</v>
      </c>
      <c r="H68" s="66">
        <v>15</v>
      </c>
      <c r="I68" s="66">
        <v>15</v>
      </c>
      <c r="J68" s="66">
        <v>0.03</v>
      </c>
      <c r="K68" s="66" t="e">
        <f t="shared" si="6"/>
        <v>#DIV/0!</v>
      </c>
      <c r="L68" s="66">
        <f t="shared" si="7"/>
        <v>0.2</v>
      </c>
    </row>
    <row r="69" spans="2:12" x14ac:dyDescent="0.25">
      <c r="B69" s="65" t="s">
        <v>154</v>
      </c>
      <c r="C69" s="65"/>
      <c r="D69" s="65"/>
      <c r="E69" s="65"/>
      <c r="F69" s="65" t="s">
        <v>155</v>
      </c>
      <c r="G69" s="65">
        <f>G70+G75</f>
        <v>1657.34</v>
      </c>
      <c r="H69" s="65">
        <f>H70+H75</f>
        <v>245281</v>
      </c>
      <c r="I69" s="65">
        <f>I70+I75</f>
        <v>245281</v>
      </c>
      <c r="J69" s="65">
        <f>J70+J75</f>
        <v>1724.85</v>
      </c>
      <c r="K69" s="65">
        <f t="shared" si="6"/>
        <v>104.07339471683541</v>
      </c>
      <c r="L69" s="65">
        <f t="shared" si="7"/>
        <v>0.70321386491411886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>G71+G73</f>
        <v>1657.34</v>
      </c>
      <c r="H70" s="65">
        <f>H71+H73</f>
        <v>4281</v>
      </c>
      <c r="I70" s="65">
        <f>I71+I73</f>
        <v>4281</v>
      </c>
      <c r="J70" s="65">
        <f>J71+J73</f>
        <v>1724.85</v>
      </c>
      <c r="K70" s="65">
        <f t="shared" si="6"/>
        <v>104.07339471683541</v>
      </c>
      <c r="L70" s="65">
        <f t="shared" si="7"/>
        <v>40.290819901892078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0</v>
      </c>
      <c r="H71" s="65">
        <f>H72</f>
        <v>796</v>
      </c>
      <c r="I71" s="65">
        <f>I72</f>
        <v>796</v>
      </c>
      <c r="J71" s="65">
        <f>J72</f>
        <v>0</v>
      </c>
      <c r="K71" s="65" t="e">
        <f t="shared" si="6"/>
        <v>#DIV/0!</v>
      </c>
      <c r="L71" s="65">
        <f t="shared" si="7"/>
        <v>0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0</v>
      </c>
      <c r="H72" s="66">
        <v>796</v>
      </c>
      <c r="I72" s="66">
        <v>796</v>
      </c>
      <c r="J72" s="66">
        <v>0</v>
      </c>
      <c r="K72" s="66" t="e">
        <f t="shared" si="6"/>
        <v>#DIV/0!</v>
      </c>
      <c r="L72" s="66">
        <f t="shared" si="7"/>
        <v>0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1657.34</v>
      </c>
      <c r="H73" s="65">
        <f>H74</f>
        <v>3485</v>
      </c>
      <c r="I73" s="65">
        <f>I74</f>
        <v>3485</v>
      </c>
      <c r="J73" s="65">
        <f>J74</f>
        <v>1724.85</v>
      </c>
      <c r="K73" s="65">
        <f t="shared" si="6"/>
        <v>104.07339471683541</v>
      </c>
      <c r="L73" s="65">
        <f t="shared" si="7"/>
        <v>49.493543758967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1657.34</v>
      </c>
      <c r="H74" s="66">
        <v>3485</v>
      </c>
      <c r="I74" s="66">
        <v>3485</v>
      </c>
      <c r="J74" s="66">
        <v>1724.85</v>
      </c>
      <c r="K74" s="66">
        <f t="shared" si="6"/>
        <v>104.07339471683541</v>
      </c>
      <c r="L74" s="66">
        <f t="shared" si="7"/>
        <v>49.493543758967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 t="shared" ref="G75:J76" si="8">G76</f>
        <v>0</v>
      </c>
      <c r="H75" s="65">
        <f t="shared" si="8"/>
        <v>241000</v>
      </c>
      <c r="I75" s="65">
        <f t="shared" si="8"/>
        <v>241000</v>
      </c>
      <c r="J75" s="65">
        <f t="shared" si="8"/>
        <v>0</v>
      </c>
      <c r="K75" s="65" t="e">
        <f t="shared" si="6"/>
        <v>#DIV/0!</v>
      </c>
      <c r="L75" s="65">
        <f t="shared" si="7"/>
        <v>0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 t="shared" si="8"/>
        <v>0</v>
      </c>
      <c r="H76" s="65">
        <f t="shared" si="8"/>
        <v>241000</v>
      </c>
      <c r="I76" s="65">
        <f t="shared" si="8"/>
        <v>241000</v>
      </c>
      <c r="J76" s="65">
        <f t="shared" si="8"/>
        <v>0</v>
      </c>
      <c r="K76" s="65" t="e">
        <f t="shared" si="6"/>
        <v>#DIV/0!</v>
      </c>
      <c r="L76" s="65">
        <f t="shared" si="7"/>
        <v>0</v>
      </c>
    </row>
    <row r="77" spans="2:12" x14ac:dyDescent="0.25">
      <c r="B77" s="66"/>
      <c r="C77" s="66"/>
      <c r="D77" s="66"/>
      <c r="E77" s="66" t="s">
        <v>170</v>
      </c>
      <c r="F77" s="66" t="s">
        <v>169</v>
      </c>
      <c r="G77" s="66">
        <v>0</v>
      </c>
      <c r="H77" s="66">
        <v>241000</v>
      </c>
      <c r="I77" s="66">
        <v>241000</v>
      </c>
      <c r="J77" s="66">
        <v>0</v>
      </c>
      <c r="K77" s="66" t="e">
        <f t="shared" si="6"/>
        <v>#DIV/0!</v>
      </c>
      <c r="L77" s="66">
        <f t="shared" si="7"/>
        <v>0</v>
      </c>
    </row>
    <row r="78" spans="2:12" x14ac:dyDescent="0.25">
      <c r="B78" s="65"/>
      <c r="C78" s="66"/>
      <c r="D78" s="67"/>
      <c r="E78" s="68"/>
      <c r="F78" s="8"/>
      <c r="G78" s="65"/>
      <c r="H78" s="65"/>
      <c r="I78" s="65"/>
      <c r="J78" s="65"/>
      <c r="K78" s="70"/>
      <c r="L78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2" manualBreakCount="2">
    <brk id="23" min="1" max="11" man="1"/>
    <brk id="78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D12" sqref="D12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9" t="s">
        <v>16</v>
      </c>
      <c r="C2" s="99"/>
      <c r="D2" s="99"/>
      <c r="E2" s="99"/>
      <c r="F2" s="99"/>
      <c r="G2" s="99"/>
      <c r="H2" s="99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93">
        <f>C7+C9+C11</f>
        <v>1090744.3500000001</v>
      </c>
      <c r="D6" s="93">
        <f>D7+D9+D11</f>
        <v>2672526</v>
      </c>
      <c r="E6" s="93">
        <f>E7+E9+E11</f>
        <v>2672526</v>
      </c>
      <c r="F6" s="93">
        <f>F7+F9+F11</f>
        <v>1241411.1100000001</v>
      </c>
      <c r="G6" s="94">
        <f t="shared" ref="G6:G19" si="0">(F6*100)/C6</f>
        <v>113.81320563338238</v>
      </c>
      <c r="H6" s="94">
        <f t="shared" ref="H6:H19" si="1">(F6*100)/E6</f>
        <v>46.45085248936774</v>
      </c>
    </row>
    <row r="7" spans="1:8" x14ac:dyDescent="0.25">
      <c r="A7"/>
      <c r="B7" s="8" t="s">
        <v>171</v>
      </c>
      <c r="C7" s="93">
        <f>C8</f>
        <v>1090214.01</v>
      </c>
      <c r="D7" s="93">
        <f>D8</f>
        <v>2670795</v>
      </c>
      <c r="E7" s="93">
        <f>E8</f>
        <v>2670795</v>
      </c>
      <c r="F7" s="93">
        <f>F8</f>
        <v>1239920.79</v>
      </c>
      <c r="G7" s="94">
        <f t="shared" si="0"/>
        <v>113.73187086451036</v>
      </c>
      <c r="H7" s="94">
        <f t="shared" si="1"/>
        <v>46.425157677770102</v>
      </c>
    </row>
    <row r="8" spans="1:8" x14ac:dyDescent="0.25">
      <c r="A8"/>
      <c r="B8" s="16" t="s">
        <v>172</v>
      </c>
      <c r="C8" s="71">
        <v>1090214.01</v>
      </c>
      <c r="D8" s="71">
        <v>2670795</v>
      </c>
      <c r="E8" s="71">
        <v>2670795</v>
      </c>
      <c r="F8" s="95">
        <v>1239920.79</v>
      </c>
      <c r="G8" s="96">
        <f t="shared" si="0"/>
        <v>113.73187086451036</v>
      </c>
      <c r="H8" s="96">
        <f t="shared" si="1"/>
        <v>46.425157677770102</v>
      </c>
    </row>
    <row r="9" spans="1:8" x14ac:dyDescent="0.25">
      <c r="A9"/>
      <c r="B9" s="8" t="s">
        <v>173</v>
      </c>
      <c r="C9" s="93">
        <f>C10</f>
        <v>530.34</v>
      </c>
      <c r="D9" s="93">
        <f>D10</f>
        <v>531</v>
      </c>
      <c r="E9" s="93">
        <f>E10</f>
        <v>531</v>
      </c>
      <c r="F9" s="93">
        <f>F10</f>
        <v>396.85</v>
      </c>
      <c r="G9" s="94">
        <f t="shared" si="0"/>
        <v>74.829354753554313</v>
      </c>
      <c r="H9" s="94">
        <f t="shared" si="1"/>
        <v>74.736346516007529</v>
      </c>
    </row>
    <row r="10" spans="1:8" x14ac:dyDescent="0.25">
      <c r="A10"/>
      <c r="B10" s="16" t="s">
        <v>174</v>
      </c>
      <c r="C10" s="71">
        <v>530.34</v>
      </c>
      <c r="D10" s="71">
        <v>531</v>
      </c>
      <c r="E10" s="71">
        <v>531</v>
      </c>
      <c r="F10" s="95">
        <v>396.85</v>
      </c>
      <c r="G10" s="96">
        <f t="shared" si="0"/>
        <v>74.829354753554313</v>
      </c>
      <c r="H10" s="96">
        <f t="shared" si="1"/>
        <v>74.736346516007529</v>
      </c>
    </row>
    <row r="11" spans="1:8" x14ac:dyDescent="0.25">
      <c r="A11"/>
      <c r="B11" s="8" t="s">
        <v>175</v>
      </c>
      <c r="C11" s="93">
        <f>C12</f>
        <v>0</v>
      </c>
      <c r="D11" s="93">
        <f>D12</f>
        <v>1200</v>
      </c>
      <c r="E11" s="93">
        <f>E12</f>
        <v>1200</v>
      </c>
      <c r="F11" s="93">
        <f>F12</f>
        <v>1093.47</v>
      </c>
      <c r="G11" s="94" t="e">
        <f t="shared" si="0"/>
        <v>#DIV/0!</v>
      </c>
      <c r="H11" s="94">
        <f t="shared" si="1"/>
        <v>91.122500000000002</v>
      </c>
    </row>
    <row r="12" spans="1:8" x14ac:dyDescent="0.25">
      <c r="A12"/>
      <c r="B12" s="16" t="s">
        <v>176</v>
      </c>
      <c r="C12" s="71">
        <v>0</v>
      </c>
      <c r="D12" s="71">
        <v>1200</v>
      </c>
      <c r="E12" s="71">
        <v>1200</v>
      </c>
      <c r="F12" s="95">
        <v>1093.47</v>
      </c>
      <c r="G12" s="96" t="e">
        <f t="shared" si="0"/>
        <v>#DIV/0!</v>
      </c>
      <c r="H12" s="96">
        <f t="shared" si="1"/>
        <v>91.122500000000002</v>
      </c>
    </row>
    <row r="13" spans="1:8" x14ac:dyDescent="0.25">
      <c r="B13" s="8" t="s">
        <v>32</v>
      </c>
      <c r="C13" s="73">
        <f>C14+C16+C18</f>
        <v>1090214.01</v>
      </c>
      <c r="D13" s="73">
        <f>D14+D16+D18</f>
        <v>2672526</v>
      </c>
      <c r="E13" s="73">
        <f>E14+E16+E18</f>
        <v>2672526</v>
      </c>
      <c r="F13" s="73">
        <f>F14+F16+F18</f>
        <v>1239967.32</v>
      </c>
      <c r="G13" s="94">
        <f t="shared" si="0"/>
        <v>113.73613883387905</v>
      </c>
      <c r="H13" s="94">
        <f t="shared" si="1"/>
        <v>46.396829067331808</v>
      </c>
    </row>
    <row r="14" spans="1:8" x14ac:dyDescent="0.25">
      <c r="A14"/>
      <c r="B14" s="8" t="s">
        <v>171</v>
      </c>
      <c r="C14" s="73">
        <f>C15</f>
        <v>1090214.01</v>
      </c>
      <c r="D14" s="73">
        <f>D15</f>
        <v>2670795</v>
      </c>
      <c r="E14" s="73">
        <f>E15</f>
        <v>2670795</v>
      </c>
      <c r="F14" s="73">
        <f>F15</f>
        <v>1239920.79</v>
      </c>
      <c r="G14" s="94">
        <f t="shared" si="0"/>
        <v>113.73187086451036</v>
      </c>
      <c r="H14" s="94">
        <f t="shared" si="1"/>
        <v>46.425157677770102</v>
      </c>
    </row>
    <row r="15" spans="1:8" x14ac:dyDescent="0.25">
      <c r="A15"/>
      <c r="B15" s="16" t="s">
        <v>172</v>
      </c>
      <c r="C15" s="71">
        <v>1090214.01</v>
      </c>
      <c r="D15" s="71">
        <v>2670795</v>
      </c>
      <c r="E15" s="74">
        <v>2670795</v>
      </c>
      <c r="F15" s="95">
        <v>1239920.79</v>
      </c>
      <c r="G15" s="96">
        <f t="shared" si="0"/>
        <v>113.73187086451036</v>
      </c>
      <c r="H15" s="96">
        <f t="shared" si="1"/>
        <v>46.425157677770102</v>
      </c>
    </row>
    <row r="16" spans="1:8" x14ac:dyDescent="0.25">
      <c r="A16"/>
      <c r="B16" s="8" t="s">
        <v>173</v>
      </c>
      <c r="C16" s="73">
        <f>C17</f>
        <v>0</v>
      </c>
      <c r="D16" s="73">
        <f>D17</f>
        <v>531</v>
      </c>
      <c r="E16" s="73">
        <f>E17</f>
        <v>531</v>
      </c>
      <c r="F16" s="73">
        <f>F17</f>
        <v>46.53</v>
      </c>
      <c r="G16" s="94" t="e">
        <f t="shared" si="0"/>
        <v>#DIV/0!</v>
      </c>
      <c r="H16" s="94">
        <f t="shared" si="1"/>
        <v>8.7627118644067803</v>
      </c>
    </row>
    <row r="17" spans="1:8" x14ac:dyDescent="0.25">
      <c r="A17"/>
      <c r="B17" s="16" t="s">
        <v>174</v>
      </c>
      <c r="C17" s="71">
        <v>0</v>
      </c>
      <c r="D17" s="71">
        <v>531</v>
      </c>
      <c r="E17" s="74">
        <v>531</v>
      </c>
      <c r="F17" s="95">
        <v>46.53</v>
      </c>
      <c r="G17" s="96" t="e">
        <f t="shared" si="0"/>
        <v>#DIV/0!</v>
      </c>
      <c r="H17" s="96">
        <f t="shared" si="1"/>
        <v>8.7627118644067803</v>
      </c>
    </row>
    <row r="18" spans="1:8" x14ac:dyDescent="0.25">
      <c r="A18"/>
      <c r="B18" s="8" t="s">
        <v>175</v>
      </c>
      <c r="C18" s="73">
        <f>C19</f>
        <v>0</v>
      </c>
      <c r="D18" s="73">
        <f>D19</f>
        <v>1200</v>
      </c>
      <c r="E18" s="73">
        <f>E19</f>
        <v>1200</v>
      </c>
      <c r="F18" s="73">
        <f>F19</f>
        <v>0</v>
      </c>
      <c r="G18" s="94" t="e">
        <f t="shared" si="0"/>
        <v>#DIV/0!</v>
      </c>
      <c r="H18" s="94">
        <f t="shared" si="1"/>
        <v>0</v>
      </c>
    </row>
    <row r="19" spans="1:8" x14ac:dyDescent="0.25">
      <c r="A19"/>
      <c r="B19" s="16" t="s">
        <v>176</v>
      </c>
      <c r="C19" s="71">
        <v>0</v>
      </c>
      <c r="D19" s="71">
        <v>1200</v>
      </c>
      <c r="E19" s="74">
        <v>1200</v>
      </c>
      <c r="F19" s="95">
        <v>0</v>
      </c>
      <c r="G19" s="96" t="e">
        <f t="shared" si="0"/>
        <v>#DIV/0!</v>
      </c>
      <c r="H19" s="96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view="pageBreakPreview" zoomScale="60" zoomScaleNormal="100" workbookViewId="0">
      <selection activeCell="G6" sqref="G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9" t="s">
        <v>17</v>
      </c>
      <c r="C2" s="99"/>
      <c r="D2" s="99"/>
      <c r="E2" s="99"/>
      <c r="F2" s="99"/>
      <c r="G2" s="99"/>
      <c r="H2" s="9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3">
        <f t="shared" ref="C6:F7" si="0">C7</f>
        <v>1090214.01</v>
      </c>
      <c r="D6" s="73">
        <f t="shared" si="0"/>
        <v>2672526</v>
      </c>
      <c r="E6" s="73">
        <f t="shared" si="0"/>
        <v>2672526</v>
      </c>
      <c r="F6" s="73">
        <f t="shared" si="0"/>
        <v>1239967.32</v>
      </c>
      <c r="G6" s="97">
        <f>(F6*100)/C6</f>
        <v>113.73613883387905</v>
      </c>
      <c r="H6" s="97">
        <f>(F6*100)/E6</f>
        <v>46.396829067331808</v>
      </c>
    </row>
    <row r="7" spans="2:8" x14ac:dyDescent="0.25">
      <c r="B7" s="8" t="s">
        <v>177</v>
      </c>
      <c r="C7" s="73">
        <f t="shared" si="0"/>
        <v>1090214.01</v>
      </c>
      <c r="D7" s="73">
        <f t="shared" si="0"/>
        <v>2672526</v>
      </c>
      <c r="E7" s="73">
        <f t="shared" si="0"/>
        <v>2672526</v>
      </c>
      <c r="F7" s="73">
        <f t="shared" si="0"/>
        <v>1239967.32</v>
      </c>
      <c r="G7" s="97">
        <f>(F7*100)/C7</f>
        <v>113.73613883387905</v>
      </c>
      <c r="H7" s="97">
        <f>(F7*100)/E7</f>
        <v>46.396829067331808</v>
      </c>
    </row>
    <row r="8" spans="2:8" x14ac:dyDescent="0.25">
      <c r="B8" s="11" t="s">
        <v>178</v>
      </c>
      <c r="C8" s="71">
        <v>1090214.01</v>
      </c>
      <c r="D8" s="71">
        <v>2672526</v>
      </c>
      <c r="E8" s="71">
        <v>2672526</v>
      </c>
      <c r="F8" s="98">
        <v>1239967.32</v>
      </c>
      <c r="G8" s="97">
        <f>(F8*100)/C8</f>
        <v>113.73613883387905</v>
      </c>
      <c r="H8" s="97">
        <f>(F8*100)/E8</f>
        <v>46.396829067331808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9" t="s">
        <v>4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9" t="s">
        <v>25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ht="15.75" customHeight="1" x14ac:dyDescent="0.25">
      <c r="B5" s="99" t="s">
        <v>18</v>
      </c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1" t="s">
        <v>3</v>
      </c>
      <c r="C7" s="122"/>
      <c r="D7" s="122"/>
      <c r="E7" s="122"/>
      <c r="F7" s="123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1">
        <v>1</v>
      </c>
      <c r="C8" s="122"/>
      <c r="D8" s="122"/>
      <c r="E8" s="122"/>
      <c r="F8" s="123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3"/>
      <c r="H9" s="73"/>
      <c r="I9" s="73"/>
      <c r="J9" s="73"/>
      <c r="K9" s="69"/>
      <c r="L9" s="69"/>
    </row>
    <row r="10" spans="2:12" x14ac:dyDescent="0.25">
      <c r="B10" s="10"/>
      <c r="C10" s="10"/>
      <c r="D10" s="10"/>
      <c r="E10" s="10"/>
      <c r="F10" s="13"/>
      <c r="G10" s="73"/>
      <c r="H10" s="73"/>
      <c r="I10" s="73"/>
      <c r="J10" s="73"/>
      <c r="K10" s="69"/>
      <c r="L10" s="69"/>
    </row>
    <row r="11" spans="2:12" x14ac:dyDescent="0.25">
      <c r="B11" s="9"/>
      <c r="C11" s="9"/>
      <c r="D11" s="9"/>
      <c r="E11" s="9"/>
      <c r="F11" s="12"/>
      <c r="G11" s="73"/>
      <c r="H11" s="73"/>
      <c r="I11" s="73"/>
      <c r="J11" s="73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9" t="s">
        <v>19</v>
      </c>
      <c r="C2" s="99"/>
      <c r="D2" s="99"/>
      <c r="E2" s="99"/>
      <c r="F2" s="99"/>
      <c r="G2" s="99"/>
      <c r="H2" s="9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3"/>
      <c r="D6" s="73"/>
      <c r="E6" s="73"/>
      <c r="F6" s="73"/>
      <c r="G6" s="69"/>
      <c r="H6" s="69"/>
    </row>
    <row r="7" spans="2:8" x14ac:dyDescent="0.25">
      <c r="B7" s="8"/>
      <c r="C7" s="73"/>
      <c r="D7" s="73"/>
      <c r="E7" s="73"/>
      <c r="F7" s="73"/>
      <c r="G7" s="69"/>
      <c r="H7" s="69"/>
    </row>
    <row r="8" spans="2:8" x14ac:dyDescent="0.25">
      <c r="B8" s="16"/>
      <c r="C8" s="71"/>
      <c r="D8" s="71"/>
      <c r="E8" s="71"/>
      <c r="F8" s="72"/>
      <c r="G8" s="70"/>
      <c r="H8" s="70"/>
    </row>
    <row r="9" spans="2:8" x14ac:dyDescent="0.25">
      <c r="B9" s="17"/>
      <c r="C9" s="71"/>
      <c r="D9" s="71"/>
      <c r="E9" s="74"/>
      <c r="F9" s="72"/>
      <c r="G9" s="70"/>
      <c r="H9" s="70"/>
    </row>
    <row r="10" spans="2:8" x14ac:dyDescent="0.25">
      <c r="B10" s="8" t="s">
        <v>40</v>
      </c>
      <c r="C10" s="73"/>
      <c r="D10" s="73"/>
      <c r="E10" s="73"/>
      <c r="F10" s="73"/>
      <c r="G10" s="69"/>
      <c r="H10" s="69"/>
    </row>
    <row r="11" spans="2:8" x14ac:dyDescent="0.25">
      <c r="B11" s="8"/>
      <c r="C11" s="73"/>
      <c r="D11" s="73"/>
      <c r="E11" s="73"/>
      <c r="F11" s="73"/>
      <c r="G11" s="69"/>
      <c r="H11" s="69"/>
    </row>
    <row r="12" spans="2:8" x14ac:dyDescent="0.25">
      <c r="B12" s="16"/>
      <c r="C12" s="71"/>
      <c r="D12" s="71"/>
      <c r="E12" s="74"/>
      <c r="F12" s="72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5"/>
  <sheetViews>
    <sheetView view="pageBreakPreview" topLeftCell="A28" zoomScale="60" zoomScaleNormal="100" workbookViewId="0">
      <selection activeCell="F54" sqref="F54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179</v>
      </c>
      <c r="C1" s="39"/>
    </row>
    <row r="2" spans="1:6" ht="15" customHeight="1" x14ac:dyDescent="0.2">
      <c r="A2" s="41" t="s">
        <v>34</v>
      </c>
      <c r="B2" s="42" t="s">
        <v>180</v>
      </c>
      <c r="C2" s="39"/>
    </row>
    <row r="3" spans="1:6" s="39" customFormat="1" ht="43.5" customHeight="1" x14ac:dyDescent="0.2">
      <c r="A3" s="43" t="s">
        <v>35</v>
      </c>
      <c r="B3" s="37" t="s">
        <v>181</v>
      </c>
    </row>
    <row r="4" spans="1:6" s="39" customFormat="1" x14ac:dyDescent="0.2">
      <c r="A4" s="43" t="s">
        <v>36</v>
      </c>
      <c r="B4" s="44" t="s">
        <v>182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183</v>
      </c>
      <c r="B7" s="46"/>
      <c r="C7" s="75">
        <f>C12+C54</f>
        <v>2670795</v>
      </c>
      <c r="D7" s="75">
        <f>D12+D54</f>
        <v>2670795</v>
      </c>
      <c r="E7" s="75">
        <f>E12+E54</f>
        <v>1239920.79</v>
      </c>
      <c r="F7" s="75">
        <f>(E7*100)/D7</f>
        <v>46.425157677770102</v>
      </c>
    </row>
    <row r="8" spans="1:6" x14ac:dyDescent="0.2">
      <c r="A8" s="47" t="s">
        <v>74</v>
      </c>
      <c r="B8" s="46"/>
      <c r="C8" s="75">
        <f>C69</f>
        <v>531</v>
      </c>
      <c r="D8" s="75">
        <f>D69</f>
        <v>531</v>
      </c>
      <c r="E8" s="75">
        <f>E69</f>
        <v>46.53</v>
      </c>
      <c r="F8" s="75">
        <f>(E8*100)/D8</f>
        <v>8.7627118644067803</v>
      </c>
    </row>
    <row r="9" spans="1:6" x14ac:dyDescent="0.2">
      <c r="A9" s="47" t="s">
        <v>184</v>
      </c>
      <c r="B9" s="46"/>
      <c r="C9" s="75">
        <f>C81</f>
        <v>1200</v>
      </c>
      <c r="D9" s="75">
        <f>D81</f>
        <v>1200</v>
      </c>
      <c r="E9" s="75">
        <f>E81</f>
        <v>0</v>
      </c>
      <c r="F9" s="75">
        <f>(E9*100)/D9</f>
        <v>0</v>
      </c>
    </row>
    <row r="10" spans="1:6" s="57" customFormat="1" x14ac:dyDescent="0.2"/>
    <row r="11" spans="1:6" ht="38.25" x14ac:dyDescent="0.2">
      <c r="A11" s="47" t="s">
        <v>185</v>
      </c>
      <c r="B11" s="47" t="s">
        <v>186</v>
      </c>
      <c r="C11" s="47" t="s">
        <v>43</v>
      </c>
      <c r="D11" s="47" t="s">
        <v>187</v>
      </c>
      <c r="E11" s="47" t="s">
        <v>188</v>
      </c>
      <c r="F11" s="47" t="s">
        <v>189</v>
      </c>
    </row>
    <row r="12" spans="1:6" x14ac:dyDescent="0.2">
      <c r="A12" s="49" t="s">
        <v>72</v>
      </c>
      <c r="B12" s="50" t="s">
        <v>73</v>
      </c>
      <c r="C12" s="78">
        <f>C13+C21+C48</f>
        <v>2425514</v>
      </c>
      <c r="D12" s="78">
        <f>D13+D21+D48</f>
        <v>2425514</v>
      </c>
      <c r="E12" s="78">
        <f>E13+E21+E48</f>
        <v>1238195.94</v>
      </c>
      <c r="F12" s="79">
        <f>E12/D12*100</f>
        <v>51.048806149954196</v>
      </c>
    </row>
    <row r="13" spans="1:6" x14ac:dyDescent="0.2">
      <c r="A13" s="51" t="s">
        <v>74</v>
      </c>
      <c r="B13" s="52" t="s">
        <v>75</v>
      </c>
      <c r="C13" s="80">
        <f>C14+C17+C19</f>
        <v>2210870</v>
      </c>
      <c r="D13" s="80">
        <f>D14+D17+D19</f>
        <v>2210870</v>
      </c>
      <c r="E13" s="80">
        <f>E14+E17+E19</f>
        <v>1146167.48</v>
      </c>
      <c r="F13" s="79">
        <f>E13/D13*100</f>
        <v>51.842373364331685</v>
      </c>
    </row>
    <row r="14" spans="1:6" x14ac:dyDescent="0.2">
      <c r="A14" s="53" t="s">
        <v>76</v>
      </c>
      <c r="B14" s="54" t="s">
        <v>77</v>
      </c>
      <c r="C14" s="81">
        <f>C15+C16</f>
        <v>1826803</v>
      </c>
      <c r="D14" s="81">
        <f>D15+D16</f>
        <v>1826803</v>
      </c>
      <c r="E14" s="81">
        <f>E15+E16</f>
        <v>943753.07</v>
      </c>
      <c r="F14" s="81">
        <f>E14/D14*100</f>
        <v>51.661458296269494</v>
      </c>
    </row>
    <row r="15" spans="1:6" x14ac:dyDescent="0.2">
      <c r="A15" s="55" t="s">
        <v>78</v>
      </c>
      <c r="B15" s="56" t="s">
        <v>79</v>
      </c>
      <c r="C15" s="82">
        <v>1825503</v>
      </c>
      <c r="D15" s="82">
        <v>1825503</v>
      </c>
      <c r="E15" s="82">
        <v>943753.07</v>
      </c>
      <c r="F15" s="82">
        <f>E15/D15*100</f>
        <v>51.698248099290986</v>
      </c>
    </row>
    <row r="16" spans="1:6" x14ac:dyDescent="0.2">
      <c r="A16" s="55" t="s">
        <v>80</v>
      </c>
      <c r="B16" s="56" t="s">
        <v>81</v>
      </c>
      <c r="C16" s="82">
        <v>1300</v>
      </c>
      <c r="D16" s="82">
        <v>1300</v>
      </c>
      <c r="E16" s="82">
        <v>0</v>
      </c>
      <c r="F16" s="82"/>
    </row>
    <row r="17" spans="1:6" x14ac:dyDescent="0.2">
      <c r="A17" s="53" t="s">
        <v>82</v>
      </c>
      <c r="B17" s="54" t="s">
        <v>83</v>
      </c>
      <c r="C17" s="81">
        <f>C18</f>
        <v>82645</v>
      </c>
      <c r="D17" s="81">
        <f>D18</f>
        <v>82645</v>
      </c>
      <c r="E17" s="81">
        <f>E18</f>
        <v>48110.41</v>
      </c>
      <c r="F17" s="81">
        <f>E17/D17*100</f>
        <v>58.213334139996377</v>
      </c>
    </row>
    <row r="18" spans="1:6" x14ac:dyDescent="0.2">
      <c r="A18" s="55" t="s">
        <v>84</v>
      </c>
      <c r="B18" s="56" t="s">
        <v>83</v>
      </c>
      <c r="C18" s="82">
        <v>82645</v>
      </c>
      <c r="D18" s="82">
        <v>82645</v>
      </c>
      <c r="E18" s="82">
        <v>48110.41</v>
      </c>
      <c r="F18" s="82">
        <f>E18/D18*100</f>
        <v>58.213334139996377</v>
      </c>
    </row>
    <row r="19" spans="1:6" x14ac:dyDescent="0.2">
      <c r="A19" s="53" t="s">
        <v>85</v>
      </c>
      <c r="B19" s="54" t="s">
        <v>86</v>
      </c>
      <c r="C19" s="81">
        <f>C20</f>
        <v>301422</v>
      </c>
      <c r="D19" s="81">
        <f>D20</f>
        <v>301422</v>
      </c>
      <c r="E19" s="81">
        <f>E20</f>
        <v>154304</v>
      </c>
      <c r="F19" s="81">
        <f>E19/D19*100</f>
        <v>51.192016508416771</v>
      </c>
    </row>
    <row r="20" spans="1:6" x14ac:dyDescent="0.2">
      <c r="A20" s="55" t="s">
        <v>87</v>
      </c>
      <c r="B20" s="56" t="s">
        <v>88</v>
      </c>
      <c r="C20" s="82">
        <v>301422</v>
      </c>
      <c r="D20" s="82">
        <v>301422</v>
      </c>
      <c r="E20" s="82">
        <v>154304</v>
      </c>
      <c r="F20" s="82">
        <f>E20/D20*100</f>
        <v>51.192016508416771</v>
      </c>
    </row>
    <row r="21" spans="1:6" x14ac:dyDescent="0.2">
      <c r="A21" s="51" t="s">
        <v>89</v>
      </c>
      <c r="B21" s="52" t="s">
        <v>90</v>
      </c>
      <c r="C21" s="80">
        <f>C22+C27+C33+C43</f>
        <v>213444</v>
      </c>
      <c r="D21" s="80">
        <f>D22+D27+D33+D43</f>
        <v>213444</v>
      </c>
      <c r="E21" s="80">
        <f>E22+E27+E33+E43</f>
        <v>91366.21</v>
      </c>
      <c r="F21" s="79">
        <f>E21/D21*100</f>
        <v>42.805705477783398</v>
      </c>
    </row>
    <row r="22" spans="1:6" x14ac:dyDescent="0.2">
      <c r="A22" s="53" t="s">
        <v>91</v>
      </c>
      <c r="B22" s="54" t="s">
        <v>92</v>
      </c>
      <c r="C22" s="81">
        <f>C23+C24+C25+C26</f>
        <v>55363</v>
      </c>
      <c r="D22" s="81">
        <f>D23+D24+D25+D26</f>
        <v>55363</v>
      </c>
      <c r="E22" s="81">
        <f>E23+E24+E25+E26</f>
        <v>27136.280000000002</v>
      </c>
      <c r="F22" s="81">
        <f>E22/D22*100</f>
        <v>49.015190650795667</v>
      </c>
    </row>
    <row r="23" spans="1:6" x14ac:dyDescent="0.2">
      <c r="A23" s="55" t="s">
        <v>93</v>
      </c>
      <c r="B23" s="56" t="s">
        <v>94</v>
      </c>
      <c r="C23" s="82">
        <v>9096</v>
      </c>
      <c r="D23" s="82">
        <v>9096</v>
      </c>
      <c r="E23" s="82">
        <v>3997.16</v>
      </c>
      <c r="F23" s="82">
        <f>E23/D23*100</f>
        <v>43.944151275285833</v>
      </c>
    </row>
    <row r="24" spans="1:6" ht="25.5" x14ac:dyDescent="0.2">
      <c r="A24" s="55" t="s">
        <v>95</v>
      </c>
      <c r="B24" s="56" t="s">
        <v>96</v>
      </c>
      <c r="C24" s="82">
        <v>43000</v>
      </c>
      <c r="D24" s="82">
        <v>43000</v>
      </c>
      <c r="E24" s="82">
        <v>22501.97</v>
      </c>
      <c r="F24" s="82">
        <f>E24/D24*100</f>
        <v>52.330162790697678</v>
      </c>
    </row>
    <row r="25" spans="1:6" x14ac:dyDescent="0.2">
      <c r="A25" s="55" t="s">
        <v>97</v>
      </c>
      <c r="B25" s="56" t="s">
        <v>98</v>
      </c>
      <c r="C25" s="82">
        <v>3201</v>
      </c>
      <c r="D25" s="82">
        <v>3201</v>
      </c>
      <c r="E25" s="82">
        <v>637.15</v>
      </c>
      <c r="F25" s="82">
        <f>E25/D25*100</f>
        <v>19.904717275851297</v>
      </c>
    </row>
    <row r="26" spans="1:6" x14ac:dyDescent="0.2">
      <c r="A26" s="55" t="s">
        <v>99</v>
      </c>
      <c r="B26" s="56" t="s">
        <v>100</v>
      </c>
      <c r="C26" s="82">
        <v>66</v>
      </c>
      <c r="D26" s="82">
        <v>66</v>
      </c>
      <c r="E26" s="82">
        <v>0</v>
      </c>
      <c r="F26" s="82"/>
    </row>
    <row r="27" spans="1:6" x14ac:dyDescent="0.2">
      <c r="A27" s="53" t="s">
        <v>101</v>
      </c>
      <c r="B27" s="54" t="s">
        <v>102</v>
      </c>
      <c r="C27" s="81">
        <f>C28+C29+C30+C31+C32</f>
        <v>50106</v>
      </c>
      <c r="D27" s="81">
        <f>D28+D29+D30+D31+D32</f>
        <v>50106</v>
      </c>
      <c r="E27" s="81">
        <f>E28+E29+E30+E31+E32</f>
        <v>18708.55</v>
      </c>
      <c r="F27" s="81">
        <f>E27/D27*100</f>
        <v>37.337943559653532</v>
      </c>
    </row>
    <row r="28" spans="1:6" x14ac:dyDescent="0.2">
      <c r="A28" s="55" t="s">
        <v>103</v>
      </c>
      <c r="B28" s="56" t="s">
        <v>104</v>
      </c>
      <c r="C28" s="82">
        <v>21899</v>
      </c>
      <c r="D28" s="82">
        <v>21899</v>
      </c>
      <c r="E28" s="82">
        <v>7413.1</v>
      </c>
      <c r="F28" s="82">
        <f>E28/D28*100</f>
        <v>33.851317411753961</v>
      </c>
    </row>
    <row r="29" spans="1:6" x14ac:dyDescent="0.2">
      <c r="A29" s="55" t="s">
        <v>105</v>
      </c>
      <c r="B29" s="56" t="s">
        <v>106</v>
      </c>
      <c r="C29" s="82">
        <v>26853</v>
      </c>
      <c r="D29" s="82">
        <v>26853</v>
      </c>
      <c r="E29" s="82">
        <v>10790</v>
      </c>
      <c r="F29" s="82">
        <f>E29/D29*100</f>
        <v>40.181730160503484</v>
      </c>
    </row>
    <row r="30" spans="1:6" x14ac:dyDescent="0.2">
      <c r="A30" s="55" t="s">
        <v>107</v>
      </c>
      <c r="B30" s="56" t="s">
        <v>108</v>
      </c>
      <c r="C30" s="82">
        <v>730</v>
      </c>
      <c r="D30" s="82">
        <v>730</v>
      </c>
      <c r="E30" s="82">
        <v>375.06</v>
      </c>
      <c r="F30" s="82">
        <f t="shared" ref="F30:F31" si="0">E30/D30*100</f>
        <v>51.378082191780827</v>
      </c>
    </row>
    <row r="31" spans="1:6" x14ac:dyDescent="0.2">
      <c r="A31" s="55" t="s">
        <v>109</v>
      </c>
      <c r="B31" s="56" t="s">
        <v>110</v>
      </c>
      <c r="C31" s="82">
        <v>531</v>
      </c>
      <c r="D31" s="82">
        <v>531</v>
      </c>
      <c r="E31" s="82">
        <v>130.38999999999999</v>
      </c>
      <c r="F31" s="82">
        <f t="shared" si="0"/>
        <v>24.555555555555554</v>
      </c>
    </row>
    <row r="32" spans="1:6" x14ac:dyDescent="0.2">
      <c r="A32" s="55" t="s">
        <v>111</v>
      </c>
      <c r="B32" s="56" t="s">
        <v>112</v>
      </c>
      <c r="C32" s="82">
        <v>93</v>
      </c>
      <c r="D32" s="82">
        <v>93</v>
      </c>
      <c r="E32" s="82">
        <v>0</v>
      </c>
      <c r="F32" s="82"/>
    </row>
    <row r="33" spans="1:6" x14ac:dyDescent="0.2">
      <c r="A33" s="53" t="s">
        <v>113</v>
      </c>
      <c r="B33" s="54" t="s">
        <v>114</v>
      </c>
      <c r="C33" s="81">
        <f>C34+C35+C36+C37+C38+C39+C40+C41+C42</f>
        <v>105917</v>
      </c>
      <c r="D33" s="81">
        <f>D34+D35+D36+D37+D38+D39+D40+D41+D42</f>
        <v>105917</v>
      </c>
      <c r="E33" s="81">
        <f>E34+E35+E36+E37+E38+E39+E40+E41+E42</f>
        <v>44358.02</v>
      </c>
      <c r="F33" s="81">
        <f>E33/D33*100</f>
        <v>41.879981494944154</v>
      </c>
    </row>
    <row r="34" spans="1:6" x14ac:dyDescent="0.2">
      <c r="A34" s="55" t="s">
        <v>115</v>
      </c>
      <c r="B34" s="56" t="s">
        <v>116</v>
      </c>
      <c r="C34" s="82">
        <v>50388</v>
      </c>
      <c r="D34" s="82">
        <v>50388</v>
      </c>
      <c r="E34" s="82">
        <v>17942.349999999999</v>
      </c>
      <c r="F34" s="82">
        <f>E34/D34*100</f>
        <v>35.608378979122016</v>
      </c>
    </row>
    <row r="35" spans="1:6" x14ac:dyDescent="0.2">
      <c r="A35" s="55" t="s">
        <v>117</v>
      </c>
      <c r="B35" s="56" t="s">
        <v>118</v>
      </c>
      <c r="C35" s="82">
        <v>40000</v>
      </c>
      <c r="D35" s="82">
        <v>40000</v>
      </c>
      <c r="E35" s="82">
        <v>10213</v>
      </c>
      <c r="F35" s="82">
        <f>E35/D35*100</f>
        <v>25.532500000000002</v>
      </c>
    </row>
    <row r="36" spans="1:6" x14ac:dyDescent="0.2">
      <c r="A36" s="55" t="s">
        <v>119</v>
      </c>
      <c r="B36" s="56" t="s">
        <v>120</v>
      </c>
      <c r="C36" s="82">
        <v>2920</v>
      </c>
      <c r="D36" s="82">
        <v>2920</v>
      </c>
      <c r="E36" s="82">
        <v>1384.93</v>
      </c>
      <c r="F36" s="82">
        <f t="shared" ref="F36:F40" si="1">E36/D36*100</f>
        <v>47.429109589041097</v>
      </c>
    </row>
    <row r="37" spans="1:6" x14ac:dyDescent="0.2">
      <c r="A37" s="55" t="s">
        <v>121</v>
      </c>
      <c r="B37" s="56" t="s">
        <v>122</v>
      </c>
      <c r="C37" s="82">
        <v>2787</v>
      </c>
      <c r="D37" s="82">
        <v>2787</v>
      </c>
      <c r="E37" s="82">
        <v>2365.6799999999998</v>
      </c>
      <c r="F37" s="82">
        <f t="shared" si="1"/>
        <v>84.882669537136707</v>
      </c>
    </row>
    <row r="38" spans="1:6" x14ac:dyDescent="0.2">
      <c r="A38" s="55" t="s">
        <v>123</v>
      </c>
      <c r="B38" s="56" t="s">
        <v>124</v>
      </c>
      <c r="C38" s="82">
        <v>8627</v>
      </c>
      <c r="D38" s="82">
        <v>8627</v>
      </c>
      <c r="E38" s="82">
        <v>4266.0200000000004</v>
      </c>
      <c r="F38" s="82">
        <f t="shared" si="1"/>
        <v>49.449634867277162</v>
      </c>
    </row>
    <row r="39" spans="1:6" x14ac:dyDescent="0.2">
      <c r="A39" s="55" t="s">
        <v>125</v>
      </c>
      <c r="B39" s="56" t="s">
        <v>126</v>
      </c>
      <c r="C39" s="82">
        <v>796</v>
      </c>
      <c r="D39" s="82">
        <v>796</v>
      </c>
      <c r="E39" s="82">
        <v>5549.28</v>
      </c>
      <c r="F39" s="82">
        <f t="shared" si="1"/>
        <v>697.1457286432161</v>
      </c>
    </row>
    <row r="40" spans="1:6" x14ac:dyDescent="0.2">
      <c r="A40" s="55" t="s">
        <v>127</v>
      </c>
      <c r="B40" s="56" t="s">
        <v>128</v>
      </c>
      <c r="C40" s="82">
        <v>133</v>
      </c>
      <c r="D40" s="82">
        <v>133</v>
      </c>
      <c r="E40" s="82">
        <v>2533</v>
      </c>
      <c r="F40" s="82">
        <f t="shared" si="1"/>
        <v>1904.5112781954888</v>
      </c>
    </row>
    <row r="41" spans="1:6" x14ac:dyDescent="0.2">
      <c r="A41" s="55" t="s">
        <v>129</v>
      </c>
      <c r="B41" s="56" t="s">
        <v>130</v>
      </c>
      <c r="C41" s="82">
        <v>133</v>
      </c>
      <c r="D41" s="82">
        <v>133</v>
      </c>
      <c r="E41" s="82">
        <v>93.96</v>
      </c>
      <c r="F41" s="82">
        <f>E41/D41*100</f>
        <v>70.646616541353382</v>
      </c>
    </row>
    <row r="42" spans="1:6" x14ac:dyDescent="0.2">
      <c r="A42" s="55" t="s">
        <v>131</v>
      </c>
      <c r="B42" s="56" t="s">
        <v>132</v>
      </c>
      <c r="C42" s="82">
        <v>133</v>
      </c>
      <c r="D42" s="82">
        <v>133</v>
      </c>
      <c r="E42" s="82">
        <v>9.8000000000000007</v>
      </c>
      <c r="F42" s="82">
        <f>E42/D42*100</f>
        <v>7.3684210526315796</v>
      </c>
    </row>
    <row r="43" spans="1:6" x14ac:dyDescent="0.2">
      <c r="A43" s="53" t="s">
        <v>133</v>
      </c>
      <c r="B43" s="54" t="s">
        <v>134</v>
      </c>
      <c r="C43" s="81">
        <f>C44+C45+C46+C47</f>
        <v>2058</v>
      </c>
      <c r="D43" s="81">
        <f>D44+D45+D46+D47</f>
        <v>2058</v>
      </c>
      <c r="E43" s="81">
        <f>E44+E45+E46+E47</f>
        <v>1163.3600000000001</v>
      </c>
      <c r="F43" s="81">
        <f>E43/D43*100</f>
        <v>56.528668610301267</v>
      </c>
    </row>
    <row r="44" spans="1:6" x14ac:dyDescent="0.2">
      <c r="A44" s="55" t="s">
        <v>135</v>
      </c>
      <c r="B44" s="56" t="s">
        <v>136</v>
      </c>
      <c r="C44" s="82">
        <v>398</v>
      </c>
      <c r="D44" s="82">
        <v>398</v>
      </c>
      <c r="E44" s="82">
        <v>0</v>
      </c>
      <c r="F44" s="82"/>
    </row>
    <row r="45" spans="1:6" x14ac:dyDescent="0.2">
      <c r="A45" s="55" t="s">
        <v>137</v>
      </c>
      <c r="B45" s="56" t="s">
        <v>138</v>
      </c>
      <c r="C45" s="82">
        <v>465</v>
      </c>
      <c r="D45" s="82">
        <v>465</v>
      </c>
      <c r="E45" s="82">
        <v>147.86000000000001</v>
      </c>
      <c r="F45" s="82">
        <f>E45/D45*100</f>
        <v>31.797849462365598</v>
      </c>
    </row>
    <row r="46" spans="1:6" x14ac:dyDescent="0.2">
      <c r="A46" s="55" t="s">
        <v>139</v>
      </c>
      <c r="B46" s="56" t="s">
        <v>140</v>
      </c>
      <c r="C46" s="82">
        <v>1062</v>
      </c>
      <c r="D46" s="82">
        <v>1062</v>
      </c>
      <c r="E46" s="82">
        <v>582</v>
      </c>
      <c r="F46" s="82">
        <f>E46/D46*100</f>
        <v>54.802259887005647</v>
      </c>
    </row>
    <row r="47" spans="1:6" x14ac:dyDescent="0.2">
      <c r="A47" s="55" t="s">
        <v>141</v>
      </c>
      <c r="B47" s="56" t="s">
        <v>134</v>
      </c>
      <c r="C47" s="82">
        <v>133</v>
      </c>
      <c r="D47" s="82">
        <v>133</v>
      </c>
      <c r="E47" s="82">
        <v>433.5</v>
      </c>
      <c r="F47" s="82">
        <f>E47/D47*100</f>
        <v>325.93984962406017</v>
      </c>
    </row>
    <row r="48" spans="1:6" x14ac:dyDescent="0.2">
      <c r="A48" s="51" t="s">
        <v>142</v>
      </c>
      <c r="B48" s="52" t="s">
        <v>143</v>
      </c>
      <c r="C48" s="80">
        <f>C49+C51</f>
        <v>1200</v>
      </c>
      <c r="D48" s="80">
        <f>D49+D51</f>
        <v>1200</v>
      </c>
      <c r="E48" s="80">
        <f>E49+E51</f>
        <v>662.25</v>
      </c>
      <c r="F48" s="79">
        <f>E48/D48*100</f>
        <v>55.1875</v>
      </c>
    </row>
    <row r="49" spans="1:6" x14ac:dyDescent="0.2">
      <c r="A49" s="53" t="s">
        <v>144</v>
      </c>
      <c r="B49" s="54" t="s">
        <v>145</v>
      </c>
      <c r="C49" s="81">
        <f>C50</f>
        <v>185</v>
      </c>
      <c r="D49" s="81">
        <f>D50</f>
        <v>185</v>
      </c>
      <c r="E49" s="81">
        <f>E50</f>
        <v>109.53</v>
      </c>
      <c r="F49" s="81">
        <f>E49/D49*100</f>
        <v>59.205405405405408</v>
      </c>
    </row>
    <row r="50" spans="1:6" ht="25.5" x14ac:dyDescent="0.2">
      <c r="A50" s="55" t="s">
        <v>146</v>
      </c>
      <c r="B50" s="56" t="s">
        <v>147</v>
      </c>
      <c r="C50" s="82">
        <v>185</v>
      </c>
      <c r="D50" s="82">
        <v>185</v>
      </c>
      <c r="E50" s="82">
        <v>109.53</v>
      </c>
      <c r="F50" s="82">
        <f>E50/D50*100</f>
        <v>59.205405405405408</v>
      </c>
    </row>
    <row r="51" spans="1:6" x14ac:dyDescent="0.2">
      <c r="A51" s="53" t="s">
        <v>148</v>
      </c>
      <c r="B51" s="54" t="s">
        <v>149</v>
      </c>
      <c r="C51" s="81">
        <f>C52+C53</f>
        <v>1015</v>
      </c>
      <c r="D51" s="81">
        <f>D52+D53</f>
        <v>1015</v>
      </c>
      <c r="E51" s="81">
        <f>E52+E53</f>
        <v>552.72</v>
      </c>
      <c r="F51" s="81">
        <f>E51/D51*100</f>
        <v>54.455172413793107</v>
      </c>
    </row>
    <row r="52" spans="1:6" x14ac:dyDescent="0.2">
      <c r="A52" s="55" t="s">
        <v>150</v>
      </c>
      <c r="B52" s="56" t="s">
        <v>151</v>
      </c>
      <c r="C52" s="82">
        <v>1000</v>
      </c>
      <c r="D52" s="82">
        <v>1000</v>
      </c>
      <c r="E52" s="82">
        <v>552.69000000000005</v>
      </c>
      <c r="F52" s="82">
        <f>E52/D52*100</f>
        <v>55.268999999999998</v>
      </c>
    </row>
    <row r="53" spans="1:6" x14ac:dyDescent="0.2">
      <c r="A53" s="55" t="s">
        <v>152</v>
      </c>
      <c r="B53" s="56" t="s">
        <v>153</v>
      </c>
      <c r="C53" s="82">
        <v>15</v>
      </c>
      <c r="D53" s="82">
        <v>15</v>
      </c>
      <c r="E53" s="82">
        <v>0.03</v>
      </c>
      <c r="F53" s="82">
        <f>E53/D53*100</f>
        <v>0.2</v>
      </c>
    </row>
    <row r="54" spans="1:6" x14ac:dyDescent="0.2">
      <c r="A54" s="49" t="s">
        <v>154</v>
      </c>
      <c r="B54" s="50" t="s">
        <v>155</v>
      </c>
      <c r="C54" s="78">
        <f>C55+C60</f>
        <v>245281</v>
      </c>
      <c r="D54" s="78">
        <f>D55+D60</f>
        <v>245281</v>
      </c>
      <c r="E54" s="78">
        <f>E55+E60</f>
        <v>1724.85</v>
      </c>
      <c r="F54" s="79">
        <f>E54/D54*100</f>
        <v>0.70321386491411886</v>
      </c>
    </row>
    <row r="55" spans="1:6" x14ac:dyDescent="0.2">
      <c r="A55" s="51" t="s">
        <v>156</v>
      </c>
      <c r="B55" s="52" t="s">
        <v>157</v>
      </c>
      <c r="C55" s="80">
        <f>C56+C58</f>
        <v>4281</v>
      </c>
      <c r="D55" s="80">
        <f>D56+D58</f>
        <v>4281</v>
      </c>
      <c r="E55" s="80">
        <f>E56+E58</f>
        <v>1724.85</v>
      </c>
      <c r="F55" s="79">
        <f>E55/D55*100</f>
        <v>40.290819901892078</v>
      </c>
    </row>
    <row r="56" spans="1:6" x14ac:dyDescent="0.2">
      <c r="A56" s="53" t="s">
        <v>158</v>
      </c>
      <c r="B56" s="54" t="s">
        <v>159</v>
      </c>
      <c r="C56" s="81">
        <f>C57</f>
        <v>796</v>
      </c>
      <c r="D56" s="81">
        <f>D57</f>
        <v>796</v>
      </c>
      <c r="E56" s="81">
        <f>E57</f>
        <v>0</v>
      </c>
      <c r="F56" s="81">
        <f>(E57*100)/D57</f>
        <v>0</v>
      </c>
    </row>
    <row r="57" spans="1:6" x14ac:dyDescent="0.2">
      <c r="A57" s="55" t="s">
        <v>160</v>
      </c>
      <c r="B57" s="56" t="s">
        <v>161</v>
      </c>
      <c r="C57" s="82">
        <v>796</v>
      </c>
      <c r="D57" s="82">
        <v>796</v>
      </c>
      <c r="E57" s="82">
        <v>0</v>
      </c>
      <c r="F57" s="82"/>
    </row>
    <row r="58" spans="1:6" x14ac:dyDescent="0.2">
      <c r="A58" s="53" t="s">
        <v>162</v>
      </c>
      <c r="B58" s="54" t="s">
        <v>163</v>
      </c>
      <c r="C58" s="81">
        <f>C59</f>
        <v>3485</v>
      </c>
      <c r="D58" s="81">
        <f>D59</f>
        <v>3485</v>
      </c>
      <c r="E58" s="81">
        <f>E59</f>
        <v>1724.85</v>
      </c>
      <c r="F58" s="81">
        <f>E58/D58*100</f>
        <v>49.493543758967</v>
      </c>
    </row>
    <row r="59" spans="1:6" x14ac:dyDescent="0.2">
      <c r="A59" s="55" t="s">
        <v>164</v>
      </c>
      <c r="B59" s="56" t="s">
        <v>165</v>
      </c>
      <c r="C59" s="82">
        <v>3485</v>
      </c>
      <c r="D59" s="82">
        <v>3485</v>
      </c>
      <c r="E59" s="82">
        <v>1724.85</v>
      </c>
      <c r="F59" s="82">
        <f>E59/D59*100</f>
        <v>49.493543758967</v>
      </c>
    </row>
    <row r="60" spans="1:6" x14ac:dyDescent="0.2">
      <c r="A60" s="51" t="s">
        <v>166</v>
      </c>
      <c r="B60" s="52" t="s">
        <v>167</v>
      </c>
      <c r="C60" s="80">
        <f t="shared" ref="C60:E61" si="2">C61</f>
        <v>241000</v>
      </c>
      <c r="D60" s="80">
        <f t="shared" si="2"/>
        <v>241000</v>
      </c>
      <c r="E60" s="80">
        <f t="shared" si="2"/>
        <v>0</v>
      </c>
      <c r="F60" s="79">
        <f>(E61*100)/D61</f>
        <v>0</v>
      </c>
    </row>
    <row r="61" spans="1:6" ht="25.5" x14ac:dyDescent="0.2">
      <c r="A61" s="53" t="s">
        <v>168</v>
      </c>
      <c r="B61" s="54" t="s">
        <v>169</v>
      </c>
      <c r="C61" s="81">
        <f t="shared" si="2"/>
        <v>241000</v>
      </c>
      <c r="D61" s="81">
        <f t="shared" si="2"/>
        <v>241000</v>
      </c>
      <c r="E61" s="81">
        <f t="shared" si="2"/>
        <v>0</v>
      </c>
      <c r="F61" s="81">
        <f>(E62*100)/D62</f>
        <v>0</v>
      </c>
    </row>
    <row r="62" spans="1:6" x14ac:dyDescent="0.2">
      <c r="A62" s="55" t="s">
        <v>170</v>
      </c>
      <c r="B62" s="56" t="s">
        <v>169</v>
      </c>
      <c r="C62" s="82">
        <v>241000</v>
      </c>
      <c r="D62" s="82">
        <v>241000</v>
      </c>
      <c r="E62" s="82">
        <v>0</v>
      </c>
      <c r="F62" s="82"/>
    </row>
    <row r="63" spans="1:6" x14ac:dyDescent="0.2">
      <c r="A63" s="49" t="s">
        <v>50</v>
      </c>
      <c r="B63" s="50" t="s">
        <v>51</v>
      </c>
      <c r="C63" s="78">
        <f t="shared" ref="C63:E64" si="3">C64</f>
        <v>2670795</v>
      </c>
      <c r="D63" s="78">
        <f t="shared" si="3"/>
        <v>2670795</v>
      </c>
      <c r="E63" s="78">
        <f t="shared" si="3"/>
        <v>1239920.79</v>
      </c>
      <c r="F63" s="79">
        <f>E63/D63*100</f>
        <v>46.425157677770102</v>
      </c>
    </row>
    <row r="64" spans="1:6" x14ac:dyDescent="0.2">
      <c r="A64" s="51" t="s">
        <v>64</v>
      </c>
      <c r="B64" s="52" t="s">
        <v>65</v>
      </c>
      <c r="C64" s="80">
        <f t="shared" si="3"/>
        <v>2670795</v>
      </c>
      <c r="D64" s="80">
        <f t="shared" si="3"/>
        <v>2670795</v>
      </c>
      <c r="E64" s="80">
        <f t="shared" si="3"/>
        <v>1239920.79</v>
      </c>
      <c r="F64" s="79">
        <f>E64/D64*100</f>
        <v>46.425157677770102</v>
      </c>
    </row>
    <row r="65" spans="1:6" ht="25.5" x14ac:dyDescent="0.2">
      <c r="A65" s="53" t="s">
        <v>66</v>
      </c>
      <c r="B65" s="54" t="s">
        <v>67</v>
      </c>
      <c r="C65" s="81">
        <f>C66+C67</f>
        <v>2670795</v>
      </c>
      <c r="D65" s="81">
        <f>D66+D67</f>
        <v>2670795</v>
      </c>
      <c r="E65" s="81">
        <f>E66+E67</f>
        <v>1239920.79</v>
      </c>
      <c r="F65" s="81">
        <f>E65/D65*100</f>
        <v>46.425157677770102</v>
      </c>
    </row>
    <row r="66" spans="1:6" x14ac:dyDescent="0.2">
      <c r="A66" s="55" t="s">
        <v>68</v>
      </c>
      <c r="B66" s="56" t="s">
        <v>69</v>
      </c>
      <c r="C66" s="82">
        <v>2425514</v>
      </c>
      <c r="D66" s="82">
        <v>2425514</v>
      </c>
      <c r="E66" s="82">
        <v>1238195.94</v>
      </c>
      <c r="F66" s="82">
        <f>E66/D66*100</f>
        <v>51.048806149954196</v>
      </c>
    </row>
    <row r="67" spans="1:6" ht="25.5" x14ac:dyDescent="0.2">
      <c r="A67" s="55" t="s">
        <v>70</v>
      </c>
      <c r="B67" s="56" t="s">
        <v>71</v>
      </c>
      <c r="C67" s="82">
        <v>245281</v>
      </c>
      <c r="D67" s="82">
        <v>245281</v>
      </c>
      <c r="E67" s="82">
        <v>1724.85</v>
      </c>
      <c r="F67" s="82">
        <f>E67/D67*100</f>
        <v>0.70321386491411886</v>
      </c>
    </row>
    <row r="68" spans="1:6" x14ac:dyDescent="0.2">
      <c r="A68" s="48" t="s">
        <v>183</v>
      </c>
      <c r="B68" s="48" t="s">
        <v>190</v>
      </c>
      <c r="C68" s="76"/>
      <c r="D68" s="76"/>
      <c r="E68" s="76"/>
      <c r="F68" s="77" t="e">
        <f>(E68*100)/D68</f>
        <v>#DIV/0!</v>
      </c>
    </row>
    <row r="69" spans="1:6" x14ac:dyDescent="0.2">
      <c r="A69" s="49" t="s">
        <v>72</v>
      </c>
      <c r="B69" s="50" t="s">
        <v>73</v>
      </c>
      <c r="C69" s="78">
        <f>C70</f>
        <v>531</v>
      </c>
      <c r="D69" s="78">
        <f>D70</f>
        <v>531</v>
      </c>
      <c r="E69" s="78">
        <f>E70</f>
        <v>46.53</v>
      </c>
      <c r="F69" s="79">
        <f>E69/D69*100</f>
        <v>8.7627118644067803</v>
      </c>
    </row>
    <row r="70" spans="1:6" x14ac:dyDescent="0.2">
      <c r="A70" s="51" t="s">
        <v>89</v>
      </c>
      <c r="B70" s="52" t="s">
        <v>90</v>
      </c>
      <c r="C70" s="80">
        <f>C71+C73</f>
        <v>531</v>
      </c>
      <c r="D70" s="80">
        <f>D71+D73</f>
        <v>531</v>
      </c>
      <c r="E70" s="80">
        <f>E71+E73</f>
        <v>46.53</v>
      </c>
      <c r="F70" s="79">
        <f>E70/D70*100</f>
        <v>8.7627118644067803</v>
      </c>
    </row>
    <row r="71" spans="1:6" x14ac:dyDescent="0.2">
      <c r="A71" s="53" t="s">
        <v>101</v>
      </c>
      <c r="B71" s="54" t="s">
        <v>102</v>
      </c>
      <c r="C71" s="81">
        <f>C72</f>
        <v>13</v>
      </c>
      <c r="D71" s="81">
        <f>D72</f>
        <v>13</v>
      </c>
      <c r="E71" s="81">
        <f>E72</f>
        <v>0</v>
      </c>
      <c r="F71" s="81">
        <f>(E72*100)/D72</f>
        <v>0</v>
      </c>
    </row>
    <row r="72" spans="1:6" x14ac:dyDescent="0.2">
      <c r="A72" s="55" t="s">
        <v>103</v>
      </c>
      <c r="B72" s="56" t="s">
        <v>104</v>
      </c>
      <c r="C72" s="82">
        <v>13</v>
      </c>
      <c r="D72" s="82">
        <v>13</v>
      </c>
      <c r="E72" s="82">
        <v>0</v>
      </c>
      <c r="F72" s="82"/>
    </row>
    <row r="73" spans="1:6" x14ac:dyDescent="0.2">
      <c r="A73" s="53" t="s">
        <v>113</v>
      </c>
      <c r="B73" s="54" t="s">
        <v>114</v>
      </c>
      <c r="C73" s="81">
        <f>C74+C75</f>
        <v>518</v>
      </c>
      <c r="D73" s="81">
        <f>D74+D75</f>
        <v>518</v>
      </c>
      <c r="E73" s="81">
        <f>E74+E75</f>
        <v>46.53</v>
      </c>
      <c r="F73" s="81">
        <f>E73/D73*100</f>
        <v>8.9826254826254814</v>
      </c>
    </row>
    <row r="74" spans="1:6" x14ac:dyDescent="0.2">
      <c r="A74" s="55" t="s">
        <v>117</v>
      </c>
      <c r="B74" s="56" t="s">
        <v>118</v>
      </c>
      <c r="C74" s="82">
        <v>53</v>
      </c>
      <c r="D74" s="82">
        <v>53</v>
      </c>
      <c r="E74" s="82">
        <v>0</v>
      </c>
      <c r="F74" s="82"/>
    </row>
    <row r="75" spans="1:6" x14ac:dyDescent="0.2">
      <c r="A75" s="55" t="s">
        <v>123</v>
      </c>
      <c r="B75" s="56" t="s">
        <v>124</v>
      </c>
      <c r="C75" s="82">
        <v>465</v>
      </c>
      <c r="D75" s="82">
        <v>465</v>
      </c>
      <c r="E75" s="82">
        <v>46.53</v>
      </c>
      <c r="F75" s="82">
        <f>E75/D75*100</f>
        <v>10.006451612903227</v>
      </c>
    </row>
    <row r="76" spans="1:6" x14ac:dyDescent="0.2">
      <c r="A76" s="49" t="s">
        <v>50</v>
      </c>
      <c r="B76" s="50" t="s">
        <v>51</v>
      </c>
      <c r="C76" s="78">
        <f t="shared" ref="C76:E78" si="4">C77</f>
        <v>531</v>
      </c>
      <c r="D76" s="78">
        <f t="shared" si="4"/>
        <v>531</v>
      </c>
      <c r="E76" s="78">
        <f t="shared" si="4"/>
        <v>396.85</v>
      </c>
      <c r="F76" s="79">
        <f>(E77*100)/D77</f>
        <v>74.736346516007529</v>
      </c>
    </row>
    <row r="77" spans="1:6" x14ac:dyDescent="0.2">
      <c r="A77" s="51" t="s">
        <v>58</v>
      </c>
      <c r="B77" s="52" t="s">
        <v>59</v>
      </c>
      <c r="C77" s="80">
        <f t="shared" si="4"/>
        <v>531</v>
      </c>
      <c r="D77" s="80">
        <f t="shared" si="4"/>
        <v>531</v>
      </c>
      <c r="E77" s="80">
        <f t="shared" si="4"/>
        <v>396.85</v>
      </c>
      <c r="F77" s="79">
        <f>(E78*100)/D78</f>
        <v>74.736346516007529</v>
      </c>
    </row>
    <row r="78" spans="1:6" x14ac:dyDescent="0.2">
      <c r="A78" s="53" t="s">
        <v>60</v>
      </c>
      <c r="B78" s="54" t="s">
        <v>61</v>
      </c>
      <c r="C78" s="81">
        <f t="shared" si="4"/>
        <v>531</v>
      </c>
      <c r="D78" s="81">
        <f t="shared" si="4"/>
        <v>531</v>
      </c>
      <c r="E78" s="81">
        <f t="shared" si="4"/>
        <v>396.85</v>
      </c>
      <c r="F78" s="81">
        <f>(E79*100)/D79</f>
        <v>74.736346516007529</v>
      </c>
    </row>
    <row r="79" spans="1:6" x14ac:dyDescent="0.2">
      <c r="A79" s="55" t="s">
        <v>62</v>
      </c>
      <c r="B79" s="56" t="s">
        <v>63</v>
      </c>
      <c r="C79" s="82">
        <v>531</v>
      </c>
      <c r="D79" s="82">
        <v>531</v>
      </c>
      <c r="E79" s="82">
        <v>396.85</v>
      </c>
      <c r="F79" s="82">
        <f>E79/D79*100</f>
        <v>74.736346516007529</v>
      </c>
    </row>
    <row r="80" spans="1:6" x14ac:dyDescent="0.2">
      <c r="A80" s="48" t="s">
        <v>74</v>
      </c>
      <c r="B80" s="48" t="s">
        <v>191</v>
      </c>
      <c r="C80" s="76"/>
      <c r="D80" s="76"/>
      <c r="E80" s="76"/>
      <c r="F80" s="77" t="e">
        <f>(E80*100)/D80</f>
        <v>#DIV/0!</v>
      </c>
    </row>
    <row r="81" spans="1:6" x14ac:dyDescent="0.2">
      <c r="A81" s="49" t="s">
        <v>72</v>
      </c>
      <c r="B81" s="50" t="s">
        <v>73</v>
      </c>
      <c r="C81" s="78">
        <f t="shared" ref="C81:E83" si="5">C82</f>
        <v>1200</v>
      </c>
      <c r="D81" s="78">
        <f t="shared" si="5"/>
        <v>1200</v>
      </c>
      <c r="E81" s="78">
        <f t="shared" si="5"/>
        <v>0</v>
      </c>
      <c r="F81" s="79">
        <f>(E82*100)/D82</f>
        <v>0</v>
      </c>
    </row>
    <row r="82" spans="1:6" x14ac:dyDescent="0.2">
      <c r="A82" s="51" t="s">
        <v>89</v>
      </c>
      <c r="B82" s="52" t="s">
        <v>90</v>
      </c>
      <c r="C82" s="80">
        <f t="shared" si="5"/>
        <v>1200</v>
      </c>
      <c r="D82" s="80">
        <f t="shared" si="5"/>
        <v>1200</v>
      </c>
      <c r="E82" s="80">
        <f t="shared" si="5"/>
        <v>0</v>
      </c>
      <c r="F82" s="79">
        <f>(E83*100)/D83</f>
        <v>0</v>
      </c>
    </row>
    <row r="83" spans="1:6" x14ac:dyDescent="0.2">
      <c r="A83" s="53" t="s">
        <v>113</v>
      </c>
      <c r="B83" s="54" t="s">
        <v>114</v>
      </c>
      <c r="C83" s="81">
        <f t="shared" si="5"/>
        <v>1200</v>
      </c>
      <c r="D83" s="81">
        <f t="shared" si="5"/>
        <v>1200</v>
      </c>
      <c r="E83" s="81">
        <f t="shared" si="5"/>
        <v>0</v>
      </c>
      <c r="F83" s="81">
        <f>(E84*100)/D84</f>
        <v>0</v>
      </c>
    </row>
    <row r="84" spans="1:6" x14ac:dyDescent="0.2">
      <c r="A84" s="55" t="s">
        <v>117</v>
      </c>
      <c r="B84" s="56" t="s">
        <v>118</v>
      </c>
      <c r="C84" s="82">
        <v>1200</v>
      </c>
      <c r="D84" s="82">
        <v>1200</v>
      </c>
      <c r="E84" s="82">
        <v>0</v>
      </c>
      <c r="F84" s="82"/>
    </row>
    <row r="85" spans="1:6" x14ac:dyDescent="0.2">
      <c r="A85" s="49" t="s">
        <v>50</v>
      </c>
      <c r="B85" s="50" t="s">
        <v>51</v>
      </c>
      <c r="C85" s="78">
        <f t="shared" ref="C85:E87" si="6">C86</f>
        <v>1200</v>
      </c>
      <c r="D85" s="78">
        <f t="shared" si="6"/>
        <v>1200</v>
      </c>
      <c r="E85" s="78">
        <f t="shared" si="6"/>
        <v>1093.47</v>
      </c>
      <c r="F85" s="79">
        <f>(E86*100)/D86</f>
        <v>91.122500000000002</v>
      </c>
    </row>
    <row r="86" spans="1:6" x14ac:dyDescent="0.2">
      <c r="A86" s="51" t="s">
        <v>52</v>
      </c>
      <c r="B86" s="52" t="s">
        <v>53</v>
      </c>
      <c r="C86" s="80">
        <f t="shared" si="6"/>
        <v>1200</v>
      </c>
      <c r="D86" s="80">
        <f t="shared" si="6"/>
        <v>1200</v>
      </c>
      <c r="E86" s="80">
        <f t="shared" si="6"/>
        <v>1093.47</v>
      </c>
      <c r="F86" s="79">
        <f>(E87*100)/D87</f>
        <v>91.122500000000002</v>
      </c>
    </row>
    <row r="87" spans="1:6" x14ac:dyDescent="0.2">
      <c r="A87" s="53" t="s">
        <v>54</v>
      </c>
      <c r="B87" s="54" t="s">
        <v>55</v>
      </c>
      <c r="C87" s="81">
        <f t="shared" si="6"/>
        <v>1200</v>
      </c>
      <c r="D87" s="81">
        <f t="shared" si="6"/>
        <v>1200</v>
      </c>
      <c r="E87" s="81">
        <f t="shared" si="6"/>
        <v>1093.47</v>
      </c>
      <c r="F87" s="81">
        <f>(E88*100)/D88</f>
        <v>91.122500000000002</v>
      </c>
    </row>
    <row r="88" spans="1:6" x14ac:dyDescent="0.2">
      <c r="A88" s="55" t="s">
        <v>56</v>
      </c>
      <c r="B88" s="56" t="s">
        <v>57</v>
      </c>
      <c r="C88" s="82">
        <v>1200</v>
      </c>
      <c r="D88" s="82">
        <v>1200</v>
      </c>
      <c r="E88" s="82">
        <v>1093.47</v>
      </c>
      <c r="F88" s="82"/>
    </row>
    <row r="89" spans="1:6" x14ac:dyDescent="0.2">
      <c r="A89" s="48" t="s">
        <v>184</v>
      </c>
      <c r="B89" s="48" t="s">
        <v>192</v>
      </c>
      <c r="C89" s="76"/>
      <c r="D89" s="76"/>
      <c r="E89" s="76"/>
      <c r="F89" s="77"/>
    </row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s="57" customFormat="1" x14ac:dyDescent="0.2"/>
    <row r="1229" spans="1:3" s="57" customFormat="1" x14ac:dyDescent="0.2"/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Kristina Tomaš</cp:lastModifiedBy>
  <cp:lastPrinted>2025-07-24T11:17:33Z</cp:lastPrinted>
  <dcterms:created xsi:type="dcterms:W3CDTF">2022-08-12T12:51:27Z</dcterms:created>
  <dcterms:modified xsi:type="dcterms:W3CDTF">2025-07-24T11:22:43Z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