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tubrekic\Desktop\"/>
    </mc:Choice>
  </mc:AlternateContent>
  <xr:revisionPtr revIDLastSave="0" documentId="13_ncr:1_{A266E9D8-CA69-4578-9A46-D449501D98CD}" xr6:coauthVersionLast="47" xr6:coauthVersionMax="47" xr10:uidLastSave="{00000000-0000-0000-0000-000000000000}"/>
  <bookViews>
    <workbookView xWindow="-120" yWindow="-120" windowWidth="29040" windowHeight="15840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rashoda'!$B$1:$I$22</definedName>
    <definedName name="_xlnm.Print_Area" localSheetId="6">'Posebni dio'!$A$1:$C$9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G25" i="1"/>
  <c r="G24" i="1"/>
  <c r="E56" i="15" l="1"/>
  <c r="G12" i="1"/>
  <c r="H12" i="1"/>
  <c r="I12" i="1"/>
  <c r="J12" i="1"/>
  <c r="L12" i="1" s="1"/>
  <c r="G15" i="1"/>
  <c r="H15" i="1"/>
  <c r="I15" i="1"/>
  <c r="J15" i="1"/>
  <c r="I16" i="1"/>
  <c r="J16" i="1" l="1"/>
  <c r="K16" i="1" s="1"/>
  <c r="K12" i="1"/>
  <c r="H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F86" i="15"/>
  <c r="F84" i="15"/>
  <c r="E84" i="15"/>
  <c r="D84" i="15"/>
  <c r="C84" i="15"/>
  <c r="F83" i="15"/>
  <c r="E83" i="15"/>
  <c r="D83" i="15"/>
  <c r="C83" i="15"/>
  <c r="F82" i="15"/>
  <c r="E82" i="15"/>
  <c r="D82" i="15"/>
  <c r="C82" i="15"/>
  <c r="F79" i="15"/>
  <c r="E79" i="15"/>
  <c r="D79" i="15"/>
  <c r="C79" i="15"/>
  <c r="F78" i="15"/>
  <c r="E78" i="15"/>
  <c r="D78" i="15"/>
  <c r="C78" i="15"/>
  <c r="F77" i="15"/>
  <c r="E77" i="15"/>
  <c r="D77" i="15"/>
  <c r="C77" i="15"/>
  <c r="F76" i="15"/>
  <c r="F74" i="15"/>
  <c r="E74" i="15"/>
  <c r="D74" i="15"/>
  <c r="C74" i="15"/>
  <c r="F73" i="15"/>
  <c r="E73" i="15"/>
  <c r="D73" i="15"/>
  <c r="C73" i="15"/>
  <c r="F72" i="15"/>
  <c r="E72" i="15"/>
  <c r="D72" i="15"/>
  <c r="C72" i="15"/>
  <c r="F70" i="15"/>
  <c r="E70" i="15"/>
  <c r="D70" i="15"/>
  <c r="C70" i="15"/>
  <c r="F69" i="15"/>
  <c r="E69" i="15"/>
  <c r="D69" i="15"/>
  <c r="C69" i="15"/>
  <c r="F68" i="15"/>
  <c r="E68" i="15"/>
  <c r="D68" i="15"/>
  <c r="C68" i="15"/>
  <c r="F66" i="15"/>
  <c r="E66" i="15"/>
  <c r="D66" i="15"/>
  <c r="C66" i="15"/>
  <c r="F64" i="15"/>
  <c r="E64" i="15"/>
  <c r="D64" i="15"/>
  <c r="C64" i="15"/>
  <c r="F63" i="15"/>
  <c r="E63" i="15"/>
  <c r="D63" i="15"/>
  <c r="C63" i="15"/>
  <c r="F62" i="15"/>
  <c r="E62" i="15"/>
  <c r="D62" i="15"/>
  <c r="C62" i="15"/>
  <c r="F61" i="15"/>
  <c r="F58" i="15"/>
  <c r="E58" i="15"/>
  <c r="F57" i="15" s="1"/>
  <c r="D58" i="15"/>
  <c r="C58" i="15"/>
  <c r="D57" i="15"/>
  <c r="C57" i="15"/>
  <c r="D56" i="15"/>
  <c r="C56" i="15"/>
  <c r="F54" i="15"/>
  <c r="E54" i="15"/>
  <c r="D54" i="15"/>
  <c r="C54" i="15"/>
  <c r="F53" i="15"/>
  <c r="E53" i="15"/>
  <c r="D53" i="15"/>
  <c r="C53" i="15"/>
  <c r="F52" i="15"/>
  <c r="E52" i="15"/>
  <c r="D52" i="15"/>
  <c r="C52" i="15"/>
  <c r="F49" i="15"/>
  <c r="E49" i="15"/>
  <c r="D49" i="15"/>
  <c r="C49" i="15"/>
  <c r="F47" i="15"/>
  <c r="E47" i="15"/>
  <c r="D47" i="15"/>
  <c r="C47" i="15"/>
  <c r="F46" i="15"/>
  <c r="E46" i="15"/>
  <c r="D46" i="15"/>
  <c r="C46" i="15"/>
  <c r="F41" i="15"/>
  <c r="E41" i="15"/>
  <c r="D41" i="15"/>
  <c r="C41" i="15"/>
  <c r="F32" i="15"/>
  <c r="E32" i="15"/>
  <c r="D32" i="15"/>
  <c r="C32" i="15"/>
  <c r="F26" i="15"/>
  <c r="E26" i="15"/>
  <c r="D26" i="15"/>
  <c r="C26" i="15"/>
  <c r="F22" i="15"/>
  <c r="E22" i="15"/>
  <c r="D22" i="15"/>
  <c r="C22" i="15"/>
  <c r="F21" i="15"/>
  <c r="E21" i="15"/>
  <c r="D21" i="15"/>
  <c r="C21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F7" i="8"/>
  <c r="E7" i="8"/>
  <c r="D7" i="8"/>
  <c r="C7" i="8"/>
  <c r="G7" i="8" s="1"/>
  <c r="H6" i="8"/>
  <c r="F6" i="8"/>
  <c r="E6" i="8"/>
  <c r="D6" i="8"/>
  <c r="C6" i="8"/>
  <c r="G6" i="8" s="1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H14" i="5"/>
  <c r="F14" i="5"/>
  <c r="E14" i="5"/>
  <c r="D14" i="5"/>
  <c r="C14" i="5"/>
  <c r="C13" i="5" s="1"/>
  <c r="G13" i="5" s="1"/>
  <c r="H13" i="5"/>
  <c r="F13" i="5"/>
  <c r="E13" i="5"/>
  <c r="D13" i="5"/>
  <c r="H12" i="5"/>
  <c r="G12" i="5"/>
  <c r="F11" i="5"/>
  <c r="H11" i="5" s="1"/>
  <c r="E11" i="5"/>
  <c r="D11" i="5"/>
  <c r="C11" i="5"/>
  <c r="H10" i="5"/>
  <c r="G10" i="5"/>
  <c r="F9" i="5"/>
  <c r="H9" i="5" s="1"/>
  <c r="E9" i="5"/>
  <c r="D9" i="5"/>
  <c r="C9" i="5"/>
  <c r="G9" i="5" s="1"/>
  <c r="H8" i="5"/>
  <c r="G8" i="5"/>
  <c r="F7" i="5"/>
  <c r="H7" i="5" s="1"/>
  <c r="E7" i="5"/>
  <c r="D7" i="5"/>
  <c r="C7" i="5"/>
  <c r="C6" i="5" s="1"/>
  <c r="E6" i="5"/>
  <c r="D6" i="5"/>
  <c r="L72" i="3"/>
  <c r="K72" i="3"/>
  <c r="L71" i="3"/>
  <c r="J71" i="3"/>
  <c r="I71" i="3"/>
  <c r="H71" i="3"/>
  <c r="G71" i="3"/>
  <c r="G68" i="3" s="1"/>
  <c r="L70" i="3"/>
  <c r="K70" i="3"/>
  <c r="L69" i="3"/>
  <c r="K69" i="3"/>
  <c r="J69" i="3"/>
  <c r="I69" i="3"/>
  <c r="H69" i="3"/>
  <c r="G69" i="3"/>
  <c r="L68" i="3"/>
  <c r="J68" i="3"/>
  <c r="I68" i="3"/>
  <c r="H68" i="3"/>
  <c r="L67" i="3"/>
  <c r="J67" i="3"/>
  <c r="I67" i="3"/>
  <c r="H67" i="3"/>
  <c r="L66" i="3"/>
  <c r="K66" i="3"/>
  <c r="L65" i="3"/>
  <c r="K65" i="3"/>
  <c r="L64" i="3"/>
  <c r="J64" i="3"/>
  <c r="I64" i="3"/>
  <c r="H64" i="3"/>
  <c r="G64" i="3"/>
  <c r="G61" i="3" s="1"/>
  <c r="K61" i="3" s="1"/>
  <c r="L63" i="3"/>
  <c r="K63" i="3"/>
  <c r="L62" i="3"/>
  <c r="J62" i="3"/>
  <c r="I62" i="3"/>
  <c r="H62" i="3"/>
  <c r="G62" i="3"/>
  <c r="K62" i="3" s="1"/>
  <c r="L61" i="3"/>
  <c r="J61" i="3"/>
  <c r="I61" i="3"/>
  <c r="H61" i="3"/>
  <c r="L60" i="3"/>
  <c r="K60" i="3"/>
  <c r="L59" i="3"/>
  <c r="K59" i="3"/>
  <c r="L58" i="3"/>
  <c r="K58" i="3"/>
  <c r="L57" i="3"/>
  <c r="K57" i="3"/>
  <c r="L56" i="3"/>
  <c r="J56" i="3"/>
  <c r="I56" i="3"/>
  <c r="H56" i="3"/>
  <c r="G56" i="3"/>
  <c r="K56" i="3" s="1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J47" i="3"/>
  <c r="I47" i="3"/>
  <c r="H47" i="3"/>
  <c r="G47" i="3"/>
  <c r="K47" i="3" s="1"/>
  <c r="L46" i="3"/>
  <c r="K46" i="3"/>
  <c r="L45" i="3"/>
  <c r="K45" i="3"/>
  <c r="L44" i="3"/>
  <c r="K44" i="3"/>
  <c r="L43" i="3"/>
  <c r="K43" i="3"/>
  <c r="L42" i="3"/>
  <c r="K42" i="3"/>
  <c r="L41" i="3"/>
  <c r="J41" i="3"/>
  <c r="I41" i="3"/>
  <c r="H41" i="3"/>
  <c r="G41" i="3"/>
  <c r="K41" i="3" s="1"/>
  <c r="L40" i="3"/>
  <c r="K40" i="3"/>
  <c r="L39" i="3"/>
  <c r="K39" i="3"/>
  <c r="L38" i="3"/>
  <c r="K38" i="3"/>
  <c r="L37" i="3"/>
  <c r="J37" i="3"/>
  <c r="I37" i="3"/>
  <c r="H37" i="3"/>
  <c r="G37" i="3"/>
  <c r="L36" i="3"/>
  <c r="J36" i="3"/>
  <c r="I36" i="3"/>
  <c r="H36" i="3"/>
  <c r="L35" i="3"/>
  <c r="K35" i="3"/>
  <c r="L34" i="3"/>
  <c r="K34" i="3"/>
  <c r="J34" i="3"/>
  <c r="I34" i="3"/>
  <c r="H34" i="3"/>
  <c r="G34" i="3"/>
  <c r="L33" i="3"/>
  <c r="K33" i="3"/>
  <c r="L32" i="3"/>
  <c r="K32" i="3"/>
  <c r="J32" i="3"/>
  <c r="I32" i="3"/>
  <c r="H32" i="3"/>
  <c r="G32" i="3"/>
  <c r="L31" i="3"/>
  <c r="K31" i="3"/>
  <c r="L30" i="3"/>
  <c r="K30" i="3"/>
  <c r="L29" i="3"/>
  <c r="K29" i="3"/>
  <c r="J29" i="3"/>
  <c r="I29" i="3"/>
  <c r="H29" i="3"/>
  <c r="G29" i="3"/>
  <c r="L28" i="3"/>
  <c r="K28" i="3"/>
  <c r="J28" i="3"/>
  <c r="I28" i="3"/>
  <c r="H28" i="3"/>
  <c r="G28" i="3"/>
  <c r="L27" i="3"/>
  <c r="J27" i="3"/>
  <c r="I27" i="3"/>
  <c r="H27" i="3"/>
  <c r="L26" i="3"/>
  <c r="J26" i="3"/>
  <c r="I26" i="3"/>
  <c r="H26" i="3"/>
  <c r="L21" i="3"/>
  <c r="K21" i="3"/>
  <c r="L20" i="3"/>
  <c r="K20" i="3"/>
  <c r="J19" i="3"/>
  <c r="I19" i="3"/>
  <c r="H19" i="3"/>
  <c r="G19" i="3"/>
  <c r="G18" i="3" s="1"/>
  <c r="I18" i="3"/>
  <c r="H18" i="3"/>
  <c r="L17" i="3"/>
  <c r="K17" i="3"/>
  <c r="J16" i="3"/>
  <c r="L16" i="3" s="1"/>
  <c r="I16" i="3"/>
  <c r="H16" i="3"/>
  <c r="G16" i="3"/>
  <c r="G15" i="3" s="1"/>
  <c r="I15" i="3"/>
  <c r="H15" i="3"/>
  <c r="L14" i="3"/>
  <c r="K14" i="3"/>
  <c r="J13" i="3"/>
  <c r="J12" i="3" s="1"/>
  <c r="I13" i="3"/>
  <c r="H13" i="3"/>
  <c r="G13" i="3"/>
  <c r="G12" i="3" s="1"/>
  <c r="I12" i="3"/>
  <c r="H12" i="3"/>
  <c r="I11" i="3"/>
  <c r="H11" i="3"/>
  <c r="I10" i="3"/>
  <c r="H10" i="3"/>
  <c r="J15" i="3" l="1"/>
  <c r="L15" i="3" s="1"/>
  <c r="K27" i="1"/>
  <c r="E57" i="15"/>
  <c r="G14" i="5"/>
  <c r="K68" i="3"/>
  <c r="G67" i="3"/>
  <c r="K67" i="3" s="1"/>
  <c r="K71" i="3"/>
  <c r="K64" i="3"/>
  <c r="G36" i="3"/>
  <c r="K36" i="3" s="1"/>
  <c r="K37" i="3"/>
  <c r="G11" i="5"/>
  <c r="F6" i="5"/>
  <c r="G7" i="5"/>
  <c r="K16" i="3"/>
  <c r="G11" i="3"/>
  <c r="G10" i="3" s="1"/>
  <c r="K19" i="3"/>
  <c r="L19" i="3"/>
  <c r="J18" i="3"/>
  <c r="J11" i="3" s="1"/>
  <c r="K12" i="3"/>
  <c r="L12" i="3"/>
  <c r="L13" i="3"/>
  <c r="K13" i="3"/>
  <c r="K15" i="3" l="1"/>
  <c r="F56" i="15"/>
  <c r="G27" i="3"/>
  <c r="K27" i="3" s="1"/>
  <c r="H6" i="5"/>
  <c r="G6" i="5"/>
  <c r="L18" i="3"/>
  <c r="K18" i="3"/>
  <c r="J10" i="3"/>
  <c r="L11" i="3"/>
  <c r="K11" i="3"/>
  <c r="G26" i="3" l="1"/>
  <c r="K26" i="3" s="1"/>
  <c r="K10" i="3"/>
  <c r="L10" i="3"/>
</calcChain>
</file>

<file path=xl/sharedStrings.xml><?xml version="1.0" encoding="utf-8"?>
<sst xmlns="http://schemas.openxmlformats.org/spreadsheetml/2006/main" count="403" uniqueCount="184">
  <si>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</si>
  <si>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</si>
  <si>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</si>
  <si>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</si>
  <si>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</si>
  <si>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</si>
  <si>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</si>
  <si>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</si>
  <si>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</si>
  <si>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</si>
  <si>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</si>
  <si>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</si>
  <si>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</si>
  <si>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</si>
  <si>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</si>
  <si>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</si>
  <si>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</si>
  <si>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</si>
  <si>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</si>
  <si>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</si>
  <si>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</si>
  <si>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</si>
  <si>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</si>
  <si>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</si>
  <si>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</si>
  <si>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</si>
  <si>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</si>
  <si>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</si>
  <si>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</si>
  <si>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</si>
  <si>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</si>
  <si>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</si>
  <si>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</si>
  <si>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</si>
  <si>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</si>
  <si>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</si>
  <si>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</si>
  <si>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</si>
  <si>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</si>
  <si>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</si>
  <si>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</si>
  <si>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</si>
  <si>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</si>
  <si>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</si>
  <si>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</si>
  <si>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</si>
  <si>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</si>
  <si>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</si>
  <si>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</si>
  <si>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</si>
  <si>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</si>
  <si>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</si>
  <si>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</si>
  <si>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</si>
  <si>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</si>
  <si>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</si>
  <si>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</si>
  <si>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</si>
  <si>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</si>
  <si>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</si>
  <si>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</si>
  <si>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</si>
  <si>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</si>
  <si>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</si>
  <si>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</si>
  <si>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</si>
  <si>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</si>
  <si>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</si>
  <si>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</si>
  <si>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</si>
  <si>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</si>
  <si>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</si>
  <si>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</si>
  <si>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</si>
  <si>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</si>
  <si>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</si>
  <si>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</si>
  <si>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</si>
  <si>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</si>
  <si>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</si>
  <si>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</si>
  <si>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</si>
  <si>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</si>
  <si>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</si>
  <si>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</si>
  <si>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</si>
  <si>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</si>
  <si>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</si>
  <si>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</si>
  <si>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</si>
  <si>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</si>
  <si>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</si>
  <si>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</si>
  <si>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</si>
  <si>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</si>
  <si>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</si>
  <si>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</si>
  <si>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</si>
  <si>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</si>
  <si>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</si>
  <si>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</si>
  <si>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</si>
  <si>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</si>
  <si>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</si>
  <si>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</si>
  <si>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</si>
  <si>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</si>
  <si>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</si>
  <si>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</si>
  <si>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</si>
  <si>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</si>
  <si>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</si>
  <si>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</si>
  <si>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</si>
  <si>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</si>
  <si>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</si>
  <si>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</si>
  <si>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</si>
  <si>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</si>
  <si>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</si>
  <si>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</si>
  <si>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</si>
  <si>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</si>
  <si>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</si>
  <si>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</si>
  <si>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</si>
  <si>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</si>
  <si>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3239</t>
  </si>
  <si>
    <t>OSTALE USLUGE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</si>
  <si>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</si>
  <si>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</si>
  <si>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</si>
  <si>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</si>
  <si>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</si>
  <si>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</si>
  <si>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</si>
  <si>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</si>
  <si>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</si>
  <si>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</si>
  <si>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</si>
  <si>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</si>
  <si>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</si>
  <si>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</si>
  <si>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</si>
  <si>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</si>
  <si>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</si>
  <si>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</si>
  <si>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</si>
  <si>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</si>
  <si>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</si>
  <si>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</si>
  <si>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</si>
  <si>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</si>
  <si>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</si>
  <si>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</si>
  <si>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</si>
  <si>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</si>
  <si>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</si>
  <si>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</si>
  <si>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</si>
  <si>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</si>
  <si>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</si>
  <si>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</si>
  <si>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</si>
  <si>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</si>
  <si>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</si>
  <si>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</si>
  <si>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</si>
  <si>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3 Javni red i sigurnost</t>
  </si>
  <si>
    <t>0330 Sudovi</t>
  </si>
  <si>
    <t>109 Ministarstvo pravosuđa, uprave i digitalne transofrmacije</t>
  </si>
  <si>
    <t>70 Trgovački sudovi</t>
  </si>
  <si>
    <t>3531 OSIJEK TRGOVAČKI SUD</t>
  </si>
  <si>
    <t>2803 Vođenje sudskih postupaka</t>
  </si>
  <si>
    <t>11</t>
  </si>
  <si>
    <t>43</t>
  </si>
  <si>
    <t>A639000</t>
  </si>
  <si>
    <t>Vođenje sudskih postupaka iz nadležnosti trgovačkih sudova</t>
  </si>
  <si>
    <t>TEKUĆI PLAN  2025.*</t>
  </si>
  <si>
    <t>IZVRŠENJE 1.-6.2025.*</t>
  </si>
  <si>
    <t xml:space="preserve">INDEKS**
</t>
  </si>
  <si>
    <t>Opći prihodi i primici</t>
  </si>
  <si>
    <t>Vlastiti prihodi</t>
  </si>
  <si>
    <t>Ostali prihodi za posebne namjene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</si>
</sst>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workbookViewId="0">
      <selection activeCell="K14" sqref="K14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7" t="s">
        <v>41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6" t="s">
        <v>4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6" t="s">
        <v>24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5" t="s">
        <v>8</v>
      </c>
      <c r="C10" s="101"/>
      <c r="D10" s="101"/>
      <c r="E10" s="101"/>
      <c r="F10" s="97"/>
      <c r="G10" s="85">
        <v>1026804.86</v>
      </c>
      <c r="H10" s="86">
        <v>2155069</v>
      </c>
      <c r="I10" s="86">
        <v>2155069</v>
      </c>
      <c r="J10" s="86">
        <v>1178062.98</v>
      </c>
      <c r="K10" s="86"/>
      <c r="L10" s="86"/>
    </row>
    <row r="11" spans="2:13" x14ac:dyDescent="0.25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8" t="s">
        <v>0</v>
      </c>
      <c r="C12" s="99"/>
      <c r="D12" s="99"/>
      <c r="E12" s="99"/>
      <c r="F12" s="109"/>
      <c r="G12" s="87">
        <f>G10+G11</f>
        <v>1026804.86</v>
      </c>
      <c r="H12" s="87">
        <f t="shared" ref="H12:J12" si="0">H10+H11</f>
        <v>2155069</v>
      </c>
      <c r="I12" s="87">
        <f t="shared" si="0"/>
        <v>2155069</v>
      </c>
      <c r="J12" s="87">
        <f t="shared" si="0"/>
        <v>1178062.98</v>
      </c>
      <c r="K12" s="88">
        <f>J12/G12*100</f>
        <v>114.73095092284625</v>
      </c>
      <c r="L12" s="88">
        <f>J12/I12*100</f>
        <v>54.664745305138716</v>
      </c>
    </row>
    <row r="13" spans="2:13" x14ac:dyDescent="0.25">
      <c r="B13" s="100" t="s">
        <v>9</v>
      </c>
      <c r="C13" s="101"/>
      <c r="D13" s="101"/>
      <c r="E13" s="101"/>
      <c r="F13" s="101"/>
      <c r="G13" s="89">
        <v>1035779.93</v>
      </c>
      <c r="H13" s="86">
        <v>2150469</v>
      </c>
      <c r="I13" s="86">
        <v>2150469</v>
      </c>
      <c r="J13" s="86">
        <v>1179096.3700000001</v>
      </c>
      <c r="K13" s="86"/>
      <c r="L13" s="86"/>
    </row>
    <row r="14" spans="2:13" x14ac:dyDescent="0.25">
      <c r="B14" s="96" t="s">
        <v>10</v>
      </c>
      <c r="C14" s="97"/>
      <c r="D14" s="97"/>
      <c r="E14" s="97"/>
      <c r="F14" s="97"/>
      <c r="G14" s="85">
        <v>2091.0100000000002</v>
      </c>
      <c r="H14" s="86">
        <v>4600</v>
      </c>
      <c r="I14" s="86">
        <v>4600</v>
      </c>
      <c r="J14" s="86">
        <v>2079.8200000000002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1037870.9400000001</v>
      </c>
      <c r="H15" s="87">
        <f t="shared" ref="H15:J15" si="1">H13+H14</f>
        <v>2155069</v>
      </c>
      <c r="I15" s="87">
        <f t="shared" si="1"/>
        <v>2155069</v>
      </c>
      <c r="J15" s="87">
        <f t="shared" si="1"/>
        <v>1181176.1900000002</v>
      </c>
      <c r="K15" s="88">
        <f>J15/G15*100</f>
        <v>113.80761754443189</v>
      </c>
      <c r="L15" s="88">
        <f>J15/I15*100</f>
        <v>54.809205180901401</v>
      </c>
    </row>
    <row r="16" spans="2:13" x14ac:dyDescent="0.25">
      <c r="B16" s="98" t="s">
        <v>2</v>
      </c>
      <c r="C16" s="99"/>
      <c r="D16" s="99"/>
      <c r="E16" s="99"/>
      <c r="F16" s="99"/>
      <c r="G16" s="90">
        <f t="shared" ref="G16:J16" si="2">G12-G15</f>
        <v>-11066.080000000075</v>
      </c>
      <c r="H16" s="90">
        <f t="shared" si="2"/>
        <v>0</v>
      </c>
      <c r="I16" s="90">
        <f t="shared" si="2"/>
        <v>0</v>
      </c>
      <c r="J16" s="90">
        <f t="shared" si="2"/>
        <v>-3113.2100000001956</v>
      </c>
      <c r="K16" s="88">
        <f>J16/G16*100</f>
        <v>28.132907045676287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5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5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5" t="s">
        <v>5</v>
      </c>
      <c r="C24" s="101"/>
      <c r="D24" s="101"/>
      <c r="E24" s="101"/>
      <c r="F24" s="101"/>
      <c r="G24" s="89">
        <f>141.05+15618.79</f>
        <v>15759.84</v>
      </c>
      <c r="H24" s="86">
        <v>0</v>
      </c>
      <c r="I24" s="86">
        <v>0</v>
      </c>
      <c r="J24" s="86">
        <v>3799.28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5" t="s">
        <v>27</v>
      </c>
      <c r="C25" s="101"/>
      <c r="D25" s="101"/>
      <c r="E25" s="101"/>
      <c r="F25" s="101"/>
      <c r="G25" s="89">
        <f>345.8+4087.54</f>
        <v>4433.34</v>
      </c>
      <c r="H25" s="86">
        <v>0</v>
      </c>
      <c r="I25" s="86">
        <v>0</v>
      </c>
      <c r="J25" s="86">
        <v>686.07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2" t="s">
        <v>29</v>
      </c>
      <c r="C26" s="103"/>
      <c r="D26" s="103"/>
      <c r="E26" s="103"/>
      <c r="F26" s="104"/>
      <c r="G26" s="94">
        <f>G24+G25</f>
        <v>20193.18</v>
      </c>
      <c r="H26" s="94">
        <f t="shared" ref="H26:J26" si="4">H24+H25</f>
        <v>0</v>
      </c>
      <c r="I26" s="94">
        <f t="shared" si="4"/>
        <v>0</v>
      </c>
      <c r="J26" s="94">
        <f t="shared" si="4"/>
        <v>4485.3500000000004</v>
      </c>
      <c r="K26" s="93">
        <f>J26/G26*100</f>
        <v>22.212202337620919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5" t="s">
        <v>30</v>
      </c>
      <c r="C27" s="95"/>
      <c r="D27" s="95"/>
      <c r="E27" s="95"/>
      <c r="F27" s="95"/>
      <c r="G27" s="94">
        <f>G16+G26</f>
        <v>9127.0999999999258</v>
      </c>
      <c r="H27" s="94">
        <f t="shared" ref="H27:J27" si="5">H16+H26</f>
        <v>0</v>
      </c>
      <c r="I27" s="94">
        <f t="shared" si="5"/>
        <v>0</v>
      </c>
      <c r="J27" s="94">
        <f t="shared" si="5"/>
        <v>1372.1399999998048</v>
      </c>
      <c r="K27" s="93">
        <f>J27/G27*100</f>
        <v>15.033690876618158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73"/>
  <sheetViews>
    <sheetView topLeftCell="A6" zoomScale="90" zoomScaleNormal="90" workbookViewId="0">
      <selection activeCell="L26" sqref="L2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6" t="s">
        <v>26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6" t="s">
        <v>15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1026804.8600000001</v>
      </c>
      <c r="H10" s="65">
        <f>H11</f>
        <v>2155069</v>
      </c>
      <c r="I10" s="65">
        <f>I11</f>
        <v>2155069</v>
      </c>
      <c r="J10" s="65">
        <f>J11</f>
        <v>1178062.98</v>
      </c>
      <c r="K10" s="69">
        <f t="shared" ref="K10:K21" si="0">(J10*100)/G10</f>
        <v>114.73095092284622</v>
      </c>
      <c r="L10" s="69">
        <f t="shared" ref="L10:L21" si="1">(J10*100)/I10</f>
        <v>54.664745305138723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</f>
        <v>1026804.8600000001</v>
      </c>
      <c r="H11" s="65">
        <f>H12+H15+H18</f>
        <v>2155069</v>
      </c>
      <c r="I11" s="65">
        <f>I12+I15+I18</f>
        <v>2155069</v>
      </c>
      <c r="J11" s="65">
        <f>J12+J15+J18</f>
        <v>1178062.98</v>
      </c>
      <c r="K11" s="65">
        <f t="shared" si="0"/>
        <v>114.73095092284622</v>
      </c>
      <c r="L11" s="65">
        <f t="shared" si="1"/>
        <v>54.664745305138723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260.42</v>
      </c>
      <c r="H12" s="65">
        <f t="shared" si="2"/>
        <v>400</v>
      </c>
      <c r="I12" s="65">
        <f t="shared" si="2"/>
        <v>400</v>
      </c>
      <c r="J12" s="65">
        <f t="shared" si="2"/>
        <v>214.91</v>
      </c>
      <c r="K12" s="65">
        <f t="shared" si="0"/>
        <v>82.524383687888786</v>
      </c>
      <c r="L12" s="65">
        <f t="shared" si="1"/>
        <v>53.727499999999999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260.42</v>
      </c>
      <c r="H13" s="65">
        <f t="shared" si="2"/>
        <v>400</v>
      </c>
      <c r="I13" s="65">
        <f t="shared" si="2"/>
        <v>400</v>
      </c>
      <c r="J13" s="65">
        <f t="shared" si="2"/>
        <v>214.91</v>
      </c>
      <c r="K13" s="65">
        <f t="shared" si="0"/>
        <v>82.524383687888786</v>
      </c>
      <c r="L13" s="65">
        <f t="shared" si="1"/>
        <v>53.727499999999999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260.42</v>
      </c>
      <c r="H14" s="66">
        <v>400</v>
      </c>
      <c r="I14" s="66">
        <v>400</v>
      </c>
      <c r="J14" s="66">
        <v>214.91</v>
      </c>
      <c r="K14" s="66">
        <f t="shared" si="0"/>
        <v>82.524383687888786</v>
      </c>
      <c r="L14" s="66">
        <f t="shared" si="1"/>
        <v>53.727499999999999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204.75</v>
      </c>
      <c r="H15" s="65">
        <f t="shared" si="3"/>
        <v>300</v>
      </c>
      <c r="I15" s="65">
        <f t="shared" si="3"/>
        <v>300</v>
      </c>
      <c r="J15" s="65">
        <f t="shared" si="3"/>
        <v>353.86</v>
      </c>
      <c r="K15" s="65">
        <f t="shared" si="0"/>
        <v>172.82539682539684</v>
      </c>
      <c r="L15" s="65">
        <f t="shared" si="1"/>
        <v>117.95333333333333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204.75</v>
      </c>
      <c r="H16" s="65">
        <f t="shared" si="3"/>
        <v>300</v>
      </c>
      <c r="I16" s="65">
        <f t="shared" si="3"/>
        <v>300</v>
      </c>
      <c r="J16" s="65">
        <f t="shared" si="3"/>
        <v>353.86</v>
      </c>
      <c r="K16" s="65">
        <f t="shared" si="0"/>
        <v>172.82539682539684</v>
      </c>
      <c r="L16" s="65">
        <f t="shared" si="1"/>
        <v>117.95333333333333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204.75</v>
      </c>
      <c r="H17" s="66">
        <v>300</v>
      </c>
      <c r="I17" s="66">
        <v>300</v>
      </c>
      <c r="J17" s="66">
        <v>353.86</v>
      </c>
      <c r="K17" s="66">
        <f t="shared" si="0"/>
        <v>172.82539682539684</v>
      </c>
      <c r="L17" s="66">
        <f t="shared" si="1"/>
        <v>117.95333333333333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>G19</f>
        <v>1026339.6900000001</v>
      </c>
      <c r="H18" s="65">
        <f>H19</f>
        <v>2154369</v>
      </c>
      <c r="I18" s="65">
        <f>I19</f>
        <v>2154369</v>
      </c>
      <c r="J18" s="65">
        <f>J19</f>
        <v>1177494.21</v>
      </c>
      <c r="K18" s="65">
        <f t="shared" si="0"/>
        <v>114.72753333742749</v>
      </c>
      <c r="L18" s="65">
        <f t="shared" si="1"/>
        <v>54.656106265918233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>G20+G21</f>
        <v>1026339.6900000001</v>
      </c>
      <c r="H19" s="65">
        <f>H20+H21</f>
        <v>2154369</v>
      </c>
      <c r="I19" s="65">
        <f>I20+I21</f>
        <v>2154369</v>
      </c>
      <c r="J19" s="65">
        <f>J20+J21</f>
        <v>1177494.21</v>
      </c>
      <c r="K19" s="65">
        <f t="shared" si="0"/>
        <v>114.72753333742749</v>
      </c>
      <c r="L19" s="65">
        <f t="shared" si="1"/>
        <v>54.656106265918233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1024248.68</v>
      </c>
      <c r="H20" s="66">
        <v>2149869</v>
      </c>
      <c r="I20" s="66">
        <v>2149869</v>
      </c>
      <c r="J20" s="66">
        <v>1175414.3899999999</v>
      </c>
      <c r="K20" s="66">
        <f t="shared" si="0"/>
        <v>114.75869219572729</v>
      </c>
      <c r="L20" s="66">
        <f t="shared" si="1"/>
        <v>54.67376802958691</v>
      </c>
    </row>
    <row r="21" spans="2:12" x14ac:dyDescent="0.25">
      <c r="B21" s="66"/>
      <c r="C21" s="66"/>
      <c r="D21" s="66"/>
      <c r="E21" s="66" t="s">
        <v>70</v>
      </c>
      <c r="F21" s="66" t="s">
        <v>71</v>
      </c>
      <c r="G21" s="66">
        <v>2091.0100000000002</v>
      </c>
      <c r="H21" s="66">
        <v>4500</v>
      </c>
      <c r="I21" s="66">
        <v>4500</v>
      </c>
      <c r="J21" s="66">
        <v>2079.8200000000002</v>
      </c>
      <c r="K21" s="66">
        <f t="shared" si="0"/>
        <v>99.464851913668511</v>
      </c>
      <c r="L21" s="66">
        <f t="shared" si="1"/>
        <v>46.218222222222231</v>
      </c>
    </row>
    <row r="22" spans="2:12" x14ac:dyDescent="0.25">
      <c r="F22" s="35"/>
    </row>
    <row r="23" spans="2:12" x14ac:dyDescent="0.25">
      <c r="F23" s="35"/>
    </row>
    <row r="24" spans="2:12" ht="36.75" customHeight="1" x14ac:dyDescent="0.25">
      <c r="B24" s="117" t="s">
        <v>3</v>
      </c>
      <c r="C24" s="118"/>
      <c r="D24" s="118"/>
      <c r="E24" s="118"/>
      <c r="F24" s="119"/>
      <c r="G24" s="28" t="s">
        <v>46</v>
      </c>
      <c r="H24" s="28" t="s">
        <v>43</v>
      </c>
      <c r="I24" s="28" t="s">
        <v>44</v>
      </c>
      <c r="J24" s="28" t="s">
        <v>47</v>
      </c>
      <c r="K24" s="28" t="s">
        <v>6</v>
      </c>
      <c r="L24" s="28" t="s">
        <v>22</v>
      </c>
    </row>
    <row r="25" spans="2:12" x14ac:dyDescent="0.25">
      <c r="B25" s="120">
        <v>1</v>
      </c>
      <c r="C25" s="121"/>
      <c r="D25" s="121"/>
      <c r="E25" s="121"/>
      <c r="F25" s="122"/>
      <c r="G25" s="30">
        <v>2</v>
      </c>
      <c r="H25" s="30">
        <v>3</v>
      </c>
      <c r="I25" s="30">
        <v>4</v>
      </c>
      <c r="J25" s="30">
        <v>5</v>
      </c>
      <c r="K25" s="30" t="s">
        <v>13</v>
      </c>
      <c r="L25" s="30" t="s">
        <v>14</v>
      </c>
    </row>
    <row r="26" spans="2:12" x14ac:dyDescent="0.25">
      <c r="B26" s="65"/>
      <c r="C26" s="66"/>
      <c r="D26" s="67"/>
      <c r="E26" s="68"/>
      <c r="F26" s="8" t="s">
        <v>21</v>
      </c>
      <c r="G26" s="65">
        <f>G27+G67</f>
        <v>1037870.9400000001</v>
      </c>
      <c r="H26" s="65">
        <f>H27+H67</f>
        <v>2155069</v>
      </c>
      <c r="I26" s="65">
        <f>I27+I67</f>
        <v>2155069</v>
      </c>
      <c r="J26" s="65">
        <f>J27+J67</f>
        <v>1181176.1900000002</v>
      </c>
      <c r="K26" s="70">
        <f t="shared" ref="K26:K72" si="4">(J26*100)/G26</f>
        <v>113.80761754443188</v>
      </c>
      <c r="L26" s="70">
        <f t="shared" ref="L26:L72" si="5">(J26*100)/I26</f>
        <v>54.809205180901401</v>
      </c>
    </row>
    <row r="27" spans="2:12" x14ac:dyDescent="0.25">
      <c r="B27" s="65" t="s">
        <v>72</v>
      </c>
      <c r="C27" s="65"/>
      <c r="D27" s="65"/>
      <c r="E27" s="65"/>
      <c r="F27" s="65" t="s">
        <v>73</v>
      </c>
      <c r="G27" s="65">
        <f>G28+G36+G61</f>
        <v>1035779.93</v>
      </c>
      <c r="H27" s="65">
        <f>H28+H36+H61</f>
        <v>2150469</v>
      </c>
      <c r="I27" s="65">
        <f>I28+I36+I61</f>
        <v>2150469</v>
      </c>
      <c r="J27" s="65">
        <f>J28+J36+J61</f>
        <v>1179096.3700000001</v>
      </c>
      <c r="K27" s="65">
        <f t="shared" si="4"/>
        <v>113.83657240780869</v>
      </c>
      <c r="L27" s="65">
        <f t="shared" si="5"/>
        <v>54.829731095867928</v>
      </c>
    </row>
    <row r="28" spans="2:12" x14ac:dyDescent="0.25">
      <c r="B28" s="65"/>
      <c r="C28" s="65" t="s">
        <v>74</v>
      </c>
      <c r="D28" s="65"/>
      <c r="E28" s="65"/>
      <c r="F28" s="65" t="s">
        <v>75</v>
      </c>
      <c r="G28" s="65">
        <f>G29+G32+G34</f>
        <v>956712.16</v>
      </c>
      <c r="H28" s="65">
        <f>H29+H32+H34</f>
        <v>1967069</v>
      </c>
      <c r="I28" s="65">
        <f>I29+I32+I34</f>
        <v>1967069</v>
      </c>
      <c r="J28" s="65">
        <f>J29+J32+J34</f>
        <v>1095534.1000000001</v>
      </c>
      <c r="K28" s="65">
        <f t="shared" si="4"/>
        <v>114.5103141576041</v>
      </c>
      <c r="L28" s="65">
        <f t="shared" si="5"/>
        <v>55.693730113178539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G30+G31</f>
        <v>788597.41</v>
      </c>
      <c r="H29" s="65">
        <f>H30+H31</f>
        <v>1668069</v>
      </c>
      <c r="I29" s="65">
        <f>I30+I31</f>
        <v>1668069</v>
      </c>
      <c r="J29" s="65">
        <f>J30+J31</f>
        <v>908030.13</v>
      </c>
      <c r="K29" s="65">
        <f t="shared" si="4"/>
        <v>115.14495463534428</v>
      </c>
      <c r="L29" s="65">
        <f t="shared" si="5"/>
        <v>54.436005345102629</v>
      </c>
    </row>
    <row r="30" spans="2:12" x14ac:dyDescent="0.25">
      <c r="B30" s="66"/>
      <c r="C30" s="66"/>
      <c r="D30" s="66"/>
      <c r="E30" s="66" t="s">
        <v>78</v>
      </c>
      <c r="F30" s="66" t="s">
        <v>79</v>
      </c>
      <c r="G30" s="66">
        <v>788597.41</v>
      </c>
      <c r="H30" s="66">
        <v>1668069</v>
      </c>
      <c r="I30" s="66">
        <v>1668069</v>
      </c>
      <c r="J30" s="66">
        <v>908030.13</v>
      </c>
      <c r="K30" s="66">
        <f t="shared" si="4"/>
        <v>115.14495463534428</v>
      </c>
      <c r="L30" s="66">
        <f t="shared" si="5"/>
        <v>54.436005345102629</v>
      </c>
    </row>
    <row r="31" spans="2:12" x14ac:dyDescent="0.25">
      <c r="B31" s="66"/>
      <c r="C31" s="66"/>
      <c r="D31" s="66"/>
      <c r="E31" s="66" t="s">
        <v>80</v>
      </c>
      <c r="F31" s="66" t="s">
        <v>81</v>
      </c>
      <c r="G31" s="66">
        <v>0</v>
      </c>
      <c r="H31" s="66">
        <v>0</v>
      </c>
      <c r="I31" s="66">
        <v>0</v>
      </c>
      <c r="J31" s="66">
        <v>0</v>
      </c>
      <c r="K31" s="66" t="e">
        <f t="shared" si="4"/>
        <v>#DIV/0!</v>
      </c>
      <c r="L31" s="66" t="e">
        <f t="shared" si="5"/>
        <v>#DIV/0!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</f>
        <v>37996.22</v>
      </c>
      <c r="H32" s="65">
        <f>H33</f>
        <v>50000</v>
      </c>
      <c r="I32" s="65">
        <f>I33</f>
        <v>50000</v>
      </c>
      <c r="J32" s="65">
        <f>J33</f>
        <v>37679.040000000001</v>
      </c>
      <c r="K32" s="65">
        <f t="shared" si="4"/>
        <v>99.165232752100081</v>
      </c>
      <c r="L32" s="65">
        <f t="shared" si="5"/>
        <v>75.358080000000001</v>
      </c>
    </row>
    <row r="33" spans="2:12" x14ac:dyDescent="0.25">
      <c r="B33" s="66"/>
      <c r="C33" s="66"/>
      <c r="D33" s="66"/>
      <c r="E33" s="66" t="s">
        <v>84</v>
      </c>
      <c r="F33" s="66" t="s">
        <v>83</v>
      </c>
      <c r="G33" s="66">
        <v>37996.22</v>
      </c>
      <c r="H33" s="66">
        <v>50000</v>
      </c>
      <c r="I33" s="66">
        <v>50000</v>
      </c>
      <c r="J33" s="66">
        <v>37679.040000000001</v>
      </c>
      <c r="K33" s="66">
        <f t="shared" si="4"/>
        <v>99.165232752100081</v>
      </c>
      <c r="L33" s="66">
        <f t="shared" si="5"/>
        <v>75.358080000000001</v>
      </c>
    </row>
    <row r="34" spans="2:12" x14ac:dyDescent="0.25">
      <c r="B34" s="65"/>
      <c r="C34" s="65"/>
      <c r="D34" s="65" t="s">
        <v>85</v>
      </c>
      <c r="E34" s="65"/>
      <c r="F34" s="65" t="s">
        <v>86</v>
      </c>
      <c r="G34" s="65">
        <f>G35</f>
        <v>130118.53</v>
      </c>
      <c r="H34" s="65">
        <f>H35</f>
        <v>249000</v>
      </c>
      <c r="I34" s="65">
        <f>I35</f>
        <v>249000</v>
      </c>
      <c r="J34" s="65">
        <f>J35</f>
        <v>149824.93</v>
      </c>
      <c r="K34" s="65">
        <f t="shared" si="4"/>
        <v>115.14496052176428</v>
      </c>
      <c r="L34" s="65">
        <f t="shared" si="5"/>
        <v>60.170654618473897</v>
      </c>
    </row>
    <row r="35" spans="2:12" x14ac:dyDescent="0.25">
      <c r="B35" s="66"/>
      <c r="C35" s="66"/>
      <c r="D35" s="66"/>
      <c r="E35" s="66" t="s">
        <v>87</v>
      </c>
      <c r="F35" s="66" t="s">
        <v>88</v>
      </c>
      <c r="G35" s="66">
        <v>130118.53</v>
      </c>
      <c r="H35" s="66">
        <v>249000</v>
      </c>
      <c r="I35" s="66">
        <v>249000</v>
      </c>
      <c r="J35" s="66">
        <v>149824.93</v>
      </c>
      <c r="K35" s="66">
        <f t="shared" si="4"/>
        <v>115.14496052176428</v>
      </c>
      <c r="L35" s="66">
        <f t="shared" si="5"/>
        <v>60.170654618473897</v>
      </c>
    </row>
    <row r="36" spans="2:12" x14ac:dyDescent="0.25">
      <c r="B36" s="65"/>
      <c r="C36" s="65" t="s">
        <v>89</v>
      </c>
      <c r="D36" s="65"/>
      <c r="E36" s="65"/>
      <c r="F36" s="65" t="s">
        <v>90</v>
      </c>
      <c r="G36" s="65">
        <f>G37+G41+G47+G56</f>
        <v>77660.91</v>
      </c>
      <c r="H36" s="65">
        <f>H37+H41+H47+H56</f>
        <v>179900</v>
      </c>
      <c r="I36" s="65">
        <f>I37+I41+I47+I56</f>
        <v>179900</v>
      </c>
      <c r="J36" s="65">
        <f>J37+J41+J47+J56</f>
        <v>81535.76999999999</v>
      </c>
      <c r="K36" s="65">
        <f t="shared" si="4"/>
        <v>104.98945994838328</v>
      </c>
      <c r="L36" s="65">
        <f t="shared" si="5"/>
        <v>45.322829349638688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G38+G39+G40</f>
        <v>21686.18</v>
      </c>
      <c r="H37" s="65">
        <f>H38+H39+H40</f>
        <v>52000</v>
      </c>
      <c r="I37" s="65">
        <f>I38+I39+I40</f>
        <v>52000</v>
      </c>
      <c r="J37" s="65">
        <f>J38+J39+J40</f>
        <v>26417.49</v>
      </c>
      <c r="K37" s="65">
        <f t="shared" si="4"/>
        <v>121.81716650880884</v>
      </c>
      <c r="L37" s="65">
        <f t="shared" si="5"/>
        <v>50.802865384615387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695.2</v>
      </c>
      <c r="H38" s="66">
        <v>7000</v>
      </c>
      <c r="I38" s="66">
        <v>7000</v>
      </c>
      <c r="J38" s="66">
        <v>1664.2</v>
      </c>
      <c r="K38" s="66">
        <f t="shared" si="4"/>
        <v>239.38434982738778</v>
      </c>
      <c r="L38" s="66">
        <f t="shared" si="5"/>
        <v>23.774285714285714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20459.169999999998</v>
      </c>
      <c r="H39" s="66">
        <v>42000</v>
      </c>
      <c r="I39" s="66">
        <v>42000</v>
      </c>
      <c r="J39" s="66">
        <v>23753.09</v>
      </c>
      <c r="K39" s="66">
        <f t="shared" si="4"/>
        <v>116.0999688648171</v>
      </c>
      <c r="L39" s="66">
        <f t="shared" si="5"/>
        <v>56.554976190476189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531.80999999999995</v>
      </c>
      <c r="H40" s="66">
        <v>3000</v>
      </c>
      <c r="I40" s="66">
        <v>3000</v>
      </c>
      <c r="J40" s="66">
        <v>1000.2</v>
      </c>
      <c r="K40" s="66">
        <f t="shared" si="4"/>
        <v>188.0746883285384</v>
      </c>
      <c r="L40" s="66">
        <f t="shared" si="5"/>
        <v>33.340000000000003</v>
      </c>
    </row>
    <row r="41" spans="2:12" x14ac:dyDescent="0.25">
      <c r="B41" s="65"/>
      <c r="C41" s="65"/>
      <c r="D41" s="65" t="s">
        <v>99</v>
      </c>
      <c r="E41" s="65"/>
      <c r="F41" s="65" t="s">
        <v>100</v>
      </c>
      <c r="G41" s="65">
        <f>G42+G43+G44+G45+G46</f>
        <v>18340.900000000001</v>
      </c>
      <c r="H41" s="65">
        <f>H42+H43+H44+H45+H46</f>
        <v>65100</v>
      </c>
      <c r="I41" s="65">
        <f>I42+I43+I44+I45+I46</f>
        <v>65100</v>
      </c>
      <c r="J41" s="65">
        <f>J42+J43+J44+J45+J46</f>
        <v>24577.979999999996</v>
      </c>
      <c r="K41" s="65">
        <f t="shared" si="4"/>
        <v>134.00640099449859</v>
      </c>
      <c r="L41" s="65">
        <f t="shared" si="5"/>
        <v>37.7541935483871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6935.04</v>
      </c>
      <c r="H42" s="66">
        <v>25100</v>
      </c>
      <c r="I42" s="66">
        <v>25100</v>
      </c>
      <c r="J42" s="66">
        <v>7266.51</v>
      </c>
      <c r="K42" s="66">
        <f t="shared" si="4"/>
        <v>104.7796407807309</v>
      </c>
      <c r="L42" s="66">
        <f t="shared" si="5"/>
        <v>28.950239043824702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10772.55</v>
      </c>
      <c r="H43" s="66">
        <v>38000</v>
      </c>
      <c r="I43" s="66">
        <v>38000</v>
      </c>
      <c r="J43" s="66">
        <v>17149.12</v>
      </c>
      <c r="K43" s="66">
        <f t="shared" si="4"/>
        <v>159.19276308766263</v>
      </c>
      <c r="L43" s="66">
        <f t="shared" si="5"/>
        <v>45.129263157894734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0</v>
      </c>
      <c r="H44" s="66">
        <v>500</v>
      </c>
      <c r="I44" s="66">
        <v>500</v>
      </c>
      <c r="J44" s="66">
        <v>3.96</v>
      </c>
      <c r="K44" s="66" t="e">
        <f t="shared" si="4"/>
        <v>#DIV/0!</v>
      </c>
      <c r="L44" s="66">
        <f t="shared" si="5"/>
        <v>0.79200000000000004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333.31</v>
      </c>
      <c r="H45" s="66">
        <v>1000</v>
      </c>
      <c r="I45" s="66">
        <v>1000</v>
      </c>
      <c r="J45" s="66">
        <v>158.38999999999999</v>
      </c>
      <c r="K45" s="66">
        <f t="shared" si="4"/>
        <v>47.5203264228496</v>
      </c>
      <c r="L45" s="66">
        <f t="shared" si="5"/>
        <v>15.839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300</v>
      </c>
      <c r="H46" s="66">
        <v>500</v>
      </c>
      <c r="I46" s="66">
        <v>500</v>
      </c>
      <c r="J46" s="66">
        <v>0</v>
      </c>
      <c r="K46" s="66">
        <f t="shared" si="4"/>
        <v>0</v>
      </c>
      <c r="L46" s="66">
        <f t="shared" si="5"/>
        <v>0</v>
      </c>
    </row>
    <row r="47" spans="2:12" x14ac:dyDescent="0.25">
      <c r="B47" s="65"/>
      <c r="C47" s="65"/>
      <c r="D47" s="65" t="s">
        <v>111</v>
      </c>
      <c r="E47" s="65"/>
      <c r="F47" s="65" t="s">
        <v>112</v>
      </c>
      <c r="G47" s="65">
        <f>G48+G49+G50+G51+G52+G53+G54+G55</f>
        <v>35960.46</v>
      </c>
      <c r="H47" s="65">
        <f>H48+H49+H50+H51+H52+H53+H54+H55</f>
        <v>58500</v>
      </c>
      <c r="I47" s="65">
        <f>I48+I49+I50+I51+I52+I53+I54+I55</f>
        <v>58500</v>
      </c>
      <c r="J47" s="65">
        <f>J48+J49+J50+J51+J52+J53+J54+J55</f>
        <v>28439.009999999995</v>
      </c>
      <c r="K47" s="65">
        <f t="shared" si="4"/>
        <v>79.084110714935221</v>
      </c>
      <c r="L47" s="65">
        <f t="shared" si="5"/>
        <v>48.613692307692311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9960.82</v>
      </c>
      <c r="H48" s="66">
        <v>22000</v>
      </c>
      <c r="I48" s="66">
        <v>22000</v>
      </c>
      <c r="J48" s="66">
        <v>11890.92</v>
      </c>
      <c r="K48" s="66">
        <f t="shared" si="4"/>
        <v>119.37691876773198</v>
      </c>
      <c r="L48" s="66">
        <f t="shared" si="5"/>
        <v>54.049636363636367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17056.22</v>
      </c>
      <c r="H49" s="66">
        <v>20400</v>
      </c>
      <c r="I49" s="66">
        <v>20400</v>
      </c>
      <c r="J49" s="66">
        <v>9997.43</v>
      </c>
      <c r="K49" s="66">
        <f t="shared" si="4"/>
        <v>58.614569934018199</v>
      </c>
      <c r="L49" s="66">
        <f t="shared" si="5"/>
        <v>49.007009803921569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2224.6799999999998</v>
      </c>
      <c r="H50" s="66">
        <v>3000</v>
      </c>
      <c r="I50" s="66">
        <v>3000</v>
      </c>
      <c r="J50" s="66">
        <v>590</v>
      </c>
      <c r="K50" s="66">
        <f t="shared" si="4"/>
        <v>26.520668141036015</v>
      </c>
      <c r="L50" s="66">
        <f t="shared" si="5"/>
        <v>19.666666666666668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1897.07</v>
      </c>
      <c r="H51" s="66">
        <v>4000</v>
      </c>
      <c r="I51" s="66">
        <v>4000</v>
      </c>
      <c r="J51" s="66">
        <v>2258.73</v>
      </c>
      <c r="K51" s="66">
        <f t="shared" si="4"/>
        <v>119.064135746177</v>
      </c>
      <c r="L51" s="66">
        <f t="shared" si="5"/>
        <v>56.468249999999998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1635.51</v>
      </c>
      <c r="H52" s="66">
        <v>4000</v>
      </c>
      <c r="I52" s="66">
        <v>4000</v>
      </c>
      <c r="J52" s="66">
        <v>1801.35</v>
      </c>
      <c r="K52" s="66">
        <f t="shared" si="4"/>
        <v>110.13995634389273</v>
      </c>
      <c r="L52" s="66">
        <f t="shared" si="5"/>
        <v>45.033749999999998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339.57</v>
      </c>
      <c r="H53" s="66">
        <v>2000</v>
      </c>
      <c r="I53" s="66">
        <v>2000</v>
      </c>
      <c r="J53" s="66">
        <v>47</v>
      </c>
      <c r="K53" s="66">
        <f t="shared" si="4"/>
        <v>13.841034249197515</v>
      </c>
      <c r="L53" s="66">
        <f t="shared" si="5"/>
        <v>2.35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2356.21</v>
      </c>
      <c r="H54" s="66">
        <v>2100</v>
      </c>
      <c r="I54" s="66">
        <v>2100</v>
      </c>
      <c r="J54" s="66">
        <v>1300.32</v>
      </c>
      <c r="K54" s="66">
        <f t="shared" si="4"/>
        <v>55.186931555336749</v>
      </c>
      <c r="L54" s="66">
        <f t="shared" si="5"/>
        <v>61.92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490.38</v>
      </c>
      <c r="H55" s="66">
        <v>1000</v>
      </c>
      <c r="I55" s="66">
        <v>1000</v>
      </c>
      <c r="J55" s="66">
        <v>553.26</v>
      </c>
      <c r="K55" s="66">
        <f t="shared" si="4"/>
        <v>112.82270891961336</v>
      </c>
      <c r="L55" s="66">
        <f t="shared" si="5"/>
        <v>55.326000000000001</v>
      </c>
    </row>
    <row r="56" spans="2:12" x14ac:dyDescent="0.25">
      <c r="B56" s="65"/>
      <c r="C56" s="65"/>
      <c r="D56" s="65" t="s">
        <v>129</v>
      </c>
      <c r="E56" s="65"/>
      <c r="F56" s="65" t="s">
        <v>130</v>
      </c>
      <c r="G56" s="65">
        <f>G57+G58+G59+G60</f>
        <v>1673.37</v>
      </c>
      <c r="H56" s="65">
        <f>H57+H58+H59+H60</f>
        <v>4300</v>
      </c>
      <c r="I56" s="65">
        <f>I57+I58+I59+I60</f>
        <v>4300</v>
      </c>
      <c r="J56" s="65">
        <f>J57+J58+J59+J60</f>
        <v>2101.29</v>
      </c>
      <c r="K56" s="65">
        <f t="shared" si="4"/>
        <v>125.57234801627854</v>
      </c>
      <c r="L56" s="65">
        <f t="shared" si="5"/>
        <v>48.867209302325584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600</v>
      </c>
      <c r="H57" s="66">
        <v>1000</v>
      </c>
      <c r="I57" s="66">
        <v>1000</v>
      </c>
      <c r="J57" s="66">
        <v>580.92999999999995</v>
      </c>
      <c r="K57" s="66">
        <f t="shared" si="4"/>
        <v>96.821666666666673</v>
      </c>
      <c r="L57" s="66">
        <f t="shared" si="5"/>
        <v>58.093000000000004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0</v>
      </c>
      <c r="H58" s="66">
        <v>800</v>
      </c>
      <c r="I58" s="66">
        <v>800</v>
      </c>
      <c r="J58" s="66">
        <v>35.15</v>
      </c>
      <c r="K58" s="66" t="e">
        <f t="shared" si="4"/>
        <v>#DIV/0!</v>
      </c>
      <c r="L58" s="66">
        <f t="shared" si="5"/>
        <v>4.3937499999999998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840</v>
      </c>
      <c r="H59" s="66">
        <v>2000</v>
      </c>
      <c r="I59" s="66">
        <v>2000</v>
      </c>
      <c r="J59" s="66">
        <v>1138</v>
      </c>
      <c r="K59" s="66">
        <f t="shared" si="4"/>
        <v>135.47619047619048</v>
      </c>
      <c r="L59" s="66">
        <f t="shared" si="5"/>
        <v>56.9</v>
      </c>
    </row>
    <row r="60" spans="2:12" x14ac:dyDescent="0.25">
      <c r="B60" s="66"/>
      <c r="C60" s="66"/>
      <c r="D60" s="66"/>
      <c r="E60" s="66" t="s">
        <v>137</v>
      </c>
      <c r="F60" s="66" t="s">
        <v>130</v>
      </c>
      <c r="G60" s="66">
        <v>233.37</v>
      </c>
      <c r="H60" s="66">
        <v>500</v>
      </c>
      <c r="I60" s="66">
        <v>500</v>
      </c>
      <c r="J60" s="66">
        <v>347.21</v>
      </c>
      <c r="K60" s="66">
        <f t="shared" si="4"/>
        <v>148.78090585765094</v>
      </c>
      <c r="L60" s="66">
        <f t="shared" si="5"/>
        <v>69.441999999999993</v>
      </c>
    </row>
    <row r="61" spans="2:12" x14ac:dyDescent="0.25">
      <c r="B61" s="65"/>
      <c r="C61" s="65" t="s">
        <v>138</v>
      </c>
      <c r="D61" s="65"/>
      <c r="E61" s="65"/>
      <c r="F61" s="65" t="s">
        <v>139</v>
      </c>
      <c r="G61" s="65">
        <f>G62+G64</f>
        <v>1406.8600000000001</v>
      </c>
      <c r="H61" s="65">
        <f>H62+H64</f>
        <v>3500</v>
      </c>
      <c r="I61" s="65">
        <f>I62+I64</f>
        <v>3500</v>
      </c>
      <c r="J61" s="65">
        <f>J62+J64</f>
        <v>2026.5</v>
      </c>
      <c r="K61" s="65">
        <f t="shared" si="4"/>
        <v>144.04418350084583</v>
      </c>
      <c r="L61" s="65">
        <f t="shared" si="5"/>
        <v>57.9</v>
      </c>
    </row>
    <row r="62" spans="2:12" x14ac:dyDescent="0.25">
      <c r="B62" s="65"/>
      <c r="C62" s="65"/>
      <c r="D62" s="65" t="s">
        <v>140</v>
      </c>
      <c r="E62" s="65"/>
      <c r="F62" s="65" t="s">
        <v>141</v>
      </c>
      <c r="G62" s="65">
        <f>G63</f>
        <v>306.86</v>
      </c>
      <c r="H62" s="65">
        <f>H63</f>
        <v>500</v>
      </c>
      <c r="I62" s="65">
        <f>I63</f>
        <v>500</v>
      </c>
      <c r="J62" s="65">
        <f>J63</f>
        <v>220.46</v>
      </c>
      <c r="K62" s="65">
        <f t="shared" si="4"/>
        <v>71.843837580655673</v>
      </c>
      <c r="L62" s="65">
        <f t="shared" si="5"/>
        <v>44.091999999999999</v>
      </c>
    </row>
    <row r="63" spans="2:12" x14ac:dyDescent="0.25">
      <c r="B63" s="66"/>
      <c r="C63" s="66"/>
      <c r="D63" s="66"/>
      <c r="E63" s="66" t="s">
        <v>142</v>
      </c>
      <c r="F63" s="66" t="s">
        <v>143</v>
      </c>
      <c r="G63" s="66">
        <v>306.86</v>
      </c>
      <c r="H63" s="66">
        <v>500</v>
      </c>
      <c r="I63" s="66">
        <v>500</v>
      </c>
      <c r="J63" s="66">
        <v>220.46</v>
      </c>
      <c r="K63" s="66">
        <f t="shared" si="4"/>
        <v>71.843837580655673</v>
      </c>
      <c r="L63" s="66">
        <f t="shared" si="5"/>
        <v>44.091999999999999</v>
      </c>
    </row>
    <row r="64" spans="2:12" x14ac:dyDescent="0.25">
      <c r="B64" s="65"/>
      <c r="C64" s="65"/>
      <c r="D64" s="65" t="s">
        <v>144</v>
      </c>
      <c r="E64" s="65"/>
      <c r="F64" s="65" t="s">
        <v>145</v>
      </c>
      <c r="G64" s="65">
        <f>G65+G66</f>
        <v>1100</v>
      </c>
      <c r="H64" s="65">
        <f>H65+H66</f>
        <v>3000</v>
      </c>
      <c r="I64" s="65">
        <f>I65+I66</f>
        <v>3000</v>
      </c>
      <c r="J64" s="65">
        <f>J65+J66</f>
        <v>1806.04</v>
      </c>
      <c r="K64" s="65">
        <f t="shared" si="4"/>
        <v>164.18545454545455</v>
      </c>
      <c r="L64" s="65">
        <f t="shared" si="5"/>
        <v>60.201333333333331</v>
      </c>
    </row>
    <row r="65" spans="2:12" x14ac:dyDescent="0.25">
      <c r="B65" s="66"/>
      <c r="C65" s="66"/>
      <c r="D65" s="66"/>
      <c r="E65" s="66" t="s">
        <v>146</v>
      </c>
      <c r="F65" s="66" t="s">
        <v>147</v>
      </c>
      <c r="G65" s="66">
        <v>1100</v>
      </c>
      <c r="H65" s="66">
        <v>2900</v>
      </c>
      <c r="I65" s="66">
        <v>2900</v>
      </c>
      <c r="J65" s="66">
        <v>1800</v>
      </c>
      <c r="K65" s="66">
        <f t="shared" si="4"/>
        <v>163.63636363636363</v>
      </c>
      <c r="L65" s="66">
        <f t="shared" si="5"/>
        <v>62.068965517241381</v>
      </c>
    </row>
    <row r="66" spans="2:12" x14ac:dyDescent="0.25">
      <c r="B66" s="66"/>
      <c r="C66" s="66"/>
      <c r="D66" s="66"/>
      <c r="E66" s="66" t="s">
        <v>148</v>
      </c>
      <c r="F66" s="66" t="s">
        <v>149</v>
      </c>
      <c r="G66" s="66">
        <v>0</v>
      </c>
      <c r="H66" s="66">
        <v>100</v>
      </c>
      <c r="I66" s="66">
        <v>100</v>
      </c>
      <c r="J66" s="66">
        <v>6.04</v>
      </c>
      <c r="K66" s="66" t="e">
        <f t="shared" si="4"/>
        <v>#DIV/0!</v>
      </c>
      <c r="L66" s="66">
        <f t="shared" si="5"/>
        <v>6.04</v>
      </c>
    </row>
    <row r="67" spans="2:12" x14ac:dyDescent="0.25">
      <c r="B67" s="65" t="s">
        <v>150</v>
      </c>
      <c r="C67" s="65"/>
      <c r="D67" s="65"/>
      <c r="E67" s="65"/>
      <c r="F67" s="65" t="s">
        <v>151</v>
      </c>
      <c r="G67" s="65">
        <f>G68</f>
        <v>2091.0100000000002</v>
      </c>
      <c r="H67" s="65">
        <f>H68</f>
        <v>4600</v>
      </c>
      <c r="I67" s="65">
        <f>I68</f>
        <v>4600</v>
      </c>
      <c r="J67" s="65">
        <f>J68</f>
        <v>2079.8200000000002</v>
      </c>
      <c r="K67" s="65">
        <f t="shared" si="4"/>
        <v>99.464851913668511</v>
      </c>
      <c r="L67" s="65">
        <f t="shared" si="5"/>
        <v>45.213478260869564</v>
      </c>
    </row>
    <row r="68" spans="2:12" x14ac:dyDescent="0.25">
      <c r="B68" s="65"/>
      <c r="C68" s="65" t="s">
        <v>152</v>
      </c>
      <c r="D68" s="65"/>
      <c r="E68" s="65"/>
      <c r="F68" s="65" t="s">
        <v>153</v>
      </c>
      <c r="G68" s="65">
        <f>G69+G71</f>
        <v>2091.0100000000002</v>
      </c>
      <c r="H68" s="65">
        <f>H69+H71</f>
        <v>4600</v>
      </c>
      <c r="I68" s="65">
        <f>I69+I71</f>
        <v>4600</v>
      </c>
      <c r="J68" s="65">
        <f>J69+J71</f>
        <v>2079.8200000000002</v>
      </c>
      <c r="K68" s="65">
        <f t="shared" si="4"/>
        <v>99.464851913668511</v>
      </c>
      <c r="L68" s="65">
        <f t="shared" si="5"/>
        <v>45.213478260869564</v>
      </c>
    </row>
    <row r="69" spans="2:12" x14ac:dyDescent="0.25">
      <c r="B69" s="65"/>
      <c r="C69" s="65"/>
      <c r="D69" s="65" t="s">
        <v>154</v>
      </c>
      <c r="E69" s="65"/>
      <c r="F69" s="65" t="s">
        <v>155</v>
      </c>
      <c r="G69" s="65">
        <f>G70</f>
        <v>0</v>
      </c>
      <c r="H69" s="65">
        <f>H70</f>
        <v>100</v>
      </c>
      <c r="I69" s="65">
        <f>I70</f>
        <v>100</v>
      </c>
      <c r="J69" s="65">
        <f>J70</f>
        <v>0</v>
      </c>
      <c r="K69" s="65" t="e">
        <f t="shared" si="4"/>
        <v>#DIV/0!</v>
      </c>
      <c r="L69" s="65">
        <f t="shared" si="5"/>
        <v>0</v>
      </c>
    </row>
    <row r="70" spans="2:12" x14ac:dyDescent="0.25">
      <c r="B70" s="66"/>
      <c r="C70" s="66"/>
      <c r="D70" s="66"/>
      <c r="E70" s="66" t="s">
        <v>156</v>
      </c>
      <c r="F70" s="66" t="s">
        <v>157</v>
      </c>
      <c r="G70" s="66">
        <v>0</v>
      </c>
      <c r="H70" s="66">
        <v>100</v>
      </c>
      <c r="I70" s="66">
        <v>100</v>
      </c>
      <c r="J70" s="66">
        <v>0</v>
      </c>
      <c r="K70" s="66" t="e">
        <f t="shared" si="4"/>
        <v>#DIV/0!</v>
      </c>
      <c r="L70" s="66">
        <f t="shared" si="5"/>
        <v>0</v>
      </c>
    </row>
    <row r="71" spans="2:12" x14ac:dyDescent="0.25">
      <c r="B71" s="65"/>
      <c r="C71" s="65"/>
      <c r="D71" s="65" t="s">
        <v>158</v>
      </c>
      <c r="E71" s="65"/>
      <c r="F71" s="65" t="s">
        <v>159</v>
      </c>
      <c r="G71" s="65">
        <f>G72</f>
        <v>2091.0100000000002</v>
      </c>
      <c r="H71" s="65">
        <f>H72</f>
        <v>4500</v>
      </c>
      <c r="I71" s="65">
        <f>I72</f>
        <v>4500</v>
      </c>
      <c r="J71" s="65">
        <f>J72</f>
        <v>2079.8200000000002</v>
      </c>
      <c r="K71" s="65">
        <f t="shared" si="4"/>
        <v>99.464851913668511</v>
      </c>
      <c r="L71" s="65">
        <f t="shared" si="5"/>
        <v>46.218222222222224</v>
      </c>
    </row>
    <row r="72" spans="2:12" x14ac:dyDescent="0.25">
      <c r="B72" s="66"/>
      <c r="C72" s="66"/>
      <c r="D72" s="66"/>
      <c r="E72" s="66" t="s">
        <v>160</v>
      </c>
      <c r="F72" s="66" t="s">
        <v>161</v>
      </c>
      <c r="G72" s="66">
        <v>2091.0100000000002</v>
      </c>
      <c r="H72" s="66">
        <v>4500</v>
      </c>
      <c r="I72" s="66">
        <v>4500</v>
      </c>
      <c r="J72" s="66">
        <v>2079.8200000000002</v>
      </c>
      <c r="K72" s="66">
        <f t="shared" si="4"/>
        <v>99.464851913668511</v>
      </c>
      <c r="L72" s="66">
        <f t="shared" si="5"/>
        <v>46.218222222222224</v>
      </c>
    </row>
    <row r="73" spans="2:12" x14ac:dyDescent="0.25">
      <c r="B73" s="65"/>
      <c r="C73" s="66"/>
      <c r="D73" s="67"/>
      <c r="E73" s="68"/>
      <c r="F73" s="8"/>
      <c r="G73" s="65"/>
      <c r="H73" s="65"/>
      <c r="I73" s="65"/>
      <c r="J73" s="65"/>
      <c r="K73" s="70"/>
      <c r="L73" s="70"/>
    </row>
  </sheetData>
  <mergeCells count="7">
    <mergeCell ref="B24:F24"/>
    <mergeCell ref="B25:F25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9"/>
  <sheetViews>
    <sheetView workbookViewId="0">
      <selection activeCell="G13" sqref="G13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6" t="s">
        <v>16</v>
      </c>
      <c r="C2" s="106"/>
      <c r="D2" s="106"/>
      <c r="E2" s="106"/>
      <c r="F2" s="106"/>
      <c r="G2" s="106"/>
      <c r="H2" s="106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</f>
        <v>1026804.86</v>
      </c>
      <c r="D6" s="71">
        <f>D7+D9+D11</f>
        <v>2155069</v>
      </c>
      <c r="E6" s="71">
        <f>E7+E9+E11</f>
        <v>2155069</v>
      </c>
      <c r="F6" s="71">
        <f>F7+F9+F11</f>
        <v>1178062.98</v>
      </c>
      <c r="G6" s="72">
        <f t="shared" ref="G6:G19" si="0">(F6*100)/C6</f>
        <v>114.73095092284623</v>
      </c>
      <c r="H6" s="72">
        <f t="shared" ref="H6:H19" si="1">(F6*100)/E6</f>
        <v>54.664745305138723</v>
      </c>
    </row>
    <row r="7" spans="1:8" x14ac:dyDescent="0.25">
      <c r="A7"/>
      <c r="B7" s="8" t="s">
        <v>162</v>
      </c>
      <c r="C7" s="71">
        <f>C8</f>
        <v>1026339.69</v>
      </c>
      <c r="D7" s="71">
        <f>D8</f>
        <v>2154369</v>
      </c>
      <c r="E7" s="71">
        <f>E8</f>
        <v>2154369</v>
      </c>
      <c r="F7" s="71">
        <f>F8</f>
        <v>1177494.21</v>
      </c>
      <c r="G7" s="72">
        <f t="shared" si="0"/>
        <v>114.7275333374275</v>
      </c>
      <c r="H7" s="72">
        <f t="shared" si="1"/>
        <v>54.656106265918233</v>
      </c>
    </row>
    <row r="8" spans="1:8" x14ac:dyDescent="0.25">
      <c r="A8"/>
      <c r="B8" s="16" t="s">
        <v>163</v>
      </c>
      <c r="C8" s="73">
        <v>1026339.69</v>
      </c>
      <c r="D8" s="73">
        <v>2154369</v>
      </c>
      <c r="E8" s="73">
        <v>2154369</v>
      </c>
      <c r="F8" s="74">
        <v>1177494.21</v>
      </c>
      <c r="G8" s="70">
        <f t="shared" si="0"/>
        <v>114.7275333374275</v>
      </c>
      <c r="H8" s="70">
        <f t="shared" si="1"/>
        <v>54.656106265918233</v>
      </c>
    </row>
    <row r="9" spans="1:8" x14ac:dyDescent="0.25">
      <c r="A9"/>
      <c r="B9" s="8" t="s">
        <v>164</v>
      </c>
      <c r="C9" s="71">
        <f>C10</f>
        <v>204.75</v>
      </c>
      <c r="D9" s="71">
        <f>D10</f>
        <v>300</v>
      </c>
      <c r="E9" s="71">
        <f>E10</f>
        <v>300</v>
      </c>
      <c r="F9" s="71">
        <f>F10</f>
        <v>353.86</v>
      </c>
      <c r="G9" s="72">
        <f t="shared" si="0"/>
        <v>172.82539682539684</v>
      </c>
      <c r="H9" s="72">
        <f t="shared" si="1"/>
        <v>117.95333333333333</v>
      </c>
    </row>
    <row r="10" spans="1:8" x14ac:dyDescent="0.25">
      <c r="A10"/>
      <c r="B10" s="16" t="s">
        <v>165</v>
      </c>
      <c r="C10" s="73">
        <v>204.75</v>
      </c>
      <c r="D10" s="73">
        <v>300</v>
      </c>
      <c r="E10" s="73">
        <v>300</v>
      </c>
      <c r="F10" s="74">
        <v>353.86</v>
      </c>
      <c r="G10" s="70">
        <f t="shared" si="0"/>
        <v>172.82539682539684</v>
      </c>
      <c r="H10" s="70">
        <f t="shared" si="1"/>
        <v>117.95333333333333</v>
      </c>
    </row>
    <row r="11" spans="1:8" x14ac:dyDescent="0.25">
      <c r="A11"/>
      <c r="B11" s="8" t="s">
        <v>166</v>
      </c>
      <c r="C11" s="71">
        <f>C12</f>
        <v>260.42</v>
      </c>
      <c r="D11" s="71">
        <f>D12</f>
        <v>400</v>
      </c>
      <c r="E11" s="71">
        <f>E12</f>
        <v>400</v>
      </c>
      <c r="F11" s="71">
        <f>F12</f>
        <v>214.91</v>
      </c>
      <c r="G11" s="72">
        <f t="shared" si="0"/>
        <v>82.524383687888786</v>
      </c>
      <c r="H11" s="72">
        <f t="shared" si="1"/>
        <v>53.727499999999999</v>
      </c>
    </row>
    <row r="12" spans="1:8" x14ac:dyDescent="0.25">
      <c r="A12"/>
      <c r="B12" s="16" t="s">
        <v>167</v>
      </c>
      <c r="C12" s="73">
        <v>260.42</v>
      </c>
      <c r="D12" s="73">
        <v>400</v>
      </c>
      <c r="E12" s="73">
        <v>400</v>
      </c>
      <c r="F12" s="74">
        <v>214.91</v>
      </c>
      <c r="G12" s="70">
        <f t="shared" si="0"/>
        <v>82.524383687888786</v>
      </c>
      <c r="H12" s="70">
        <f t="shared" si="1"/>
        <v>53.727499999999999</v>
      </c>
    </row>
    <row r="13" spans="1:8" x14ac:dyDescent="0.25">
      <c r="B13" s="8" t="s">
        <v>32</v>
      </c>
      <c r="C13" s="75">
        <f>C14+C16+C18</f>
        <v>1037870.94</v>
      </c>
      <c r="D13" s="75">
        <f>D14+D16+D18</f>
        <v>2155069</v>
      </c>
      <c r="E13" s="75">
        <f>E14+E16+E18</f>
        <v>2155069</v>
      </c>
      <c r="F13" s="75">
        <f>F14+F16+F18</f>
        <v>1181176.19</v>
      </c>
      <c r="G13" s="72">
        <f t="shared" si="0"/>
        <v>113.80761754443188</v>
      </c>
      <c r="H13" s="72">
        <f t="shared" si="1"/>
        <v>54.809205180901401</v>
      </c>
    </row>
    <row r="14" spans="1:8" x14ac:dyDescent="0.25">
      <c r="A14"/>
      <c r="B14" s="8" t="s">
        <v>162</v>
      </c>
      <c r="C14" s="75">
        <f>C15</f>
        <v>1026339.69</v>
      </c>
      <c r="D14" s="75">
        <f>D15</f>
        <v>2154369</v>
      </c>
      <c r="E14" s="75">
        <f>E15</f>
        <v>2154369</v>
      </c>
      <c r="F14" s="75">
        <f>F15</f>
        <v>1177494.21</v>
      </c>
      <c r="G14" s="72">
        <f t="shared" si="0"/>
        <v>114.7275333374275</v>
      </c>
      <c r="H14" s="72">
        <f t="shared" si="1"/>
        <v>54.656106265918233</v>
      </c>
    </row>
    <row r="15" spans="1:8" x14ac:dyDescent="0.25">
      <c r="A15"/>
      <c r="B15" s="16" t="s">
        <v>163</v>
      </c>
      <c r="C15" s="73">
        <v>1026339.69</v>
      </c>
      <c r="D15" s="73">
        <v>2154369</v>
      </c>
      <c r="E15" s="76">
        <v>2154369</v>
      </c>
      <c r="F15" s="74">
        <v>1177494.21</v>
      </c>
      <c r="G15" s="70">
        <f t="shared" si="0"/>
        <v>114.7275333374275</v>
      </c>
      <c r="H15" s="70">
        <f t="shared" si="1"/>
        <v>54.656106265918233</v>
      </c>
    </row>
    <row r="16" spans="1:8" x14ac:dyDescent="0.25">
      <c r="A16"/>
      <c r="B16" s="8" t="s">
        <v>164</v>
      </c>
      <c r="C16" s="75">
        <f>C17</f>
        <v>0</v>
      </c>
      <c r="D16" s="75">
        <f>D17</f>
        <v>300</v>
      </c>
      <c r="E16" s="75">
        <f>E17</f>
        <v>300</v>
      </c>
      <c r="F16" s="75">
        <f>F17</f>
        <v>0</v>
      </c>
      <c r="G16" s="72" t="e">
        <f t="shared" si="0"/>
        <v>#DIV/0!</v>
      </c>
      <c r="H16" s="72">
        <f t="shared" si="1"/>
        <v>0</v>
      </c>
    </row>
    <row r="17" spans="1:8" x14ac:dyDescent="0.25">
      <c r="A17"/>
      <c r="B17" s="16" t="s">
        <v>165</v>
      </c>
      <c r="C17" s="73">
        <v>0</v>
      </c>
      <c r="D17" s="73">
        <v>300</v>
      </c>
      <c r="E17" s="76">
        <v>300</v>
      </c>
      <c r="F17" s="74">
        <v>0</v>
      </c>
      <c r="G17" s="70" t="e">
        <f t="shared" si="0"/>
        <v>#DIV/0!</v>
      </c>
      <c r="H17" s="70">
        <f t="shared" si="1"/>
        <v>0</v>
      </c>
    </row>
    <row r="18" spans="1:8" x14ac:dyDescent="0.25">
      <c r="A18"/>
      <c r="B18" s="8" t="s">
        <v>166</v>
      </c>
      <c r="C18" s="75">
        <f>C19</f>
        <v>11531.25</v>
      </c>
      <c r="D18" s="75">
        <f>D19</f>
        <v>400</v>
      </c>
      <c r="E18" s="75">
        <f>E19</f>
        <v>400</v>
      </c>
      <c r="F18" s="75">
        <f>F19</f>
        <v>3681.98</v>
      </c>
      <c r="G18" s="72">
        <f t="shared" si="0"/>
        <v>31.930449864498645</v>
      </c>
      <c r="H18" s="72">
        <f t="shared" si="1"/>
        <v>920.495</v>
      </c>
    </row>
    <row r="19" spans="1:8" x14ac:dyDescent="0.25">
      <c r="A19"/>
      <c r="B19" s="16" t="s">
        <v>167</v>
      </c>
      <c r="C19" s="73">
        <v>11531.25</v>
      </c>
      <c r="D19" s="73">
        <v>400</v>
      </c>
      <c r="E19" s="76">
        <v>400</v>
      </c>
      <c r="F19" s="74">
        <v>3681.98</v>
      </c>
      <c r="G19" s="70">
        <f t="shared" si="0"/>
        <v>31.930449864498645</v>
      </c>
      <c r="H19" s="70">
        <f t="shared" si="1"/>
        <v>920.495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C9" sqref="C9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17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1037870.94</v>
      </c>
      <c r="D6" s="75">
        <f t="shared" si="0"/>
        <v>2155069</v>
      </c>
      <c r="E6" s="75">
        <f t="shared" si="0"/>
        <v>2155069</v>
      </c>
      <c r="F6" s="75">
        <f t="shared" si="0"/>
        <v>1181176.19</v>
      </c>
      <c r="G6" s="70">
        <f>(F6*100)/C6</f>
        <v>113.80761754443188</v>
      </c>
      <c r="H6" s="70">
        <f>(F6*100)/E6</f>
        <v>54.809205180901401</v>
      </c>
    </row>
    <row r="7" spans="2:8" x14ac:dyDescent="0.25">
      <c r="B7" s="8" t="s">
        <v>168</v>
      </c>
      <c r="C7" s="75">
        <f t="shared" si="0"/>
        <v>1037870.94</v>
      </c>
      <c r="D7" s="75">
        <f t="shared" si="0"/>
        <v>2155069</v>
      </c>
      <c r="E7" s="75">
        <f t="shared" si="0"/>
        <v>2155069</v>
      </c>
      <c r="F7" s="75">
        <f t="shared" si="0"/>
        <v>1181176.19</v>
      </c>
      <c r="G7" s="70">
        <f>(F7*100)/C7</f>
        <v>113.80761754443188</v>
      </c>
      <c r="H7" s="70">
        <f>(F7*100)/E7</f>
        <v>54.809205180901401</v>
      </c>
    </row>
    <row r="8" spans="2:8" x14ac:dyDescent="0.25">
      <c r="B8" s="11" t="s">
        <v>169</v>
      </c>
      <c r="C8" s="73">
        <v>1037870.94</v>
      </c>
      <c r="D8" s="73">
        <v>2155069</v>
      </c>
      <c r="E8" s="73">
        <v>2155069</v>
      </c>
      <c r="F8" s="74">
        <v>1181176.19</v>
      </c>
      <c r="G8" s="70">
        <f>(F8*100)/C8</f>
        <v>113.80761754443188</v>
      </c>
      <c r="H8" s="70">
        <f>(F8*100)/E8</f>
        <v>54.809205180901401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6" t="s">
        <v>25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5.75" customHeight="1" x14ac:dyDescent="0.25">
      <c r="B5" s="106" t="s">
        <v>18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19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42"/>
  <sheetViews>
    <sheetView topLeftCell="A3" zoomScaleNormal="100" workbookViewId="0">
      <selection activeCell="E16" sqref="E16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170</v>
      </c>
      <c r="C1" s="39"/>
    </row>
    <row r="2" spans="1:6" ht="15" customHeight="1" x14ac:dyDescent="0.2">
      <c r="A2" s="41" t="s">
        <v>34</v>
      </c>
      <c r="B2" s="42" t="s">
        <v>171</v>
      </c>
      <c r="C2" s="39"/>
    </row>
    <row r="3" spans="1:6" s="39" customFormat="1" ht="43.5" customHeight="1" x14ac:dyDescent="0.2">
      <c r="A3" s="43" t="s">
        <v>35</v>
      </c>
      <c r="B3" s="37" t="s">
        <v>172</v>
      </c>
    </row>
    <row r="4" spans="1:6" s="39" customFormat="1" x14ac:dyDescent="0.2">
      <c r="A4" s="43" t="s">
        <v>36</v>
      </c>
      <c r="B4" s="44" t="s">
        <v>173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174</v>
      </c>
      <c r="B7" s="46"/>
      <c r="C7" s="77">
        <f>C12+C52</f>
        <v>2154369</v>
      </c>
      <c r="D7" s="77">
        <f>D12+D52</f>
        <v>2154369</v>
      </c>
      <c r="E7" s="77">
        <f>E12+E52</f>
        <v>1177494.2100000002</v>
      </c>
      <c r="F7" s="77">
        <f>(E7*100)/D7</f>
        <v>54.656106265918233</v>
      </c>
    </row>
    <row r="8" spans="1:6" x14ac:dyDescent="0.2">
      <c r="A8" s="47" t="s">
        <v>74</v>
      </c>
      <c r="B8" s="46"/>
      <c r="C8" s="77">
        <f>C62+C68</f>
        <v>300</v>
      </c>
      <c r="D8" s="77">
        <f>D62+D68</f>
        <v>300</v>
      </c>
      <c r="E8" s="77">
        <f>E62+E68</f>
        <v>0</v>
      </c>
      <c r="F8" s="77">
        <f>(E8*100)/D8</f>
        <v>0</v>
      </c>
    </row>
    <row r="9" spans="1:6" x14ac:dyDescent="0.2">
      <c r="A9" s="47" t="s">
        <v>175</v>
      </c>
      <c r="B9" s="46"/>
      <c r="C9" s="77">
        <f>C77</f>
        <v>400</v>
      </c>
      <c r="D9" s="77">
        <f>D77</f>
        <v>400</v>
      </c>
      <c r="E9" s="77">
        <f>E77</f>
        <v>3681.98</v>
      </c>
      <c r="F9" s="77">
        <f>(E9*100)/D9</f>
        <v>920.495</v>
      </c>
    </row>
    <row r="10" spans="1:6" s="57" customFormat="1" x14ac:dyDescent="0.2"/>
    <row r="11" spans="1:6" ht="38.25" x14ac:dyDescent="0.2">
      <c r="A11" s="47" t="s">
        <v>176</v>
      </c>
      <c r="B11" s="47" t="s">
        <v>177</v>
      </c>
      <c r="C11" s="47" t="s">
        <v>43</v>
      </c>
      <c r="D11" s="47" t="s">
        <v>178</v>
      </c>
      <c r="E11" s="47" t="s">
        <v>179</v>
      </c>
      <c r="F11" s="47" t="s">
        <v>180</v>
      </c>
    </row>
    <row r="12" spans="1:6" x14ac:dyDescent="0.2">
      <c r="A12" s="49" t="s">
        <v>72</v>
      </c>
      <c r="B12" s="50" t="s">
        <v>73</v>
      </c>
      <c r="C12" s="80">
        <f>C13+C21+C46</f>
        <v>2149869</v>
      </c>
      <c r="D12" s="80">
        <f>D13+D21+D46</f>
        <v>2149869</v>
      </c>
      <c r="E12" s="80">
        <f>E13+E21+E46</f>
        <v>1175414.3900000001</v>
      </c>
      <c r="F12" s="81">
        <f>(E13*100)/D13</f>
        <v>55.693730113178539</v>
      </c>
    </row>
    <row r="13" spans="1:6" x14ac:dyDescent="0.2">
      <c r="A13" s="51" t="s">
        <v>74</v>
      </c>
      <c r="B13" s="52" t="s">
        <v>75</v>
      </c>
      <c r="C13" s="82">
        <f>C14+C17+C19</f>
        <v>1967069</v>
      </c>
      <c r="D13" s="82">
        <f>D14+D17+D19</f>
        <v>1967069</v>
      </c>
      <c r="E13" s="82">
        <f>E14+E17+E19</f>
        <v>1095534.1000000001</v>
      </c>
      <c r="F13" s="81">
        <f>(E14*100)/D14</f>
        <v>54.436005345102629</v>
      </c>
    </row>
    <row r="14" spans="1:6" x14ac:dyDescent="0.2">
      <c r="A14" s="53" t="s">
        <v>76</v>
      </c>
      <c r="B14" s="54" t="s">
        <v>77</v>
      </c>
      <c r="C14" s="83">
        <f>C15+C16</f>
        <v>1668069</v>
      </c>
      <c r="D14" s="83">
        <f>D15+D16</f>
        <v>1668069</v>
      </c>
      <c r="E14" s="83">
        <f>E15+E16</f>
        <v>908030.13</v>
      </c>
      <c r="F14" s="83">
        <f>(E15*100)/D15</f>
        <v>54.436005345102629</v>
      </c>
    </row>
    <row r="15" spans="1:6" x14ac:dyDescent="0.2">
      <c r="A15" s="55" t="s">
        <v>78</v>
      </c>
      <c r="B15" s="56" t="s">
        <v>79</v>
      </c>
      <c r="C15" s="84">
        <v>1668069</v>
      </c>
      <c r="D15" s="84">
        <v>1668069</v>
      </c>
      <c r="E15" s="84">
        <v>908030.13</v>
      </c>
      <c r="F15" s="84"/>
    </row>
    <row r="16" spans="1:6" x14ac:dyDescent="0.2">
      <c r="A16" s="55" t="s">
        <v>80</v>
      </c>
      <c r="B16" s="56" t="s">
        <v>81</v>
      </c>
      <c r="C16" s="84">
        <v>0</v>
      </c>
      <c r="D16" s="84">
        <v>0</v>
      </c>
      <c r="E16" s="84">
        <v>0</v>
      </c>
      <c r="F16" s="84"/>
    </row>
    <row r="17" spans="1:6" x14ac:dyDescent="0.2">
      <c r="A17" s="53" t="s">
        <v>82</v>
      </c>
      <c r="B17" s="54" t="s">
        <v>83</v>
      </c>
      <c r="C17" s="83">
        <f>C18</f>
        <v>50000</v>
      </c>
      <c r="D17" s="83">
        <f>D18</f>
        <v>50000</v>
      </c>
      <c r="E17" s="83">
        <f>E18</f>
        <v>37679.040000000001</v>
      </c>
      <c r="F17" s="83">
        <f>(E18*100)/D18</f>
        <v>75.358080000000001</v>
      </c>
    </row>
    <row r="18" spans="1:6" x14ac:dyDescent="0.2">
      <c r="A18" s="55" t="s">
        <v>84</v>
      </c>
      <c r="B18" s="56" t="s">
        <v>83</v>
      </c>
      <c r="C18" s="84">
        <v>50000</v>
      </c>
      <c r="D18" s="84">
        <v>50000</v>
      </c>
      <c r="E18" s="84">
        <v>37679.040000000001</v>
      </c>
      <c r="F18" s="84"/>
    </row>
    <row r="19" spans="1:6" x14ac:dyDescent="0.2">
      <c r="A19" s="53" t="s">
        <v>85</v>
      </c>
      <c r="B19" s="54" t="s">
        <v>86</v>
      </c>
      <c r="C19" s="83">
        <f>C20</f>
        <v>249000</v>
      </c>
      <c r="D19" s="83">
        <f>D20</f>
        <v>249000</v>
      </c>
      <c r="E19" s="83">
        <f>E20</f>
        <v>149824.93</v>
      </c>
      <c r="F19" s="83">
        <f>(E20*100)/D20</f>
        <v>60.170654618473897</v>
      </c>
    </row>
    <row r="20" spans="1:6" x14ac:dyDescent="0.2">
      <c r="A20" s="55" t="s">
        <v>87</v>
      </c>
      <c r="B20" s="56" t="s">
        <v>88</v>
      </c>
      <c r="C20" s="84">
        <v>249000</v>
      </c>
      <c r="D20" s="84">
        <v>249000</v>
      </c>
      <c r="E20" s="84">
        <v>149824.93</v>
      </c>
      <c r="F20" s="84"/>
    </row>
    <row r="21" spans="1:6" x14ac:dyDescent="0.2">
      <c r="A21" s="51" t="s">
        <v>89</v>
      </c>
      <c r="B21" s="52" t="s">
        <v>90</v>
      </c>
      <c r="C21" s="82">
        <f>C22+C26+C32+C41</f>
        <v>179300</v>
      </c>
      <c r="D21" s="82">
        <f>D22+D26+D32+D41</f>
        <v>179300</v>
      </c>
      <c r="E21" s="82">
        <f>E22+E26+E32+E41</f>
        <v>77853.789999999994</v>
      </c>
      <c r="F21" s="81">
        <f>(E22*100)/D22</f>
        <v>50.802865384615387</v>
      </c>
    </row>
    <row r="22" spans="1:6" x14ac:dyDescent="0.2">
      <c r="A22" s="53" t="s">
        <v>91</v>
      </c>
      <c r="B22" s="54" t="s">
        <v>92</v>
      </c>
      <c r="C22" s="83">
        <f>C23+C24+C25</f>
        <v>52000</v>
      </c>
      <c r="D22" s="83">
        <f>D23+D24+D25</f>
        <v>52000</v>
      </c>
      <c r="E22" s="83">
        <f>E23+E24+E25</f>
        <v>26417.49</v>
      </c>
      <c r="F22" s="83">
        <f>(E23*100)/D23</f>
        <v>23.774285714285714</v>
      </c>
    </row>
    <row r="23" spans="1:6" x14ac:dyDescent="0.2">
      <c r="A23" s="55" t="s">
        <v>93</v>
      </c>
      <c r="B23" s="56" t="s">
        <v>94</v>
      </c>
      <c r="C23" s="84">
        <v>7000</v>
      </c>
      <c r="D23" s="84">
        <v>7000</v>
      </c>
      <c r="E23" s="84">
        <v>1664.2</v>
      </c>
      <c r="F23" s="84"/>
    </row>
    <row r="24" spans="1:6" ht="25.5" x14ac:dyDescent="0.2">
      <c r="A24" s="55" t="s">
        <v>95</v>
      </c>
      <c r="B24" s="56" t="s">
        <v>96</v>
      </c>
      <c r="C24" s="84">
        <v>42000</v>
      </c>
      <c r="D24" s="84">
        <v>42000</v>
      </c>
      <c r="E24" s="84">
        <v>23753.09</v>
      </c>
      <c r="F24" s="84"/>
    </row>
    <row r="25" spans="1:6" x14ac:dyDescent="0.2">
      <c r="A25" s="55" t="s">
        <v>97</v>
      </c>
      <c r="B25" s="56" t="s">
        <v>98</v>
      </c>
      <c r="C25" s="84">
        <v>3000</v>
      </c>
      <c r="D25" s="84">
        <v>3000</v>
      </c>
      <c r="E25" s="84">
        <v>1000.2</v>
      </c>
      <c r="F25" s="84"/>
    </row>
    <row r="26" spans="1:6" x14ac:dyDescent="0.2">
      <c r="A26" s="53" t="s">
        <v>99</v>
      </c>
      <c r="B26" s="54" t="s">
        <v>100</v>
      </c>
      <c r="C26" s="83">
        <f>C27+C28+C29+C30+C31</f>
        <v>65000</v>
      </c>
      <c r="D26" s="83">
        <f>D27+D28+D29+D30+D31</f>
        <v>65000</v>
      </c>
      <c r="E26" s="83">
        <f>E27+E28+E29+E30+E31</f>
        <v>24577.979999999996</v>
      </c>
      <c r="F26" s="83">
        <f>(E27*100)/D27</f>
        <v>29.066040000000001</v>
      </c>
    </row>
    <row r="27" spans="1:6" x14ac:dyDescent="0.2">
      <c r="A27" s="55" t="s">
        <v>101</v>
      </c>
      <c r="B27" s="56" t="s">
        <v>102</v>
      </c>
      <c r="C27" s="84">
        <v>25000</v>
      </c>
      <c r="D27" s="84">
        <v>25000</v>
      </c>
      <c r="E27" s="84">
        <v>7266.51</v>
      </c>
      <c r="F27" s="84"/>
    </row>
    <row r="28" spans="1:6" x14ac:dyDescent="0.2">
      <c r="A28" s="55" t="s">
        <v>103</v>
      </c>
      <c r="B28" s="56" t="s">
        <v>104</v>
      </c>
      <c r="C28" s="84">
        <v>38000</v>
      </c>
      <c r="D28" s="84">
        <v>38000</v>
      </c>
      <c r="E28" s="84">
        <v>17149.12</v>
      </c>
      <c r="F28" s="84"/>
    </row>
    <row r="29" spans="1:6" x14ac:dyDescent="0.2">
      <c r="A29" s="55" t="s">
        <v>105</v>
      </c>
      <c r="B29" s="56" t="s">
        <v>106</v>
      </c>
      <c r="C29" s="84">
        <v>500</v>
      </c>
      <c r="D29" s="84">
        <v>500</v>
      </c>
      <c r="E29" s="84">
        <v>3.96</v>
      </c>
      <c r="F29" s="84"/>
    </row>
    <row r="30" spans="1:6" x14ac:dyDescent="0.2">
      <c r="A30" s="55" t="s">
        <v>107</v>
      </c>
      <c r="B30" s="56" t="s">
        <v>108</v>
      </c>
      <c r="C30" s="84">
        <v>1000</v>
      </c>
      <c r="D30" s="84">
        <v>1000</v>
      </c>
      <c r="E30" s="84">
        <v>158.38999999999999</v>
      </c>
      <c r="F30" s="84"/>
    </row>
    <row r="31" spans="1:6" x14ac:dyDescent="0.2">
      <c r="A31" s="55" t="s">
        <v>109</v>
      </c>
      <c r="B31" s="56" t="s">
        <v>110</v>
      </c>
      <c r="C31" s="84">
        <v>500</v>
      </c>
      <c r="D31" s="84">
        <v>500</v>
      </c>
      <c r="E31" s="84">
        <v>0</v>
      </c>
      <c r="F31" s="84"/>
    </row>
    <row r="32" spans="1:6" x14ac:dyDescent="0.2">
      <c r="A32" s="53" t="s">
        <v>111</v>
      </c>
      <c r="B32" s="54" t="s">
        <v>112</v>
      </c>
      <c r="C32" s="83">
        <f>C33+C34+C35+C36+C37+C38+C39+C40</f>
        <v>58000</v>
      </c>
      <c r="D32" s="83">
        <f>D33+D34+D35+D36+D37+D38+D39+D40</f>
        <v>58000</v>
      </c>
      <c r="E32" s="83">
        <f>E33+E34+E35+E36+E37+E38+E39+E40</f>
        <v>24757.029999999995</v>
      </c>
      <c r="F32" s="83">
        <f>(E33*100)/D33</f>
        <v>54.049636363636367</v>
      </c>
    </row>
    <row r="33" spans="1:6" x14ac:dyDescent="0.2">
      <c r="A33" s="55" t="s">
        <v>113</v>
      </c>
      <c r="B33" s="56" t="s">
        <v>114</v>
      </c>
      <c r="C33" s="84">
        <v>22000</v>
      </c>
      <c r="D33" s="84">
        <v>22000</v>
      </c>
      <c r="E33" s="84">
        <v>11890.92</v>
      </c>
      <c r="F33" s="84"/>
    </row>
    <row r="34" spans="1:6" x14ac:dyDescent="0.2">
      <c r="A34" s="55" t="s">
        <v>115</v>
      </c>
      <c r="B34" s="56" t="s">
        <v>116</v>
      </c>
      <c r="C34" s="84">
        <v>20000</v>
      </c>
      <c r="D34" s="84">
        <v>20000</v>
      </c>
      <c r="E34" s="84">
        <v>6315.45</v>
      </c>
      <c r="F34" s="84"/>
    </row>
    <row r="35" spans="1:6" x14ac:dyDescent="0.2">
      <c r="A35" s="55" t="s">
        <v>117</v>
      </c>
      <c r="B35" s="56" t="s">
        <v>118</v>
      </c>
      <c r="C35" s="84">
        <v>3000</v>
      </c>
      <c r="D35" s="84">
        <v>3000</v>
      </c>
      <c r="E35" s="84">
        <v>590</v>
      </c>
      <c r="F35" s="84"/>
    </row>
    <row r="36" spans="1:6" x14ac:dyDescent="0.2">
      <c r="A36" s="55" t="s">
        <v>119</v>
      </c>
      <c r="B36" s="56" t="s">
        <v>120</v>
      </c>
      <c r="C36" s="84">
        <v>4000</v>
      </c>
      <c r="D36" s="84">
        <v>4000</v>
      </c>
      <c r="E36" s="84">
        <v>2258.73</v>
      </c>
      <c r="F36" s="84"/>
    </row>
    <row r="37" spans="1:6" x14ac:dyDescent="0.2">
      <c r="A37" s="55" t="s">
        <v>121</v>
      </c>
      <c r="B37" s="56" t="s">
        <v>122</v>
      </c>
      <c r="C37" s="84">
        <v>4000</v>
      </c>
      <c r="D37" s="84">
        <v>4000</v>
      </c>
      <c r="E37" s="84">
        <v>1801.35</v>
      </c>
      <c r="F37" s="84"/>
    </row>
    <row r="38" spans="1:6" x14ac:dyDescent="0.2">
      <c r="A38" s="55" t="s">
        <v>123</v>
      </c>
      <c r="B38" s="56" t="s">
        <v>124</v>
      </c>
      <c r="C38" s="84">
        <v>2000</v>
      </c>
      <c r="D38" s="84">
        <v>2000</v>
      </c>
      <c r="E38" s="84">
        <v>47</v>
      </c>
      <c r="F38" s="84"/>
    </row>
    <row r="39" spans="1:6" x14ac:dyDescent="0.2">
      <c r="A39" s="55" t="s">
        <v>125</v>
      </c>
      <c r="B39" s="56" t="s">
        <v>126</v>
      </c>
      <c r="C39" s="84">
        <v>2000</v>
      </c>
      <c r="D39" s="84">
        <v>2000</v>
      </c>
      <c r="E39" s="84">
        <v>1300.32</v>
      </c>
      <c r="F39" s="84"/>
    </row>
    <row r="40" spans="1:6" x14ac:dyDescent="0.2">
      <c r="A40" s="55" t="s">
        <v>127</v>
      </c>
      <c r="B40" s="56" t="s">
        <v>128</v>
      </c>
      <c r="C40" s="84">
        <v>1000</v>
      </c>
      <c r="D40" s="84">
        <v>1000</v>
      </c>
      <c r="E40" s="84">
        <v>553.26</v>
      </c>
      <c r="F40" s="84"/>
    </row>
    <row r="41" spans="1:6" x14ac:dyDescent="0.2">
      <c r="A41" s="53" t="s">
        <v>129</v>
      </c>
      <c r="B41" s="54" t="s">
        <v>130</v>
      </c>
      <c r="C41" s="83">
        <f>C42+C43+C44+C45</f>
        <v>4300</v>
      </c>
      <c r="D41" s="83">
        <f>D42+D43+D44+D45</f>
        <v>4300</v>
      </c>
      <c r="E41" s="83">
        <f>E42+E43+E44+E45</f>
        <v>2101.29</v>
      </c>
      <c r="F41" s="83">
        <f>(E42*100)/D42</f>
        <v>58.093000000000004</v>
      </c>
    </row>
    <row r="42" spans="1:6" x14ac:dyDescent="0.2">
      <c r="A42" s="55" t="s">
        <v>131</v>
      </c>
      <c r="B42" s="56" t="s">
        <v>132</v>
      </c>
      <c r="C42" s="84">
        <v>1000</v>
      </c>
      <c r="D42" s="84">
        <v>1000</v>
      </c>
      <c r="E42" s="84">
        <v>580.92999999999995</v>
      </c>
      <c r="F42" s="84"/>
    </row>
    <row r="43" spans="1:6" x14ac:dyDescent="0.2">
      <c r="A43" s="55" t="s">
        <v>133</v>
      </c>
      <c r="B43" s="56" t="s">
        <v>134</v>
      </c>
      <c r="C43" s="84">
        <v>800</v>
      </c>
      <c r="D43" s="84">
        <v>800</v>
      </c>
      <c r="E43" s="84">
        <v>35.15</v>
      </c>
      <c r="F43" s="84"/>
    </row>
    <row r="44" spans="1:6" x14ac:dyDescent="0.2">
      <c r="A44" s="55" t="s">
        <v>135</v>
      </c>
      <c r="B44" s="56" t="s">
        <v>136</v>
      </c>
      <c r="C44" s="84">
        <v>2000</v>
      </c>
      <c r="D44" s="84">
        <v>2000</v>
      </c>
      <c r="E44" s="84">
        <v>1138</v>
      </c>
      <c r="F44" s="84"/>
    </row>
    <row r="45" spans="1:6" x14ac:dyDescent="0.2">
      <c r="A45" s="55" t="s">
        <v>137</v>
      </c>
      <c r="B45" s="56" t="s">
        <v>130</v>
      </c>
      <c r="C45" s="84">
        <v>500</v>
      </c>
      <c r="D45" s="84">
        <v>500</v>
      </c>
      <c r="E45" s="84">
        <v>347.21</v>
      </c>
      <c r="F45" s="84"/>
    </row>
    <row r="46" spans="1:6" x14ac:dyDescent="0.2">
      <c r="A46" s="51" t="s">
        <v>138</v>
      </c>
      <c r="B46" s="52" t="s">
        <v>139</v>
      </c>
      <c r="C46" s="82">
        <f>C47+C49</f>
        <v>3500</v>
      </c>
      <c r="D46" s="82">
        <f>D47+D49</f>
        <v>3500</v>
      </c>
      <c r="E46" s="82">
        <f>E47+E49</f>
        <v>2026.5</v>
      </c>
      <c r="F46" s="81">
        <f>(E47*100)/D47</f>
        <v>44.091999999999999</v>
      </c>
    </row>
    <row r="47" spans="1:6" x14ac:dyDescent="0.2">
      <c r="A47" s="53" t="s">
        <v>140</v>
      </c>
      <c r="B47" s="54" t="s">
        <v>141</v>
      </c>
      <c r="C47" s="83">
        <f>C48</f>
        <v>500</v>
      </c>
      <c r="D47" s="83">
        <f>D48</f>
        <v>500</v>
      </c>
      <c r="E47" s="83">
        <f>E48</f>
        <v>220.46</v>
      </c>
      <c r="F47" s="83">
        <f>(E48*100)/D48</f>
        <v>44.091999999999999</v>
      </c>
    </row>
    <row r="48" spans="1:6" ht="25.5" x14ac:dyDescent="0.2">
      <c r="A48" s="55" t="s">
        <v>142</v>
      </c>
      <c r="B48" s="56" t="s">
        <v>143</v>
      </c>
      <c r="C48" s="84">
        <v>500</v>
      </c>
      <c r="D48" s="84">
        <v>500</v>
      </c>
      <c r="E48" s="84">
        <v>220.46</v>
      </c>
      <c r="F48" s="84"/>
    </row>
    <row r="49" spans="1:6" x14ac:dyDescent="0.2">
      <c r="A49" s="53" t="s">
        <v>144</v>
      </c>
      <c r="B49" s="54" t="s">
        <v>145</v>
      </c>
      <c r="C49" s="83">
        <f>C50+C51</f>
        <v>3000</v>
      </c>
      <c r="D49" s="83">
        <f>D50+D51</f>
        <v>3000</v>
      </c>
      <c r="E49" s="83">
        <f>E50+E51</f>
        <v>1806.04</v>
      </c>
      <c r="F49" s="83">
        <f>(E50*100)/D50</f>
        <v>62.068965517241381</v>
      </c>
    </row>
    <row r="50" spans="1:6" x14ac:dyDescent="0.2">
      <c r="A50" s="55" t="s">
        <v>146</v>
      </c>
      <c r="B50" s="56" t="s">
        <v>147</v>
      </c>
      <c r="C50" s="84">
        <v>2900</v>
      </c>
      <c r="D50" s="84">
        <v>2900</v>
      </c>
      <c r="E50" s="84">
        <v>1800</v>
      </c>
      <c r="F50" s="84"/>
    </row>
    <row r="51" spans="1:6" x14ac:dyDescent="0.2">
      <c r="A51" s="55" t="s">
        <v>148</v>
      </c>
      <c r="B51" s="56" t="s">
        <v>149</v>
      </c>
      <c r="C51" s="84">
        <v>100</v>
      </c>
      <c r="D51" s="84">
        <v>100</v>
      </c>
      <c r="E51" s="84">
        <v>6.04</v>
      </c>
      <c r="F51" s="84"/>
    </row>
    <row r="52" spans="1:6" x14ac:dyDescent="0.2">
      <c r="A52" s="49" t="s">
        <v>150</v>
      </c>
      <c r="B52" s="50" t="s">
        <v>151</v>
      </c>
      <c r="C52" s="80">
        <f t="shared" ref="C52:E54" si="0">C53</f>
        <v>4500</v>
      </c>
      <c r="D52" s="80">
        <f t="shared" si="0"/>
        <v>4500</v>
      </c>
      <c r="E52" s="80">
        <f t="shared" si="0"/>
        <v>2079.8200000000002</v>
      </c>
      <c r="F52" s="81">
        <f>(E53*100)/D53</f>
        <v>46.218222222222224</v>
      </c>
    </row>
    <row r="53" spans="1:6" x14ac:dyDescent="0.2">
      <c r="A53" s="51" t="s">
        <v>152</v>
      </c>
      <c r="B53" s="52" t="s">
        <v>153</v>
      </c>
      <c r="C53" s="82">
        <f t="shared" si="0"/>
        <v>4500</v>
      </c>
      <c r="D53" s="82">
        <f t="shared" si="0"/>
        <v>4500</v>
      </c>
      <c r="E53" s="82">
        <f t="shared" si="0"/>
        <v>2079.8200000000002</v>
      </c>
      <c r="F53" s="81">
        <f>(E54*100)/D54</f>
        <v>46.218222222222224</v>
      </c>
    </row>
    <row r="54" spans="1:6" x14ac:dyDescent="0.2">
      <c r="A54" s="53" t="s">
        <v>158</v>
      </c>
      <c r="B54" s="54" t="s">
        <v>159</v>
      </c>
      <c r="C54" s="83">
        <f t="shared" si="0"/>
        <v>4500</v>
      </c>
      <c r="D54" s="83">
        <f t="shared" si="0"/>
        <v>4500</v>
      </c>
      <c r="E54" s="83">
        <f t="shared" si="0"/>
        <v>2079.8200000000002</v>
      </c>
      <c r="F54" s="83">
        <f>(E55*100)/D55</f>
        <v>46.218222222222224</v>
      </c>
    </row>
    <row r="55" spans="1:6" x14ac:dyDescent="0.2">
      <c r="A55" s="55" t="s">
        <v>160</v>
      </c>
      <c r="B55" s="56" t="s">
        <v>161</v>
      </c>
      <c r="C55" s="84">
        <v>4500</v>
      </c>
      <c r="D55" s="84">
        <v>4500</v>
      </c>
      <c r="E55" s="84">
        <v>2079.8200000000002</v>
      </c>
      <c r="F55" s="84"/>
    </row>
    <row r="56" spans="1:6" x14ac:dyDescent="0.2">
      <c r="A56" s="49" t="s">
        <v>50</v>
      </c>
      <c r="B56" s="50" t="s">
        <v>51</v>
      </c>
      <c r="C56" s="80">
        <f t="shared" ref="C56:E57" si="1">C57</f>
        <v>2154369</v>
      </c>
      <c r="D56" s="80">
        <f t="shared" si="1"/>
        <v>2154369</v>
      </c>
      <c r="E56" s="80">
        <f>E57+E83</f>
        <v>1181176.19</v>
      </c>
      <c r="F56" s="81">
        <f>(E57*100)/D57</f>
        <v>54.656106265918233</v>
      </c>
    </row>
    <row r="57" spans="1:6" x14ac:dyDescent="0.2">
      <c r="A57" s="51" t="s">
        <v>64</v>
      </c>
      <c r="B57" s="52" t="s">
        <v>65</v>
      </c>
      <c r="C57" s="82">
        <f t="shared" si="1"/>
        <v>2154369</v>
      </c>
      <c r="D57" s="82">
        <f t="shared" si="1"/>
        <v>2154369</v>
      </c>
      <c r="E57" s="82">
        <f t="shared" si="1"/>
        <v>1177494.21</v>
      </c>
      <c r="F57" s="81">
        <f>(E58*100)/D58</f>
        <v>54.656106265918233</v>
      </c>
    </row>
    <row r="58" spans="1:6" ht="25.5" x14ac:dyDescent="0.2">
      <c r="A58" s="53" t="s">
        <v>66</v>
      </c>
      <c r="B58" s="54" t="s">
        <v>67</v>
      </c>
      <c r="C58" s="83">
        <f>C59+C60</f>
        <v>2154369</v>
      </c>
      <c r="D58" s="83">
        <f>D59+D60</f>
        <v>2154369</v>
      </c>
      <c r="E58" s="83">
        <f>E59+E60</f>
        <v>1177494.21</v>
      </c>
      <c r="F58" s="83">
        <f>(E59*100)/D59</f>
        <v>54.67376802958691</v>
      </c>
    </row>
    <row r="59" spans="1:6" x14ac:dyDescent="0.2">
      <c r="A59" s="55" t="s">
        <v>68</v>
      </c>
      <c r="B59" s="56" t="s">
        <v>69</v>
      </c>
      <c r="C59" s="84">
        <v>2149869</v>
      </c>
      <c r="D59" s="84">
        <v>2149869</v>
      </c>
      <c r="E59" s="84">
        <v>1175414.3899999999</v>
      </c>
      <c r="F59" s="84"/>
    </row>
    <row r="60" spans="1:6" ht="25.5" x14ac:dyDescent="0.2">
      <c r="A60" s="55" t="s">
        <v>70</v>
      </c>
      <c r="B60" s="56" t="s">
        <v>71</v>
      </c>
      <c r="C60" s="84">
        <v>4500</v>
      </c>
      <c r="D60" s="84">
        <v>4500</v>
      </c>
      <c r="E60" s="84">
        <v>2079.8200000000002</v>
      </c>
      <c r="F60" s="84"/>
    </row>
    <row r="61" spans="1:6" x14ac:dyDescent="0.2">
      <c r="A61" s="48" t="s">
        <v>174</v>
      </c>
      <c r="B61" s="48" t="s">
        <v>181</v>
      </c>
      <c r="C61" s="78"/>
      <c r="D61" s="78"/>
      <c r="E61" s="78"/>
      <c r="F61" s="79" t="e">
        <f>(E61*100)/D61</f>
        <v>#DIV/0!</v>
      </c>
    </row>
    <row r="62" spans="1:6" x14ac:dyDescent="0.2">
      <c r="A62" s="49" t="s">
        <v>72</v>
      </c>
      <c r="B62" s="50" t="s">
        <v>73</v>
      </c>
      <c r="C62" s="80">
        <f>C63</f>
        <v>200</v>
      </c>
      <c r="D62" s="80">
        <f>D63</f>
        <v>200</v>
      </c>
      <c r="E62" s="80">
        <f>E63</f>
        <v>0</v>
      </c>
      <c r="F62" s="81">
        <f>(E63*100)/D63</f>
        <v>0</v>
      </c>
    </row>
    <row r="63" spans="1:6" x14ac:dyDescent="0.2">
      <c r="A63" s="51" t="s">
        <v>89</v>
      </c>
      <c r="B63" s="52" t="s">
        <v>90</v>
      </c>
      <c r="C63" s="82">
        <f>C64+C66</f>
        <v>200</v>
      </c>
      <c r="D63" s="82">
        <f>D64+D66</f>
        <v>200</v>
      </c>
      <c r="E63" s="82">
        <f>E64+E66</f>
        <v>0</v>
      </c>
      <c r="F63" s="81">
        <f>(E64*100)/D64</f>
        <v>0</v>
      </c>
    </row>
    <row r="64" spans="1:6" x14ac:dyDescent="0.2">
      <c r="A64" s="53" t="s">
        <v>99</v>
      </c>
      <c r="B64" s="54" t="s">
        <v>100</v>
      </c>
      <c r="C64" s="83">
        <f>C65</f>
        <v>100</v>
      </c>
      <c r="D64" s="83">
        <f>D65</f>
        <v>100</v>
      </c>
      <c r="E64" s="83">
        <f>E65</f>
        <v>0</v>
      </c>
      <c r="F64" s="83">
        <f>(E65*100)/D65</f>
        <v>0</v>
      </c>
    </row>
    <row r="65" spans="1:6" x14ac:dyDescent="0.2">
      <c r="A65" s="55" t="s">
        <v>101</v>
      </c>
      <c r="B65" s="56" t="s">
        <v>102</v>
      </c>
      <c r="C65" s="84">
        <v>100</v>
      </c>
      <c r="D65" s="84">
        <v>100</v>
      </c>
      <c r="E65" s="84">
        <v>0</v>
      </c>
      <c r="F65" s="84"/>
    </row>
    <row r="66" spans="1:6" x14ac:dyDescent="0.2">
      <c r="A66" s="53" t="s">
        <v>111</v>
      </c>
      <c r="B66" s="54" t="s">
        <v>112</v>
      </c>
      <c r="C66" s="83">
        <f>C67</f>
        <v>100</v>
      </c>
      <c r="D66" s="83">
        <f>D67</f>
        <v>100</v>
      </c>
      <c r="E66" s="83">
        <f>E67</f>
        <v>0</v>
      </c>
      <c r="F66" s="83">
        <f>(E67*100)/D67</f>
        <v>0</v>
      </c>
    </row>
    <row r="67" spans="1:6" x14ac:dyDescent="0.2">
      <c r="A67" s="55" t="s">
        <v>115</v>
      </c>
      <c r="B67" s="56" t="s">
        <v>116</v>
      </c>
      <c r="C67" s="84">
        <v>100</v>
      </c>
      <c r="D67" s="84">
        <v>100</v>
      </c>
      <c r="E67" s="84">
        <v>0</v>
      </c>
      <c r="F67" s="84"/>
    </row>
    <row r="68" spans="1:6" x14ac:dyDescent="0.2">
      <c r="A68" s="49" t="s">
        <v>150</v>
      </c>
      <c r="B68" s="50" t="s">
        <v>151</v>
      </c>
      <c r="C68" s="80">
        <f t="shared" ref="C68:E70" si="2">C69</f>
        <v>100</v>
      </c>
      <c r="D68" s="80">
        <f t="shared" si="2"/>
        <v>100</v>
      </c>
      <c r="E68" s="80">
        <f t="shared" si="2"/>
        <v>0</v>
      </c>
      <c r="F68" s="81">
        <f>(E69*100)/D69</f>
        <v>0</v>
      </c>
    </row>
    <row r="69" spans="1:6" x14ac:dyDescent="0.2">
      <c r="A69" s="51" t="s">
        <v>152</v>
      </c>
      <c r="B69" s="52" t="s">
        <v>153</v>
      </c>
      <c r="C69" s="82">
        <f t="shared" si="2"/>
        <v>100</v>
      </c>
      <c r="D69" s="82">
        <f t="shared" si="2"/>
        <v>100</v>
      </c>
      <c r="E69" s="82">
        <f t="shared" si="2"/>
        <v>0</v>
      </c>
      <c r="F69" s="81">
        <f>(E70*100)/D70</f>
        <v>0</v>
      </c>
    </row>
    <row r="70" spans="1:6" x14ac:dyDescent="0.2">
      <c r="A70" s="53" t="s">
        <v>154</v>
      </c>
      <c r="B70" s="54" t="s">
        <v>155</v>
      </c>
      <c r="C70" s="83">
        <f t="shared" si="2"/>
        <v>100</v>
      </c>
      <c r="D70" s="83">
        <f t="shared" si="2"/>
        <v>100</v>
      </c>
      <c r="E70" s="83">
        <f t="shared" si="2"/>
        <v>0</v>
      </c>
      <c r="F70" s="83">
        <f>(E71*100)/D71</f>
        <v>0</v>
      </c>
    </row>
    <row r="71" spans="1:6" x14ac:dyDescent="0.2">
      <c r="A71" s="55" t="s">
        <v>156</v>
      </c>
      <c r="B71" s="56" t="s">
        <v>157</v>
      </c>
      <c r="C71" s="84">
        <v>100</v>
      </c>
      <c r="D71" s="84">
        <v>100</v>
      </c>
      <c r="E71" s="84">
        <v>0</v>
      </c>
      <c r="F71" s="84"/>
    </row>
    <row r="72" spans="1:6" x14ac:dyDescent="0.2">
      <c r="A72" s="49" t="s">
        <v>50</v>
      </c>
      <c r="B72" s="50" t="s">
        <v>51</v>
      </c>
      <c r="C72" s="80">
        <f t="shared" ref="C72:E74" si="3">C73</f>
        <v>300</v>
      </c>
      <c r="D72" s="80">
        <f t="shared" si="3"/>
        <v>300</v>
      </c>
      <c r="E72" s="80">
        <f t="shared" si="3"/>
        <v>0</v>
      </c>
      <c r="F72" s="81">
        <f>(E73*100)/D73</f>
        <v>0</v>
      </c>
    </row>
    <row r="73" spans="1:6" x14ac:dyDescent="0.2">
      <c r="A73" s="51" t="s">
        <v>58</v>
      </c>
      <c r="B73" s="52" t="s">
        <v>59</v>
      </c>
      <c r="C73" s="82">
        <f t="shared" si="3"/>
        <v>300</v>
      </c>
      <c r="D73" s="82">
        <f t="shared" si="3"/>
        <v>300</v>
      </c>
      <c r="E73" s="82">
        <f t="shared" si="3"/>
        <v>0</v>
      </c>
      <c r="F73" s="81">
        <f>(E74*100)/D74</f>
        <v>0</v>
      </c>
    </row>
    <row r="74" spans="1:6" x14ac:dyDescent="0.2">
      <c r="A74" s="53" t="s">
        <v>60</v>
      </c>
      <c r="B74" s="54" t="s">
        <v>61</v>
      </c>
      <c r="C74" s="83">
        <f t="shared" si="3"/>
        <v>300</v>
      </c>
      <c r="D74" s="83">
        <f t="shared" si="3"/>
        <v>300</v>
      </c>
      <c r="E74" s="83">
        <f t="shared" si="3"/>
        <v>0</v>
      </c>
      <c r="F74" s="83">
        <f>(E75*100)/D75</f>
        <v>0</v>
      </c>
    </row>
    <row r="75" spans="1:6" x14ac:dyDescent="0.2">
      <c r="A75" s="55" t="s">
        <v>62</v>
      </c>
      <c r="B75" s="56" t="s">
        <v>63</v>
      </c>
      <c r="C75" s="84">
        <v>300</v>
      </c>
      <c r="D75" s="84">
        <v>300</v>
      </c>
      <c r="E75" s="84">
        <v>0</v>
      </c>
      <c r="F75" s="84"/>
    </row>
    <row r="76" spans="1:6" x14ac:dyDescent="0.2">
      <c r="A76" s="48" t="s">
        <v>74</v>
      </c>
      <c r="B76" s="48" t="s">
        <v>182</v>
      </c>
      <c r="C76" s="78"/>
      <c r="D76" s="78"/>
      <c r="E76" s="78"/>
      <c r="F76" s="79" t="e">
        <f>(E76*100)/D76</f>
        <v>#DIV/0!</v>
      </c>
    </row>
    <row r="77" spans="1:6" x14ac:dyDescent="0.2">
      <c r="A77" s="49" t="s">
        <v>72</v>
      </c>
      <c r="B77" s="50" t="s">
        <v>73</v>
      </c>
      <c r="C77" s="80">
        <f t="shared" ref="C77:E78" si="4">C78</f>
        <v>400</v>
      </c>
      <c r="D77" s="80">
        <f t="shared" si="4"/>
        <v>400</v>
      </c>
      <c r="E77" s="80">
        <f t="shared" si="4"/>
        <v>3681.98</v>
      </c>
      <c r="F77" s="81">
        <f>(E78*100)/D78</f>
        <v>920.495</v>
      </c>
    </row>
    <row r="78" spans="1:6" x14ac:dyDescent="0.2">
      <c r="A78" s="51" t="s">
        <v>89</v>
      </c>
      <c r="B78" s="52" t="s">
        <v>90</v>
      </c>
      <c r="C78" s="82">
        <f t="shared" si="4"/>
        <v>400</v>
      </c>
      <c r="D78" s="82">
        <f t="shared" si="4"/>
        <v>400</v>
      </c>
      <c r="E78" s="82">
        <f t="shared" si="4"/>
        <v>3681.98</v>
      </c>
      <c r="F78" s="81">
        <f>(E79*100)/D79</f>
        <v>920.495</v>
      </c>
    </row>
    <row r="79" spans="1:6" x14ac:dyDescent="0.2">
      <c r="A79" s="53" t="s">
        <v>111</v>
      </c>
      <c r="B79" s="54" t="s">
        <v>112</v>
      </c>
      <c r="C79" s="83">
        <f>C80+C81</f>
        <v>400</v>
      </c>
      <c r="D79" s="83">
        <f>D80+D81</f>
        <v>400</v>
      </c>
      <c r="E79" s="83">
        <f>E80+E81</f>
        <v>3681.98</v>
      </c>
      <c r="F79" s="83">
        <f>(E80*100)/D80</f>
        <v>1227.3266666666666</v>
      </c>
    </row>
    <row r="80" spans="1:6" x14ac:dyDescent="0.2">
      <c r="A80" s="55" t="s">
        <v>115</v>
      </c>
      <c r="B80" s="56" t="s">
        <v>116</v>
      </c>
      <c r="C80" s="84">
        <v>300</v>
      </c>
      <c r="D80" s="84">
        <v>300</v>
      </c>
      <c r="E80" s="84">
        <v>3681.98</v>
      </c>
      <c r="F80" s="84"/>
    </row>
    <row r="81" spans="1:6" x14ac:dyDescent="0.2">
      <c r="A81" s="55" t="s">
        <v>125</v>
      </c>
      <c r="B81" s="56" t="s">
        <v>126</v>
      </c>
      <c r="C81" s="84">
        <v>100</v>
      </c>
      <c r="D81" s="84">
        <v>100</v>
      </c>
      <c r="E81" s="84">
        <v>0</v>
      </c>
      <c r="F81" s="84"/>
    </row>
    <row r="82" spans="1:6" x14ac:dyDescent="0.2">
      <c r="A82" s="49" t="s">
        <v>50</v>
      </c>
      <c r="B82" s="50" t="s">
        <v>51</v>
      </c>
      <c r="C82" s="80">
        <f t="shared" ref="C82:E84" si="5">C83</f>
        <v>400</v>
      </c>
      <c r="D82" s="80">
        <f t="shared" si="5"/>
        <v>400</v>
      </c>
      <c r="E82" s="80">
        <f t="shared" si="5"/>
        <v>3681.98</v>
      </c>
      <c r="F82" s="81">
        <f>(E83*100)/D83</f>
        <v>920.495</v>
      </c>
    </row>
    <row r="83" spans="1:6" x14ac:dyDescent="0.2">
      <c r="A83" s="51" t="s">
        <v>52</v>
      </c>
      <c r="B83" s="52" t="s">
        <v>53</v>
      </c>
      <c r="C83" s="82">
        <f t="shared" si="5"/>
        <v>400</v>
      </c>
      <c r="D83" s="82">
        <f t="shared" si="5"/>
        <v>400</v>
      </c>
      <c r="E83" s="82">
        <f t="shared" si="5"/>
        <v>3681.98</v>
      </c>
      <c r="F83" s="81">
        <f>(E84*100)/D84</f>
        <v>920.495</v>
      </c>
    </row>
    <row r="84" spans="1:6" x14ac:dyDescent="0.2">
      <c r="A84" s="53" t="s">
        <v>54</v>
      </c>
      <c r="B84" s="54" t="s">
        <v>55</v>
      </c>
      <c r="C84" s="83">
        <f t="shared" si="5"/>
        <v>400</v>
      </c>
      <c r="D84" s="83">
        <f t="shared" si="5"/>
        <v>400</v>
      </c>
      <c r="E84" s="83">
        <f t="shared" si="5"/>
        <v>3681.98</v>
      </c>
      <c r="F84" s="83">
        <f>(E85*100)/D85</f>
        <v>920.495</v>
      </c>
    </row>
    <row r="85" spans="1:6" x14ac:dyDescent="0.2">
      <c r="A85" s="55" t="s">
        <v>56</v>
      </c>
      <c r="B85" s="56" t="s">
        <v>57</v>
      </c>
      <c r="C85" s="84">
        <v>400</v>
      </c>
      <c r="D85" s="84">
        <v>400</v>
      </c>
      <c r="E85" s="84">
        <v>3681.98</v>
      </c>
      <c r="F85" s="84"/>
    </row>
    <row r="86" spans="1:6" x14ac:dyDescent="0.2">
      <c r="A86" s="48" t="s">
        <v>175</v>
      </c>
      <c r="B86" s="48" t="s">
        <v>183</v>
      </c>
      <c r="C86" s="78"/>
      <c r="D86" s="78"/>
      <c r="E86" s="78"/>
      <c r="F86" s="79" t="e">
        <f>(E86*100)/D86</f>
        <v>#DIV/0!</v>
      </c>
    </row>
    <row r="87" spans="1:6" s="57" customFormat="1" x14ac:dyDescent="0.2"/>
    <row r="88" spans="1:6" s="57" customFormat="1" x14ac:dyDescent="0.2"/>
    <row r="89" spans="1:6" s="57" customFormat="1" x14ac:dyDescent="0.2"/>
    <row r="90" spans="1:6" s="57" customFormat="1" x14ac:dyDescent="0.2"/>
    <row r="91" spans="1:6" s="57" customFormat="1" x14ac:dyDescent="0.2"/>
    <row r="92" spans="1:6" s="57" customFormat="1" x14ac:dyDescent="0.2"/>
    <row r="93" spans="1:6" s="57" customFormat="1" x14ac:dyDescent="0.2"/>
    <row r="94" spans="1:6" s="57" customFormat="1" x14ac:dyDescent="0.2"/>
    <row r="95" spans="1:6" s="57" customFormat="1" x14ac:dyDescent="0.2"/>
    <row r="96" spans="1: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pans="1:3" s="57" customFormat="1" x14ac:dyDescent="0.2"/>
    <row r="1218" spans="1:3" s="57" customFormat="1" x14ac:dyDescent="0.2"/>
    <row r="1219" spans="1:3" s="57" customFormat="1" x14ac:dyDescent="0.2"/>
    <row r="1220" spans="1:3" s="57" customFormat="1" x14ac:dyDescent="0.2"/>
    <row r="1221" spans="1:3" s="57" customFormat="1" x14ac:dyDescent="0.2"/>
    <row r="1222" spans="1:3" s="57" customFormat="1" x14ac:dyDescent="0.2"/>
    <row r="1223" spans="1:3" s="57" customFormat="1" x14ac:dyDescent="0.2"/>
    <row r="1224" spans="1:3" s="57" customFormat="1" x14ac:dyDescent="0.2"/>
    <row r="1225" spans="1:3" s="57" customFormat="1" x14ac:dyDescent="0.2"/>
    <row r="1226" spans="1:3" s="57" customFormat="1" x14ac:dyDescent="0.2"/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Tina Ubrekić</cp:lastModifiedBy>
  <cp:lastPrinted>2025-07-16T07:36:02Z</cp:lastPrinted>
  <dcterms:created xsi:type="dcterms:W3CDTF">2022-08-12T12:51:27Z</dcterms:created>
  <dcterms:modified xsi:type="dcterms:W3CDTF">2025-07-16T11:52:23Z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