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rashoda'!$B$1:$L$71</definedName>
    <definedName name="_xlnm.Print_Area" localSheetId="6">'Posebni dio'!$A$1:$F$65</definedName>
    <definedName name="_xlnm.Print_Area" localSheetId="0">SAŽETAK!$B$1:$L$27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1" i="15"/>
  <c r="E41" i="15"/>
  <c r="D41" i="15"/>
  <c r="C41" i="15"/>
  <c r="F39" i="15"/>
  <c r="E39" i="15"/>
  <c r="D39" i="15"/>
  <c r="C39" i="15"/>
  <c r="F29" i="15"/>
  <c r="E29" i="15"/>
  <c r="D29" i="15"/>
  <c r="C29" i="15"/>
  <c r="F24" i="15"/>
  <c r="E24" i="15"/>
  <c r="D24" i="15"/>
  <c r="C24" i="15"/>
  <c r="F20" i="15"/>
  <c r="E20" i="15"/>
  <c r="D20" i="15"/>
  <c r="C20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2" i="15"/>
  <c r="E12" i="15"/>
  <c r="D12" i="15"/>
  <c r="C12" i="15"/>
  <c r="F11" i="15"/>
  <c r="E11" i="15"/>
  <c r="D11" i="15"/>
  <c r="C11" i="15"/>
  <c r="F10" i="15"/>
  <c r="E10" i="15"/>
  <c r="D10" i="15"/>
  <c r="C10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1" i="5"/>
  <c r="G11" i="5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C6" i="5" s="1"/>
  <c r="F6" i="5"/>
  <c r="H6" i="5" s="1"/>
  <c r="E6" i="5"/>
  <c r="D6" i="5"/>
  <c r="L70" i="3"/>
  <c r="K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J52" i="3"/>
  <c r="I52" i="3"/>
  <c r="H52" i="3"/>
  <c r="G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L28" i="3"/>
  <c r="K28" i="3"/>
  <c r="J28" i="3"/>
  <c r="I28" i="3"/>
  <c r="H28" i="3"/>
  <c r="G28" i="3"/>
  <c r="L27" i="3"/>
  <c r="K27" i="3"/>
  <c r="L26" i="3"/>
  <c r="K26" i="3"/>
  <c r="J26" i="3"/>
  <c r="I26" i="3"/>
  <c r="H26" i="3"/>
  <c r="G26" i="3"/>
  <c r="L25" i="3"/>
  <c r="K25" i="3"/>
  <c r="L24" i="3"/>
  <c r="K24" i="3"/>
  <c r="L23" i="3"/>
  <c r="K23" i="3"/>
  <c r="J23" i="3"/>
  <c r="I23" i="3"/>
  <c r="H23" i="3"/>
  <c r="G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J20" i="3"/>
  <c r="I20" i="3"/>
  <c r="H20" i="3"/>
  <c r="G20" i="3"/>
  <c r="L15" i="3"/>
  <c r="K15" i="3"/>
  <c r="L14" i="3"/>
  <c r="K14" i="3"/>
  <c r="J13" i="3"/>
  <c r="J12" i="3" s="1"/>
  <c r="I13" i="3"/>
  <c r="H13" i="3"/>
  <c r="G13" i="3"/>
  <c r="G12" i="3" s="1"/>
  <c r="I12" i="3"/>
  <c r="H12" i="3"/>
  <c r="I11" i="3"/>
  <c r="H11" i="3"/>
  <c r="I10" i="3"/>
  <c r="H10" i="3"/>
  <c r="G6" i="5" l="1"/>
  <c r="G7" i="5"/>
  <c r="J11" i="3"/>
  <c r="L12" i="3"/>
  <c r="L13" i="3"/>
  <c r="K12" i="3"/>
  <c r="G11" i="3"/>
  <c r="K13" i="3"/>
  <c r="K27" i="1"/>
  <c r="L11" i="3" l="1"/>
  <c r="J10" i="3"/>
  <c r="L10" i="3" s="1"/>
  <c r="G10" i="3"/>
  <c r="K10" i="3" s="1"/>
  <c r="K11" i="3"/>
</calcChain>
</file>

<file path=xl/sharedStrings.xml><?xml version="1.0" encoding="utf-8"?>
<sst xmlns="http://schemas.openxmlformats.org/spreadsheetml/2006/main" count="351" uniqueCount="173">
  <si>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</si>
  <si>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</si>
  <si>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</si>
  <si>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</si>
  <si>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</si>
  <si>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</si>
  <si>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</si>
  <si>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</si>
  <si>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</si>
  <si>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</si>
  <si>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</si>
  <si>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</si>
  <si>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</si>
  <si>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</si>
  <si>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</si>
  <si>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</si>
  <si>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</si>
  <si>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</si>
  <si>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</si>
  <si>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</si>
  <si>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</si>
  <si>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</si>
  <si>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</si>
  <si>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</si>
  <si>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</si>
  <si>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</si>
  <si>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</si>
  <si>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</si>
  <si>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</si>
  <si>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</si>
  <si>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</si>
  <si>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</si>
  <si>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</si>
  <si>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</si>
  <si>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</si>
  <si>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</si>
  <si>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</si>
  <si>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</si>
  <si>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</si>
  <si>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</si>
  <si>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</si>
  <si>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</si>
  <si>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</si>
  <si>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</si>
  <si>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</si>
  <si>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</si>
  <si>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</si>
  <si>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</si>
  <si>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</si>
  <si>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</si>
  <si>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</si>
  <si>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</si>
  <si>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</si>
  <si>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</si>
  <si>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</si>
  <si>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</si>
  <si>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</si>
  <si>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</si>
  <si>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</si>
  <si>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</si>
  <si>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</si>
  <si>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</si>
  <si>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</si>
  <si>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</si>
  <si>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</si>
  <si>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</si>
  <si>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</si>
  <si>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</si>
  <si>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</si>
  <si>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</si>
  <si>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</si>
  <si>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</si>
  <si>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</si>
  <si>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</si>
  <si>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</si>
  <si>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</si>
  <si>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</si>
  <si>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</si>
  <si>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</si>
  <si>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</si>
  <si>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</si>
  <si>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</si>
  <si>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</si>
  <si>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</si>
  <si>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</si>
  <si>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</si>
  <si>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</si>
  <si>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</si>
  <si>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</si>
  <si>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</si>
  <si>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</si>
  <si>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</si>
  <si>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</si>
  <si>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</si>
  <si>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</si>
  <si>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</si>
  <si>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</si>
  <si>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</si>
  <si>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</si>
  <si>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</si>
  <si>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</si>
  <si>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</si>
  <si>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</si>
  <si>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</si>
  <si>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</si>
  <si>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</si>
  <si>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</si>
  <si>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</si>
  <si>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</si>
  <si>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</si>
  <si>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</si>
  <si>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</si>
  <si>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</si>
  <si>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</si>
  <si>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</si>
  <si>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</si>
  <si>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</si>
  <si>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</si>
  <si>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</si>
  <si>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</si>
  <si>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</si>
  <si>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</si>
  <si>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</si>
  <si>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</si>
  <si>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</si>
  <si>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</si>
  <si>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</si>
  <si>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</si>
  <si>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</si>
  <si>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</si>
  <si>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</si>
  <si>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</si>
  <si>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</si>
  <si>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</si>
  <si>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</si>
  <si>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</si>
  <si>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</si>
  <si>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</si>
  <si>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</si>
  <si>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</si>
  <si>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</si>
  <si>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</si>
  <si>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</si>
  <si>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</si>
  <si>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</si>
  <si>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</si>
  <si>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</si>
  <si>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</si>
  <si>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</si>
  <si>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</si>
  <si>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</si>
  <si>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</si>
  <si>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</si>
  <si>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</si>
  <si>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</si>
  <si>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</si>
  <si>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</si>
  <si>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</si>
  <si>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</si>
  <si>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</si>
  <si>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Javni red i sigurnost</t>
  </si>
  <si>
    <t>0330 Sudovi</t>
  </si>
  <si>
    <t>109 Ministarstvo pravosuđa, uprave i digitalne transofrmacije</t>
  </si>
  <si>
    <t>60 Visoki kazneni sud</t>
  </si>
  <si>
    <t>50928 VISOKI KAZNENI SUD Republike Hrvatske</t>
  </si>
  <si>
    <t>2803 Vođenje sudskih postupaka</t>
  </si>
  <si>
    <t>11</t>
  </si>
  <si>
    <t>A927001</t>
  </si>
  <si>
    <t>Vođenje sudskih postupaka iz nadležnosti Visokog kaznenog suda Republike Hrvatske</t>
  </si>
  <si>
    <t>TEKUĆI PLAN  2025.*</t>
  </si>
  <si>
    <t>IZVRŠENJE 1.-6.2025.*</t>
  </si>
  <si>
    <t xml:space="preserve">INDEKS**
</t>
  </si>
  <si>
    <t>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</si>
</sst>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3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/>
    <xf numFmtId="4" fontId="22" fillId="2" borderId="3" xfId="0" applyNumberFormat="1" applyFont="1" applyFill="1" applyBorder="1"/>
    <xf numFmtId="4" fontId="23" fillId="2" borderId="3" xfId="0" applyNumberFormat="1" applyFont="1" applyFill="1" applyBorder="1" applyAlignment="1">
      <alignment wrapText="1"/>
    </xf>
    <xf numFmtId="4" fontId="23" fillId="2" borderId="3" xfId="0" applyNumberFormat="1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24" fillId="0" borderId="3" xfId="0" applyNumberFormat="1" applyFont="1" applyBorder="1" applyAlignment="1">
      <alignment horizontal="right"/>
    </xf>
    <xf numFmtId="4" fontId="2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/>
    </xf>
    <xf numFmtId="4" fontId="25" fillId="0" borderId="3" xfId="0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26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zoomScale="60" zoomScaleNormal="100" workbookViewId="0">
      <selection activeCell="J6" sqref="J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5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4" t="s">
        <v>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4" t="s">
        <v>24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6" t="s">
        <v>31</v>
      </c>
      <c r="C7" s="116"/>
      <c r="D7" s="116"/>
      <c r="E7" s="116"/>
      <c r="F7" s="116"/>
      <c r="G7" s="5"/>
      <c r="H7" s="6"/>
      <c r="I7" s="6"/>
      <c r="J7" s="6"/>
      <c r="K7" s="22"/>
      <c r="L7" s="22"/>
    </row>
    <row r="8" spans="2:13" ht="25.5" x14ac:dyDescent="0.25">
      <c r="B8" s="113" t="s">
        <v>3</v>
      </c>
      <c r="C8" s="113"/>
      <c r="D8" s="113"/>
      <c r="E8" s="113"/>
      <c r="F8" s="11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9" t="s">
        <v>8</v>
      </c>
      <c r="C10" s="110"/>
      <c r="D10" s="110"/>
      <c r="E10" s="110"/>
      <c r="F10" s="111"/>
      <c r="G10" s="80">
        <v>794962.16</v>
      </c>
      <c r="H10" s="81">
        <v>1916017</v>
      </c>
      <c r="I10" s="81">
        <v>1916017</v>
      </c>
      <c r="J10" s="81">
        <v>981756.29</v>
      </c>
      <c r="K10" s="81"/>
      <c r="L10" s="81"/>
    </row>
    <row r="11" spans="2:13" ht="14.45" x14ac:dyDescent="0.3">
      <c r="B11" s="112" t="s">
        <v>7</v>
      </c>
      <c r="C11" s="111"/>
      <c r="D11" s="111"/>
      <c r="E11" s="111"/>
      <c r="F11" s="111"/>
      <c r="G11" s="80">
        <v>0</v>
      </c>
      <c r="H11" s="81">
        <v>0</v>
      </c>
      <c r="I11" s="81">
        <v>0</v>
      </c>
      <c r="J11" s="81">
        <v>0</v>
      </c>
      <c r="K11" s="81"/>
      <c r="L11" s="81"/>
    </row>
    <row r="12" spans="2:13" ht="14.45" x14ac:dyDescent="0.3">
      <c r="B12" s="106" t="s">
        <v>0</v>
      </c>
      <c r="C12" s="107"/>
      <c r="D12" s="107"/>
      <c r="E12" s="107"/>
      <c r="F12" s="108"/>
      <c r="G12" s="82">
        <f>G10+G11</f>
        <v>794962.16</v>
      </c>
      <c r="H12" s="82">
        <f t="shared" ref="H12:J12" si="0">H10+H11</f>
        <v>1916017</v>
      </c>
      <c r="I12" s="82">
        <f t="shared" si="0"/>
        <v>1916017</v>
      </c>
      <c r="J12" s="82">
        <f t="shared" si="0"/>
        <v>981756.29</v>
      </c>
      <c r="K12" s="83">
        <f>J12/G12*100</f>
        <v>123.49723539042412</v>
      </c>
      <c r="L12" s="83">
        <f>J12/I12*100</f>
        <v>51.239435245094377</v>
      </c>
    </row>
    <row r="13" spans="2:13" ht="14.45" x14ac:dyDescent="0.3">
      <c r="B13" s="122" t="s">
        <v>9</v>
      </c>
      <c r="C13" s="110"/>
      <c r="D13" s="110"/>
      <c r="E13" s="110"/>
      <c r="F13" s="110"/>
      <c r="G13" s="84">
        <v>792610.31</v>
      </c>
      <c r="H13" s="81">
        <v>1852017</v>
      </c>
      <c r="I13" s="81">
        <v>1852017</v>
      </c>
      <c r="J13" s="81">
        <v>978855.99</v>
      </c>
      <c r="K13" s="81"/>
      <c r="L13" s="81"/>
    </row>
    <row r="14" spans="2:13" ht="14.45" x14ac:dyDescent="0.3">
      <c r="B14" s="112" t="s">
        <v>10</v>
      </c>
      <c r="C14" s="111"/>
      <c r="D14" s="111"/>
      <c r="E14" s="111"/>
      <c r="F14" s="111"/>
      <c r="G14" s="80">
        <v>2351.85</v>
      </c>
      <c r="H14" s="81">
        <v>64000</v>
      </c>
      <c r="I14" s="81">
        <v>64000</v>
      </c>
      <c r="J14" s="81">
        <v>2900.3</v>
      </c>
      <c r="K14" s="81"/>
      <c r="L14" s="81"/>
    </row>
    <row r="15" spans="2:13" ht="14.45" x14ac:dyDescent="0.3">
      <c r="B15" s="14" t="s">
        <v>1</v>
      </c>
      <c r="C15" s="15"/>
      <c r="D15" s="15"/>
      <c r="E15" s="15"/>
      <c r="F15" s="15"/>
      <c r="G15" s="82">
        <f>G13+G14</f>
        <v>794962.16</v>
      </c>
      <c r="H15" s="82">
        <f t="shared" ref="H15:J15" si="1">H13+H14</f>
        <v>1916017</v>
      </c>
      <c r="I15" s="82">
        <f t="shared" si="1"/>
        <v>1916017</v>
      </c>
      <c r="J15" s="82">
        <f t="shared" si="1"/>
        <v>981756.29</v>
      </c>
      <c r="K15" s="83">
        <f>J15/G15*100</f>
        <v>123.497235390424</v>
      </c>
      <c r="L15" s="83">
        <f>J15/I15*100</f>
        <v>51.239435245094398</v>
      </c>
    </row>
    <row r="16" spans="2:13" x14ac:dyDescent="0.25">
      <c r="B16" s="121" t="s">
        <v>2</v>
      </c>
      <c r="C16" s="107"/>
      <c r="D16" s="107"/>
      <c r="E16" s="107"/>
      <c r="F16" s="107"/>
      <c r="G16" s="85">
        <f>G12-G15</f>
        <v>0</v>
      </c>
      <c r="H16" s="85">
        <f t="shared" ref="H16:J16" si="2">H12-H15</f>
        <v>0</v>
      </c>
      <c r="I16" s="85">
        <f t="shared" si="2"/>
        <v>0</v>
      </c>
      <c r="J16" s="85">
        <f t="shared" si="2"/>
        <v>0</v>
      </c>
      <c r="K16" s="83" t="e">
        <f>J16/G16*100</f>
        <v>#DIV/0!</v>
      </c>
      <c r="L16" s="83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6" t="s">
        <v>28</v>
      </c>
      <c r="C18" s="116"/>
      <c r="D18" s="116"/>
      <c r="E18" s="116"/>
      <c r="F18" s="116"/>
      <c r="G18" s="7"/>
      <c r="H18" s="7"/>
      <c r="I18" s="7"/>
      <c r="J18" s="7"/>
      <c r="K18" s="1"/>
      <c r="L18" s="1"/>
      <c r="M18" s="1"/>
    </row>
    <row r="19" spans="1:49" ht="25.5" x14ac:dyDescent="0.25">
      <c r="B19" s="113" t="s">
        <v>3</v>
      </c>
      <c r="C19" s="113"/>
      <c r="D19" s="113"/>
      <c r="E19" s="113"/>
      <c r="F19" s="11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7">
        <v>1</v>
      </c>
      <c r="C20" s="118"/>
      <c r="D20" s="118"/>
      <c r="E20" s="118"/>
      <c r="F20" s="11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9"/>
      <c r="D21" s="119"/>
      <c r="E21" s="119"/>
      <c r="F21" s="119"/>
      <c r="G21" s="86">
        <v>0</v>
      </c>
      <c r="H21" s="81">
        <v>0</v>
      </c>
      <c r="I21" s="81">
        <v>0</v>
      </c>
      <c r="J21" s="81">
        <v>0</v>
      </c>
      <c r="K21" s="81"/>
      <c r="L21" s="81"/>
    </row>
    <row r="22" spans="1:49" ht="14.45" x14ac:dyDescent="0.3">
      <c r="B22" s="109" t="s">
        <v>12</v>
      </c>
      <c r="C22" s="110"/>
      <c r="D22" s="110"/>
      <c r="E22" s="110"/>
      <c r="F22" s="110"/>
      <c r="G22" s="84">
        <v>0</v>
      </c>
      <c r="H22" s="81">
        <v>0</v>
      </c>
      <c r="I22" s="81">
        <v>0</v>
      </c>
      <c r="J22" s="81">
        <v>0</v>
      </c>
      <c r="K22" s="81"/>
      <c r="L22" s="81"/>
    </row>
    <row r="23" spans="1:49" ht="15" customHeight="1" x14ac:dyDescent="0.3">
      <c r="B23" s="123" t="s">
        <v>23</v>
      </c>
      <c r="C23" s="124"/>
      <c r="D23" s="124"/>
      <c r="E23" s="124"/>
      <c r="F23" s="125"/>
      <c r="G23" s="87">
        <f>G21-G22</f>
        <v>0</v>
      </c>
      <c r="H23" s="87">
        <f t="shared" ref="H23:J23" si="3">H21-H22</f>
        <v>0</v>
      </c>
      <c r="I23" s="87">
        <f t="shared" si="3"/>
        <v>0</v>
      </c>
      <c r="J23" s="87">
        <f t="shared" si="3"/>
        <v>0</v>
      </c>
      <c r="K23" s="88" t="e">
        <f>J23/G23*100</f>
        <v>#DIV/0!</v>
      </c>
      <c r="L23" s="88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10"/>
      <c r="D24" s="110"/>
      <c r="E24" s="110"/>
      <c r="F24" s="110"/>
      <c r="G24" s="84">
        <v>0</v>
      </c>
      <c r="H24" s="81">
        <v>0</v>
      </c>
      <c r="I24" s="81">
        <v>0</v>
      </c>
      <c r="J24" s="81">
        <v>0</v>
      </c>
      <c r="K24" s="81"/>
      <c r="L24" s="8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10"/>
      <c r="D25" s="110"/>
      <c r="E25" s="110"/>
      <c r="F25" s="110"/>
      <c r="G25" s="84">
        <v>0</v>
      </c>
      <c r="H25" s="81">
        <v>0</v>
      </c>
      <c r="I25" s="81">
        <v>0</v>
      </c>
      <c r="J25" s="81">
        <v>0</v>
      </c>
      <c r="K25" s="81"/>
      <c r="L25" s="8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23" t="s">
        <v>29</v>
      </c>
      <c r="C26" s="124"/>
      <c r="D26" s="124"/>
      <c r="E26" s="124"/>
      <c r="F26" s="125"/>
      <c r="G26" s="89">
        <f>G24+G25</f>
        <v>0</v>
      </c>
      <c r="H26" s="89">
        <f t="shared" ref="H26:J26" si="4">H24+H25</f>
        <v>0</v>
      </c>
      <c r="I26" s="89">
        <f t="shared" si="4"/>
        <v>0</v>
      </c>
      <c r="J26" s="89">
        <f t="shared" si="4"/>
        <v>0</v>
      </c>
      <c r="K26" s="88" t="e">
        <f>J26/G26*100</f>
        <v>#DIV/0!</v>
      </c>
      <c r="L26" s="88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20" t="s">
        <v>30</v>
      </c>
      <c r="C27" s="120"/>
      <c r="D27" s="120"/>
      <c r="E27" s="120"/>
      <c r="F27" s="120"/>
      <c r="G27" s="89">
        <f>G16+G26</f>
        <v>0</v>
      </c>
      <c r="H27" s="89">
        <f t="shared" ref="H27:J27" si="5">H16+H26</f>
        <v>0</v>
      </c>
      <c r="I27" s="89">
        <f t="shared" si="5"/>
        <v>0</v>
      </c>
      <c r="J27" s="89">
        <f t="shared" si="5"/>
        <v>0</v>
      </c>
      <c r="K27" s="88" t="e">
        <f>J27/G27*100</f>
        <v>#DIV/0!</v>
      </c>
      <c r="L27" s="88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view="pageBreakPreview" topLeftCell="A25" zoomScale="60" zoomScaleNormal="90" workbookViewId="0">
      <selection activeCell="G19" sqref="G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6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4" t="s">
        <v>26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4" t="s">
        <v>15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6" t="s">
        <v>3</v>
      </c>
      <c r="C8" s="127"/>
      <c r="D8" s="127"/>
      <c r="E8" s="127"/>
      <c r="F8" s="128"/>
      <c r="G8" s="90" t="s">
        <v>46</v>
      </c>
      <c r="H8" s="90" t="s">
        <v>43</v>
      </c>
      <c r="I8" s="90" t="s">
        <v>44</v>
      </c>
      <c r="J8" s="90" t="s">
        <v>47</v>
      </c>
      <c r="K8" s="90" t="s">
        <v>6</v>
      </c>
      <c r="L8" s="90" t="s">
        <v>22</v>
      </c>
    </row>
    <row r="9" spans="2:12" ht="15.75" x14ac:dyDescent="0.25">
      <c r="B9" s="126">
        <v>1</v>
      </c>
      <c r="C9" s="127"/>
      <c r="D9" s="127"/>
      <c r="E9" s="127"/>
      <c r="F9" s="128"/>
      <c r="G9" s="90">
        <v>2</v>
      </c>
      <c r="H9" s="90">
        <v>3</v>
      </c>
      <c r="I9" s="90">
        <v>4</v>
      </c>
      <c r="J9" s="90">
        <v>5</v>
      </c>
      <c r="K9" s="90" t="s">
        <v>13</v>
      </c>
      <c r="L9" s="90" t="s">
        <v>14</v>
      </c>
    </row>
    <row r="10" spans="2:12" ht="15.75" x14ac:dyDescent="0.25">
      <c r="B10" s="91"/>
      <c r="C10" s="92"/>
      <c r="D10" s="93"/>
      <c r="E10" s="94"/>
      <c r="F10" s="95" t="s">
        <v>38</v>
      </c>
      <c r="G10" s="91">
        <f t="shared" ref="G10:J12" si="0">G11</f>
        <v>794962.16</v>
      </c>
      <c r="H10" s="91">
        <f t="shared" si="0"/>
        <v>1916017</v>
      </c>
      <c r="I10" s="91">
        <f t="shared" si="0"/>
        <v>1916017</v>
      </c>
      <c r="J10" s="91">
        <f t="shared" si="0"/>
        <v>981756.29</v>
      </c>
      <c r="K10" s="96">
        <f t="shared" ref="K10:K15" si="1">(J10*100)/G10</f>
        <v>123.49723539042411</v>
      </c>
      <c r="L10" s="96">
        <f t="shared" ref="L10:L15" si="2">(J10*100)/I10</f>
        <v>51.239435245094384</v>
      </c>
    </row>
    <row r="11" spans="2:12" ht="15.75" x14ac:dyDescent="0.25">
      <c r="B11" s="91" t="s">
        <v>50</v>
      </c>
      <c r="C11" s="91"/>
      <c r="D11" s="91"/>
      <c r="E11" s="91"/>
      <c r="F11" s="91" t="s">
        <v>51</v>
      </c>
      <c r="G11" s="91">
        <f t="shared" si="0"/>
        <v>794962.16</v>
      </c>
      <c r="H11" s="91">
        <f t="shared" si="0"/>
        <v>1916017</v>
      </c>
      <c r="I11" s="91">
        <f t="shared" si="0"/>
        <v>1916017</v>
      </c>
      <c r="J11" s="91">
        <f t="shared" si="0"/>
        <v>981756.29</v>
      </c>
      <c r="K11" s="91">
        <f t="shared" si="1"/>
        <v>123.49723539042411</v>
      </c>
      <c r="L11" s="91">
        <f t="shared" si="2"/>
        <v>51.239435245094384</v>
      </c>
    </row>
    <row r="12" spans="2:12" ht="15.75" x14ac:dyDescent="0.25">
      <c r="B12" s="91"/>
      <c r="C12" s="91" t="s">
        <v>52</v>
      </c>
      <c r="D12" s="91"/>
      <c r="E12" s="91"/>
      <c r="F12" s="91" t="s">
        <v>53</v>
      </c>
      <c r="G12" s="91">
        <f t="shared" si="0"/>
        <v>794962.16</v>
      </c>
      <c r="H12" s="91">
        <f t="shared" si="0"/>
        <v>1916017</v>
      </c>
      <c r="I12" s="91">
        <f t="shared" si="0"/>
        <v>1916017</v>
      </c>
      <c r="J12" s="91">
        <f t="shared" si="0"/>
        <v>981756.29</v>
      </c>
      <c r="K12" s="91">
        <f t="shared" si="1"/>
        <v>123.49723539042411</v>
      </c>
      <c r="L12" s="91">
        <f t="shared" si="2"/>
        <v>51.239435245094384</v>
      </c>
    </row>
    <row r="13" spans="2:12" ht="15.75" x14ac:dyDescent="0.25">
      <c r="B13" s="91"/>
      <c r="C13" s="91"/>
      <c r="D13" s="91" t="s">
        <v>54</v>
      </c>
      <c r="E13" s="91"/>
      <c r="F13" s="91" t="s">
        <v>55</v>
      </c>
      <c r="G13" s="91">
        <f>G14+G15</f>
        <v>794962.16</v>
      </c>
      <c r="H13" s="91">
        <f>H14+H15</f>
        <v>1916017</v>
      </c>
      <c r="I13" s="91">
        <f>I14+I15</f>
        <v>1916017</v>
      </c>
      <c r="J13" s="91">
        <f>J14+J15</f>
        <v>981756.29</v>
      </c>
      <c r="K13" s="91">
        <f t="shared" si="1"/>
        <v>123.49723539042411</v>
      </c>
      <c r="L13" s="91">
        <f t="shared" si="2"/>
        <v>51.239435245094384</v>
      </c>
    </row>
    <row r="14" spans="2:12" ht="15.75" x14ac:dyDescent="0.25">
      <c r="B14" s="92"/>
      <c r="C14" s="92"/>
      <c r="D14" s="92"/>
      <c r="E14" s="92" t="s">
        <v>56</v>
      </c>
      <c r="F14" s="92" t="s">
        <v>57</v>
      </c>
      <c r="G14" s="97">
        <v>792610.31</v>
      </c>
      <c r="H14" s="92">
        <v>1910017</v>
      </c>
      <c r="I14" s="92">
        <v>1910017</v>
      </c>
      <c r="J14" s="98">
        <v>978855.99</v>
      </c>
      <c r="K14" s="92">
        <f t="shared" si="1"/>
        <v>123.49776146616108</v>
      </c>
      <c r="L14" s="92">
        <f t="shared" si="2"/>
        <v>51.248548573127884</v>
      </c>
    </row>
    <row r="15" spans="2:12" ht="15.75" x14ac:dyDescent="0.25">
      <c r="B15" s="92"/>
      <c r="C15" s="92"/>
      <c r="D15" s="92"/>
      <c r="E15" s="92" t="s">
        <v>58</v>
      </c>
      <c r="F15" s="92" t="s">
        <v>59</v>
      </c>
      <c r="G15" s="99">
        <v>2351.85</v>
      </c>
      <c r="H15" s="92">
        <v>6000</v>
      </c>
      <c r="I15" s="92">
        <v>6000</v>
      </c>
      <c r="J15" s="98">
        <v>2900.3</v>
      </c>
      <c r="K15" s="92">
        <f t="shared" si="1"/>
        <v>123.31993962199971</v>
      </c>
      <c r="L15" s="92">
        <f t="shared" si="2"/>
        <v>48.338333333333331</v>
      </c>
    </row>
    <row r="16" spans="2:12" ht="15.75" x14ac:dyDescent="0.25">
      <c r="B16" s="100"/>
      <c r="C16" s="100"/>
      <c r="D16" s="100"/>
      <c r="E16" s="100"/>
      <c r="F16" s="101"/>
      <c r="G16" s="100"/>
      <c r="H16" s="100"/>
      <c r="I16" s="100"/>
      <c r="J16" s="100"/>
      <c r="K16" s="100"/>
      <c r="L16" s="100"/>
    </row>
    <row r="17" spans="2:12" ht="15.75" x14ac:dyDescent="0.25">
      <c r="B17" s="100"/>
      <c r="C17" s="100"/>
      <c r="D17" s="100"/>
      <c r="E17" s="100"/>
      <c r="F17" s="101"/>
      <c r="G17" s="100"/>
      <c r="H17" s="100"/>
      <c r="I17" s="100"/>
      <c r="J17" s="100"/>
      <c r="K17" s="100"/>
      <c r="L17" s="100"/>
    </row>
    <row r="18" spans="2:12" ht="57" customHeight="1" x14ac:dyDescent="0.25">
      <c r="B18" s="126" t="s">
        <v>3</v>
      </c>
      <c r="C18" s="127"/>
      <c r="D18" s="127"/>
      <c r="E18" s="127"/>
      <c r="F18" s="128"/>
      <c r="G18" s="90" t="s">
        <v>46</v>
      </c>
      <c r="H18" s="90" t="s">
        <v>43</v>
      </c>
      <c r="I18" s="90" t="s">
        <v>44</v>
      </c>
      <c r="J18" s="90" t="s">
        <v>47</v>
      </c>
      <c r="K18" s="90" t="s">
        <v>6</v>
      </c>
      <c r="L18" s="90" t="s">
        <v>22</v>
      </c>
    </row>
    <row r="19" spans="2:12" ht="15.75" x14ac:dyDescent="0.25">
      <c r="B19" s="126">
        <v>1</v>
      </c>
      <c r="C19" s="127"/>
      <c r="D19" s="127"/>
      <c r="E19" s="127"/>
      <c r="F19" s="128"/>
      <c r="G19" s="90">
        <v>2</v>
      </c>
      <c r="H19" s="90">
        <v>3</v>
      </c>
      <c r="I19" s="90">
        <v>4</v>
      </c>
      <c r="J19" s="90">
        <v>5</v>
      </c>
      <c r="K19" s="90" t="s">
        <v>13</v>
      </c>
      <c r="L19" s="90" t="s">
        <v>14</v>
      </c>
    </row>
    <row r="20" spans="2:12" ht="15.75" x14ac:dyDescent="0.25">
      <c r="B20" s="91"/>
      <c r="C20" s="92"/>
      <c r="D20" s="93"/>
      <c r="E20" s="94"/>
      <c r="F20" s="102" t="s">
        <v>21</v>
      </c>
      <c r="G20" s="91">
        <f>G21+G63</f>
        <v>794962.16</v>
      </c>
      <c r="H20" s="91">
        <f>H21+H63</f>
        <v>1916017</v>
      </c>
      <c r="I20" s="91">
        <f>I21+I63</f>
        <v>1916017</v>
      </c>
      <c r="J20" s="91">
        <f>J21+J63</f>
        <v>981756.29</v>
      </c>
      <c r="K20" s="103">
        <f t="shared" ref="K20:K51" si="3">(J20*100)/G20</f>
        <v>123.49723539042411</v>
      </c>
      <c r="L20" s="103">
        <f t="shared" ref="L20:L51" si="4">(J20*100)/I20</f>
        <v>51.239435245094384</v>
      </c>
    </row>
    <row r="21" spans="2:12" ht="15.75" x14ac:dyDescent="0.25">
      <c r="B21" s="91" t="s">
        <v>60</v>
      </c>
      <c r="C21" s="91"/>
      <c r="D21" s="91"/>
      <c r="E21" s="91"/>
      <c r="F21" s="91" t="s">
        <v>61</v>
      </c>
      <c r="G21" s="91">
        <f>G22+G30+G58</f>
        <v>792610.31</v>
      </c>
      <c r="H21" s="91">
        <f>H22+H30+H58</f>
        <v>1852017</v>
      </c>
      <c r="I21" s="91">
        <f>I22+I30+I58</f>
        <v>1852017</v>
      </c>
      <c r="J21" s="91">
        <f>J22+J30+J58</f>
        <v>978855.99</v>
      </c>
      <c r="K21" s="91">
        <f t="shared" si="3"/>
        <v>123.49776146616108</v>
      </c>
      <c r="L21" s="91">
        <f t="shared" si="4"/>
        <v>52.853509983979627</v>
      </c>
    </row>
    <row r="22" spans="2:12" ht="15.75" x14ac:dyDescent="0.25">
      <c r="B22" s="91"/>
      <c r="C22" s="91" t="s">
        <v>62</v>
      </c>
      <c r="D22" s="91"/>
      <c r="E22" s="91"/>
      <c r="F22" s="91" t="s">
        <v>63</v>
      </c>
      <c r="G22" s="91">
        <f>G23+G26+G28</f>
        <v>708697.51</v>
      </c>
      <c r="H22" s="91">
        <f>H23+H26+H28</f>
        <v>1576017</v>
      </c>
      <c r="I22" s="91">
        <f>I23+I26+I28</f>
        <v>1576017</v>
      </c>
      <c r="J22" s="91">
        <f>J23+J26+J28</f>
        <v>889569.85</v>
      </c>
      <c r="K22" s="91">
        <f t="shared" si="3"/>
        <v>125.52179702169407</v>
      </c>
      <c r="L22" s="91">
        <f t="shared" si="4"/>
        <v>56.444178584368061</v>
      </c>
    </row>
    <row r="23" spans="2:12" ht="15.75" x14ac:dyDescent="0.25">
      <c r="B23" s="91"/>
      <c r="C23" s="91"/>
      <c r="D23" s="91" t="s">
        <v>64</v>
      </c>
      <c r="E23" s="91"/>
      <c r="F23" s="91" t="s">
        <v>65</v>
      </c>
      <c r="G23" s="91">
        <f>G24+G25</f>
        <v>595424.1</v>
      </c>
      <c r="H23" s="91">
        <f>H24+H25</f>
        <v>1320000</v>
      </c>
      <c r="I23" s="91">
        <f>I24+I25</f>
        <v>1320000</v>
      </c>
      <c r="J23" s="91">
        <f>J24+J25</f>
        <v>745542.51</v>
      </c>
      <c r="K23" s="91">
        <f t="shared" si="3"/>
        <v>125.21201442803542</v>
      </c>
      <c r="L23" s="91">
        <f t="shared" si="4"/>
        <v>56.480493181818183</v>
      </c>
    </row>
    <row r="24" spans="2:12" ht="15.75" x14ac:dyDescent="0.25">
      <c r="B24" s="92"/>
      <c r="C24" s="92"/>
      <c r="D24" s="92"/>
      <c r="E24" s="92" t="s">
        <v>66</v>
      </c>
      <c r="F24" s="92" t="s">
        <v>67</v>
      </c>
      <c r="G24" s="92">
        <v>591946.13</v>
      </c>
      <c r="H24" s="92">
        <v>1310000</v>
      </c>
      <c r="I24" s="92">
        <v>1310000</v>
      </c>
      <c r="J24" s="92">
        <v>742367.09</v>
      </c>
      <c r="K24" s="92">
        <f t="shared" si="3"/>
        <v>125.411258284601</v>
      </c>
      <c r="L24" s="92">
        <f t="shared" si="4"/>
        <v>56.669243511450382</v>
      </c>
    </row>
    <row r="25" spans="2:12" ht="15.75" x14ac:dyDescent="0.25">
      <c r="B25" s="92"/>
      <c r="C25" s="92"/>
      <c r="D25" s="92"/>
      <c r="E25" s="92" t="s">
        <v>68</v>
      </c>
      <c r="F25" s="92" t="s">
        <v>69</v>
      </c>
      <c r="G25" s="92">
        <v>3477.97</v>
      </c>
      <c r="H25" s="92">
        <v>10000</v>
      </c>
      <c r="I25" s="92">
        <v>10000</v>
      </c>
      <c r="J25" s="92">
        <v>3175.42</v>
      </c>
      <c r="K25" s="92">
        <f t="shared" si="3"/>
        <v>91.300960042783586</v>
      </c>
      <c r="L25" s="92">
        <f t="shared" si="4"/>
        <v>31.754200000000001</v>
      </c>
    </row>
    <row r="26" spans="2:12" ht="15.75" x14ac:dyDescent="0.25">
      <c r="B26" s="91"/>
      <c r="C26" s="91"/>
      <c r="D26" s="91" t="s">
        <v>70</v>
      </c>
      <c r="E26" s="91"/>
      <c r="F26" s="91" t="s">
        <v>71</v>
      </c>
      <c r="G26" s="91">
        <f>G27</f>
        <v>17233.009999999998</v>
      </c>
      <c r="H26" s="91">
        <f>H27</f>
        <v>35000</v>
      </c>
      <c r="I26" s="91">
        <f>I27</f>
        <v>35000</v>
      </c>
      <c r="J26" s="91">
        <f>J27</f>
        <v>23628.99</v>
      </c>
      <c r="K26" s="91">
        <f t="shared" si="3"/>
        <v>137.11470021777973</v>
      </c>
      <c r="L26" s="91">
        <f t="shared" si="4"/>
        <v>67.511399999999995</v>
      </c>
    </row>
    <row r="27" spans="2:12" ht="15.75" x14ac:dyDescent="0.25">
      <c r="B27" s="92"/>
      <c r="C27" s="92"/>
      <c r="D27" s="92"/>
      <c r="E27" s="92" t="s">
        <v>72</v>
      </c>
      <c r="F27" s="92" t="s">
        <v>71</v>
      </c>
      <c r="G27" s="92">
        <v>17233.009999999998</v>
      </c>
      <c r="H27" s="92">
        <v>35000</v>
      </c>
      <c r="I27" s="92">
        <v>35000</v>
      </c>
      <c r="J27" s="92">
        <v>23628.99</v>
      </c>
      <c r="K27" s="92">
        <f t="shared" si="3"/>
        <v>137.11470021777973</v>
      </c>
      <c r="L27" s="92">
        <f t="shared" si="4"/>
        <v>67.511399999999995</v>
      </c>
    </row>
    <row r="28" spans="2:12" ht="15.75" x14ac:dyDescent="0.25">
      <c r="B28" s="91"/>
      <c r="C28" s="91"/>
      <c r="D28" s="91" t="s">
        <v>73</v>
      </c>
      <c r="E28" s="91"/>
      <c r="F28" s="91" t="s">
        <v>74</v>
      </c>
      <c r="G28" s="91">
        <f>G29</f>
        <v>96040.4</v>
      </c>
      <c r="H28" s="91">
        <f>H29</f>
        <v>221017</v>
      </c>
      <c r="I28" s="91">
        <f>I29</f>
        <v>221017</v>
      </c>
      <c r="J28" s="91">
        <f>J29</f>
        <v>120398.35</v>
      </c>
      <c r="K28" s="91">
        <f t="shared" si="3"/>
        <v>125.36219132781622</v>
      </c>
      <c r="L28" s="91">
        <f t="shared" si="4"/>
        <v>54.474701041096388</v>
      </c>
    </row>
    <row r="29" spans="2:12" ht="15.75" x14ac:dyDescent="0.25">
      <c r="B29" s="92"/>
      <c r="C29" s="92"/>
      <c r="D29" s="92"/>
      <c r="E29" s="92" t="s">
        <v>75</v>
      </c>
      <c r="F29" s="92" t="s">
        <v>76</v>
      </c>
      <c r="G29" s="92">
        <v>96040.4</v>
      </c>
      <c r="H29" s="92">
        <v>221017</v>
      </c>
      <c r="I29" s="92">
        <v>221017</v>
      </c>
      <c r="J29" s="92">
        <v>120398.35</v>
      </c>
      <c r="K29" s="92">
        <f t="shared" si="3"/>
        <v>125.36219132781622</v>
      </c>
      <c r="L29" s="92">
        <f t="shared" si="4"/>
        <v>54.474701041096388</v>
      </c>
    </row>
    <row r="30" spans="2:12" ht="15.75" x14ac:dyDescent="0.25">
      <c r="B30" s="91"/>
      <c r="C30" s="91" t="s">
        <v>77</v>
      </c>
      <c r="D30" s="91"/>
      <c r="E30" s="91"/>
      <c r="F30" s="91" t="s">
        <v>78</v>
      </c>
      <c r="G30" s="91">
        <f>G31+G35+G40+G50+G52</f>
        <v>83503.509999999995</v>
      </c>
      <c r="H30" s="91">
        <f>H31+H35+H40+H50+H52</f>
        <v>273500</v>
      </c>
      <c r="I30" s="91">
        <f>I31+I35+I40+I50+I52</f>
        <v>273500</v>
      </c>
      <c r="J30" s="91">
        <f>J31+J35+J40+J50+J52</f>
        <v>88782.989999999991</v>
      </c>
      <c r="K30" s="91">
        <f t="shared" si="3"/>
        <v>106.32246476824747</v>
      </c>
      <c r="L30" s="91">
        <f t="shared" si="4"/>
        <v>32.461787934186475</v>
      </c>
    </row>
    <row r="31" spans="2:12" ht="15.75" x14ac:dyDescent="0.25">
      <c r="B31" s="91"/>
      <c r="C31" s="91"/>
      <c r="D31" s="91" t="s">
        <v>79</v>
      </c>
      <c r="E31" s="91"/>
      <c r="F31" s="91" t="s">
        <v>80</v>
      </c>
      <c r="G31" s="91">
        <f>G32+G33+G34</f>
        <v>27071.82</v>
      </c>
      <c r="H31" s="91">
        <f>H32+H33+H34</f>
        <v>80000</v>
      </c>
      <c r="I31" s="91">
        <f>I32+I33+I34</f>
        <v>80000</v>
      </c>
      <c r="J31" s="91">
        <f>J32+J33+J34</f>
        <v>30070.78</v>
      </c>
      <c r="K31" s="91">
        <f t="shared" si="3"/>
        <v>111.07779233165705</v>
      </c>
      <c r="L31" s="91">
        <f t="shared" si="4"/>
        <v>37.588475000000003</v>
      </c>
    </row>
    <row r="32" spans="2:12" ht="15.75" x14ac:dyDescent="0.25">
      <c r="B32" s="92"/>
      <c r="C32" s="92"/>
      <c r="D32" s="92"/>
      <c r="E32" s="92" t="s">
        <v>81</v>
      </c>
      <c r="F32" s="92" t="s">
        <v>82</v>
      </c>
      <c r="G32" s="92">
        <v>7394.18</v>
      </c>
      <c r="H32" s="92">
        <v>20000</v>
      </c>
      <c r="I32" s="92">
        <v>20000</v>
      </c>
      <c r="J32" s="92">
        <v>7655.5</v>
      </c>
      <c r="K32" s="92">
        <f t="shared" si="3"/>
        <v>103.53413089754373</v>
      </c>
      <c r="L32" s="92">
        <f t="shared" si="4"/>
        <v>38.277500000000003</v>
      </c>
    </row>
    <row r="33" spans="2:12" ht="15.75" x14ac:dyDescent="0.25">
      <c r="B33" s="92"/>
      <c r="C33" s="92"/>
      <c r="D33" s="92"/>
      <c r="E33" s="92" t="s">
        <v>83</v>
      </c>
      <c r="F33" s="92" t="s">
        <v>84</v>
      </c>
      <c r="G33" s="92">
        <v>18225.14</v>
      </c>
      <c r="H33" s="92">
        <v>50000</v>
      </c>
      <c r="I33" s="92">
        <v>50000</v>
      </c>
      <c r="J33" s="92">
        <v>21415.279999999999</v>
      </c>
      <c r="K33" s="92">
        <f t="shared" si="3"/>
        <v>117.50406306892567</v>
      </c>
      <c r="L33" s="92">
        <f t="shared" si="4"/>
        <v>42.830559999999998</v>
      </c>
    </row>
    <row r="34" spans="2:12" ht="15.75" x14ac:dyDescent="0.25">
      <c r="B34" s="92"/>
      <c r="C34" s="92"/>
      <c r="D34" s="92"/>
      <c r="E34" s="92" t="s">
        <v>85</v>
      </c>
      <c r="F34" s="92" t="s">
        <v>86</v>
      </c>
      <c r="G34" s="92">
        <v>1452.5</v>
      </c>
      <c r="H34" s="92">
        <v>10000</v>
      </c>
      <c r="I34" s="92">
        <v>10000</v>
      </c>
      <c r="J34" s="92">
        <v>1000</v>
      </c>
      <c r="K34" s="92">
        <f t="shared" si="3"/>
        <v>68.846815834767639</v>
      </c>
      <c r="L34" s="92">
        <f t="shared" si="4"/>
        <v>10</v>
      </c>
    </row>
    <row r="35" spans="2:12" ht="15.75" x14ac:dyDescent="0.25">
      <c r="B35" s="91"/>
      <c r="C35" s="91"/>
      <c r="D35" s="91" t="s">
        <v>87</v>
      </c>
      <c r="E35" s="91"/>
      <c r="F35" s="91" t="s">
        <v>88</v>
      </c>
      <c r="G35" s="91">
        <f>G36+G37+G38+G39</f>
        <v>25601.180000000004</v>
      </c>
      <c r="H35" s="91">
        <f>H36+H37+H38+H39</f>
        <v>87000</v>
      </c>
      <c r="I35" s="91">
        <f>I36+I37+I38+I39</f>
        <v>87000</v>
      </c>
      <c r="J35" s="91">
        <f>J36+J37+J38+J39</f>
        <v>25622.440000000002</v>
      </c>
      <c r="K35" s="91">
        <f t="shared" si="3"/>
        <v>100.08304304723453</v>
      </c>
      <c r="L35" s="91">
        <f t="shared" si="4"/>
        <v>29.451080459770115</v>
      </c>
    </row>
    <row r="36" spans="2:12" ht="15.75" x14ac:dyDescent="0.25">
      <c r="B36" s="92"/>
      <c r="C36" s="92"/>
      <c r="D36" s="92"/>
      <c r="E36" s="92" t="s">
        <v>89</v>
      </c>
      <c r="F36" s="92" t="s">
        <v>90</v>
      </c>
      <c r="G36" s="92">
        <v>3309.95</v>
      </c>
      <c r="H36" s="92">
        <v>30000</v>
      </c>
      <c r="I36" s="92">
        <v>30000</v>
      </c>
      <c r="J36" s="92">
        <v>7697.66</v>
      </c>
      <c r="K36" s="92">
        <f t="shared" si="3"/>
        <v>232.56121693681175</v>
      </c>
      <c r="L36" s="92">
        <f t="shared" si="4"/>
        <v>25.658866666666668</v>
      </c>
    </row>
    <row r="37" spans="2:12" ht="15.75" x14ac:dyDescent="0.25">
      <c r="B37" s="92"/>
      <c r="C37" s="92"/>
      <c r="D37" s="92"/>
      <c r="E37" s="92" t="s">
        <v>91</v>
      </c>
      <c r="F37" s="92" t="s">
        <v>92</v>
      </c>
      <c r="G37" s="92">
        <v>22014.15</v>
      </c>
      <c r="H37" s="92">
        <v>50000</v>
      </c>
      <c r="I37" s="92">
        <v>50000</v>
      </c>
      <c r="J37" s="92">
        <v>16965.990000000002</v>
      </c>
      <c r="K37" s="92">
        <f t="shared" si="3"/>
        <v>77.068567262419847</v>
      </c>
      <c r="L37" s="92">
        <f t="shared" si="4"/>
        <v>33.931980000000003</v>
      </c>
    </row>
    <row r="38" spans="2:12" ht="15.75" x14ac:dyDescent="0.25">
      <c r="B38" s="92"/>
      <c r="C38" s="92"/>
      <c r="D38" s="92"/>
      <c r="E38" s="92" t="s">
        <v>93</v>
      </c>
      <c r="F38" s="92" t="s">
        <v>94</v>
      </c>
      <c r="G38" s="92">
        <v>277.08</v>
      </c>
      <c r="H38" s="92">
        <v>5000</v>
      </c>
      <c r="I38" s="92">
        <v>5000</v>
      </c>
      <c r="J38" s="92">
        <v>958.79</v>
      </c>
      <c r="K38" s="92">
        <f t="shared" si="3"/>
        <v>346.03363649487517</v>
      </c>
      <c r="L38" s="92">
        <f t="shared" si="4"/>
        <v>19.175799999999999</v>
      </c>
    </row>
    <row r="39" spans="2:12" ht="15.75" x14ac:dyDescent="0.25">
      <c r="B39" s="92"/>
      <c r="C39" s="92"/>
      <c r="D39" s="92"/>
      <c r="E39" s="92" t="s">
        <v>95</v>
      </c>
      <c r="F39" s="92" t="s">
        <v>96</v>
      </c>
      <c r="G39" s="92">
        <v>0</v>
      </c>
      <c r="H39" s="92">
        <v>2000</v>
      </c>
      <c r="I39" s="92">
        <v>2000</v>
      </c>
      <c r="J39" s="92">
        <v>0</v>
      </c>
      <c r="K39" s="92" t="e">
        <f t="shared" si="3"/>
        <v>#DIV/0!</v>
      </c>
      <c r="L39" s="92">
        <f t="shared" si="4"/>
        <v>0</v>
      </c>
    </row>
    <row r="40" spans="2:12" ht="15.75" x14ac:dyDescent="0.25">
      <c r="B40" s="91"/>
      <c r="C40" s="91"/>
      <c r="D40" s="91" t="s">
        <v>97</v>
      </c>
      <c r="E40" s="91"/>
      <c r="F40" s="91" t="s">
        <v>98</v>
      </c>
      <c r="G40" s="91">
        <f>G41+G42+G43+G44+G45+G46+G47+G48+G49</f>
        <v>29798.9</v>
      </c>
      <c r="H40" s="91">
        <f>H41+H42+H43+H44+H45+H46+H47+H48+H49</f>
        <v>90500</v>
      </c>
      <c r="I40" s="91">
        <f>I41+I42+I43+I44+I45+I46+I47+I48+I49</f>
        <v>90500</v>
      </c>
      <c r="J40" s="91">
        <f>J41+J42+J43+J44+J45+J46+J47+J48+J49</f>
        <v>31781.489999999998</v>
      </c>
      <c r="K40" s="91">
        <f t="shared" si="3"/>
        <v>106.65323216628801</v>
      </c>
      <c r="L40" s="91">
        <f t="shared" si="4"/>
        <v>35.117668508287295</v>
      </c>
    </row>
    <row r="41" spans="2:12" ht="15.75" x14ac:dyDescent="0.25">
      <c r="B41" s="92"/>
      <c r="C41" s="92"/>
      <c r="D41" s="92"/>
      <c r="E41" s="92" t="s">
        <v>99</v>
      </c>
      <c r="F41" s="92" t="s">
        <v>100</v>
      </c>
      <c r="G41" s="92">
        <v>7972.43</v>
      </c>
      <c r="H41" s="92">
        <v>28000</v>
      </c>
      <c r="I41" s="92">
        <v>28000</v>
      </c>
      <c r="J41" s="92">
        <v>8381.82</v>
      </c>
      <c r="K41" s="92">
        <f t="shared" si="3"/>
        <v>105.13507174098737</v>
      </c>
      <c r="L41" s="92">
        <f t="shared" si="4"/>
        <v>29.93507142857143</v>
      </c>
    </row>
    <row r="42" spans="2:12" ht="15.75" x14ac:dyDescent="0.25">
      <c r="B42" s="92"/>
      <c r="C42" s="92"/>
      <c r="D42" s="92"/>
      <c r="E42" s="92" t="s">
        <v>101</v>
      </c>
      <c r="F42" s="92" t="s">
        <v>102</v>
      </c>
      <c r="G42" s="92">
        <v>834.62</v>
      </c>
      <c r="H42" s="92">
        <v>10000</v>
      </c>
      <c r="I42" s="92">
        <v>10000</v>
      </c>
      <c r="J42" s="92">
        <v>2030.83</v>
      </c>
      <c r="K42" s="92">
        <f t="shared" si="3"/>
        <v>243.32390788622368</v>
      </c>
      <c r="L42" s="92">
        <f t="shared" si="4"/>
        <v>20.308299999999999</v>
      </c>
    </row>
    <row r="43" spans="2:12" ht="15.75" x14ac:dyDescent="0.25">
      <c r="B43" s="92"/>
      <c r="C43" s="92"/>
      <c r="D43" s="92"/>
      <c r="E43" s="92" t="s">
        <v>103</v>
      </c>
      <c r="F43" s="92" t="s">
        <v>104</v>
      </c>
      <c r="G43" s="92">
        <v>1360</v>
      </c>
      <c r="H43" s="92">
        <v>5000</v>
      </c>
      <c r="I43" s="92">
        <v>5000</v>
      </c>
      <c r="J43" s="92">
        <v>300</v>
      </c>
      <c r="K43" s="92">
        <f t="shared" si="3"/>
        <v>22.058823529411764</v>
      </c>
      <c r="L43" s="92">
        <f t="shared" si="4"/>
        <v>6</v>
      </c>
    </row>
    <row r="44" spans="2:12" ht="15.75" x14ac:dyDescent="0.25">
      <c r="B44" s="92"/>
      <c r="C44" s="92"/>
      <c r="D44" s="92"/>
      <c r="E44" s="92" t="s">
        <v>105</v>
      </c>
      <c r="F44" s="92" t="s">
        <v>106</v>
      </c>
      <c r="G44" s="92">
        <v>2599.2199999999998</v>
      </c>
      <c r="H44" s="92">
        <v>10000</v>
      </c>
      <c r="I44" s="92">
        <v>10000</v>
      </c>
      <c r="J44" s="92">
        <v>4019.81</v>
      </c>
      <c r="K44" s="92">
        <f t="shared" si="3"/>
        <v>154.65447326505645</v>
      </c>
      <c r="L44" s="92">
        <f t="shared" si="4"/>
        <v>40.198099999999997</v>
      </c>
    </row>
    <row r="45" spans="2:12" ht="15.75" x14ac:dyDescent="0.25">
      <c r="B45" s="92"/>
      <c r="C45" s="92"/>
      <c r="D45" s="92"/>
      <c r="E45" s="92" t="s">
        <v>107</v>
      </c>
      <c r="F45" s="92" t="s">
        <v>108</v>
      </c>
      <c r="G45" s="92">
        <v>7046.57</v>
      </c>
      <c r="H45" s="92">
        <v>20000</v>
      </c>
      <c r="I45" s="92">
        <v>20000</v>
      </c>
      <c r="J45" s="92">
        <v>7990.14</v>
      </c>
      <c r="K45" s="92">
        <f t="shared" si="3"/>
        <v>113.39048643524438</v>
      </c>
      <c r="L45" s="92">
        <f t="shared" si="4"/>
        <v>39.950699999999998</v>
      </c>
    </row>
    <row r="46" spans="2:12" ht="15.75" x14ac:dyDescent="0.25">
      <c r="B46" s="92"/>
      <c r="C46" s="92"/>
      <c r="D46" s="92"/>
      <c r="E46" s="92" t="s">
        <v>109</v>
      </c>
      <c r="F46" s="92" t="s">
        <v>110</v>
      </c>
      <c r="G46" s="92">
        <v>60</v>
      </c>
      <c r="H46" s="92">
        <v>5000</v>
      </c>
      <c r="I46" s="92">
        <v>5000</v>
      </c>
      <c r="J46" s="92">
        <v>1600</v>
      </c>
      <c r="K46" s="92">
        <f t="shared" si="3"/>
        <v>2666.6666666666665</v>
      </c>
      <c r="L46" s="92">
        <f t="shared" si="4"/>
        <v>32</v>
      </c>
    </row>
    <row r="47" spans="2:12" ht="15.75" x14ac:dyDescent="0.25">
      <c r="B47" s="92"/>
      <c r="C47" s="92"/>
      <c r="D47" s="92"/>
      <c r="E47" s="92" t="s">
        <v>111</v>
      </c>
      <c r="F47" s="92" t="s">
        <v>112</v>
      </c>
      <c r="G47" s="92">
        <v>9818.41</v>
      </c>
      <c r="H47" s="92">
        <v>10000</v>
      </c>
      <c r="I47" s="92">
        <v>10000</v>
      </c>
      <c r="J47" s="92">
        <v>7285.36</v>
      </c>
      <c r="K47" s="92">
        <f t="shared" si="3"/>
        <v>74.201016254159285</v>
      </c>
      <c r="L47" s="92">
        <f t="shared" si="4"/>
        <v>72.8536</v>
      </c>
    </row>
    <row r="48" spans="2:12" ht="15.75" x14ac:dyDescent="0.25">
      <c r="B48" s="92"/>
      <c r="C48" s="92"/>
      <c r="D48" s="92"/>
      <c r="E48" s="92" t="s">
        <v>113</v>
      </c>
      <c r="F48" s="92" t="s">
        <v>114</v>
      </c>
      <c r="G48" s="92">
        <v>0</v>
      </c>
      <c r="H48" s="92">
        <v>1500</v>
      </c>
      <c r="I48" s="92">
        <v>1500</v>
      </c>
      <c r="J48" s="92">
        <v>0</v>
      </c>
      <c r="K48" s="92" t="e">
        <f t="shared" si="3"/>
        <v>#DIV/0!</v>
      </c>
      <c r="L48" s="92">
        <f t="shared" si="4"/>
        <v>0</v>
      </c>
    </row>
    <row r="49" spans="2:12" ht="15.75" x14ac:dyDescent="0.25">
      <c r="B49" s="92"/>
      <c r="C49" s="92"/>
      <c r="D49" s="92"/>
      <c r="E49" s="92" t="s">
        <v>115</v>
      </c>
      <c r="F49" s="92" t="s">
        <v>116</v>
      </c>
      <c r="G49" s="92">
        <v>107.65</v>
      </c>
      <c r="H49" s="92">
        <v>1000</v>
      </c>
      <c r="I49" s="92">
        <v>1000</v>
      </c>
      <c r="J49" s="92">
        <v>173.53</v>
      </c>
      <c r="K49" s="92">
        <f t="shared" si="3"/>
        <v>161.19832791453786</v>
      </c>
      <c r="L49" s="92">
        <f t="shared" si="4"/>
        <v>17.353000000000002</v>
      </c>
    </row>
    <row r="50" spans="2:12" ht="15.75" x14ac:dyDescent="0.25">
      <c r="B50" s="91"/>
      <c r="C50" s="91"/>
      <c r="D50" s="91" t="s">
        <v>117</v>
      </c>
      <c r="E50" s="91"/>
      <c r="F50" s="91" t="s">
        <v>118</v>
      </c>
      <c r="G50" s="91">
        <f>G51</f>
        <v>0</v>
      </c>
      <c r="H50" s="91">
        <f>H51</f>
        <v>3000</v>
      </c>
      <c r="I50" s="91">
        <f>I51</f>
        <v>3000</v>
      </c>
      <c r="J50" s="91">
        <f>J51</f>
        <v>0</v>
      </c>
      <c r="K50" s="91" t="e">
        <f t="shared" si="3"/>
        <v>#DIV/0!</v>
      </c>
      <c r="L50" s="91">
        <f t="shared" si="4"/>
        <v>0</v>
      </c>
    </row>
    <row r="51" spans="2:12" ht="15.75" x14ac:dyDescent="0.25">
      <c r="B51" s="92"/>
      <c r="C51" s="92"/>
      <c r="D51" s="92"/>
      <c r="E51" s="92" t="s">
        <v>119</v>
      </c>
      <c r="F51" s="92" t="s">
        <v>120</v>
      </c>
      <c r="G51" s="92">
        <v>0</v>
      </c>
      <c r="H51" s="92">
        <v>3000</v>
      </c>
      <c r="I51" s="92">
        <v>3000</v>
      </c>
      <c r="J51" s="92">
        <v>0</v>
      </c>
      <c r="K51" s="92" t="e">
        <f t="shared" si="3"/>
        <v>#DIV/0!</v>
      </c>
      <c r="L51" s="92">
        <f t="shared" si="4"/>
        <v>0</v>
      </c>
    </row>
    <row r="52" spans="2:12" ht="15.75" x14ac:dyDescent="0.25">
      <c r="B52" s="91"/>
      <c r="C52" s="91"/>
      <c r="D52" s="91" t="s">
        <v>121</v>
      </c>
      <c r="E52" s="91"/>
      <c r="F52" s="91" t="s">
        <v>122</v>
      </c>
      <c r="G52" s="91">
        <f>G53+G54+G55+G56+G57</f>
        <v>1031.6100000000001</v>
      </c>
      <c r="H52" s="91">
        <f>H53+H54+H55+H56+H57</f>
        <v>13000</v>
      </c>
      <c r="I52" s="91">
        <f>I53+I54+I55+I56+I57</f>
        <v>13000</v>
      </c>
      <c r="J52" s="91">
        <f>J53+J54+J55+J56+J57</f>
        <v>1308.28</v>
      </c>
      <c r="K52" s="91">
        <f t="shared" ref="K52:K70" si="5">(J52*100)/G52</f>
        <v>126.81924370643944</v>
      </c>
      <c r="L52" s="91">
        <f t="shared" ref="L52:L70" si="6">(J52*100)/I52</f>
        <v>10.063692307692307</v>
      </c>
    </row>
    <row r="53" spans="2:12" ht="15.75" x14ac:dyDescent="0.25">
      <c r="B53" s="92"/>
      <c r="C53" s="92"/>
      <c r="D53" s="92"/>
      <c r="E53" s="92" t="s">
        <v>123</v>
      </c>
      <c r="F53" s="92" t="s">
        <v>124</v>
      </c>
      <c r="G53" s="92">
        <v>0</v>
      </c>
      <c r="H53" s="92">
        <v>2000</v>
      </c>
      <c r="I53" s="92">
        <v>2000</v>
      </c>
      <c r="J53" s="92">
        <v>0</v>
      </c>
      <c r="K53" s="92" t="e">
        <f t="shared" si="5"/>
        <v>#DIV/0!</v>
      </c>
      <c r="L53" s="92">
        <f t="shared" si="6"/>
        <v>0</v>
      </c>
    </row>
    <row r="54" spans="2:12" ht="15.75" x14ac:dyDescent="0.25">
      <c r="B54" s="92"/>
      <c r="C54" s="92"/>
      <c r="D54" s="92"/>
      <c r="E54" s="92" t="s">
        <v>125</v>
      </c>
      <c r="F54" s="92" t="s">
        <v>126</v>
      </c>
      <c r="G54" s="92">
        <v>0</v>
      </c>
      <c r="H54" s="92">
        <v>6000</v>
      </c>
      <c r="I54" s="92">
        <v>6000</v>
      </c>
      <c r="J54" s="92">
        <v>99</v>
      </c>
      <c r="K54" s="92" t="e">
        <f t="shared" si="5"/>
        <v>#DIV/0!</v>
      </c>
      <c r="L54" s="92">
        <f t="shared" si="6"/>
        <v>1.65</v>
      </c>
    </row>
    <row r="55" spans="2:12" ht="15.75" x14ac:dyDescent="0.25">
      <c r="B55" s="92"/>
      <c r="C55" s="92"/>
      <c r="D55" s="92"/>
      <c r="E55" s="92" t="s">
        <v>127</v>
      </c>
      <c r="F55" s="92" t="s">
        <v>128</v>
      </c>
      <c r="G55" s="92">
        <v>840</v>
      </c>
      <c r="H55" s="92">
        <v>3000</v>
      </c>
      <c r="I55" s="92">
        <v>3000</v>
      </c>
      <c r="J55" s="92">
        <v>970</v>
      </c>
      <c r="K55" s="92">
        <f t="shared" si="5"/>
        <v>115.47619047619048</v>
      </c>
      <c r="L55" s="92">
        <f t="shared" si="6"/>
        <v>32.333333333333336</v>
      </c>
    </row>
    <row r="56" spans="2:12" ht="15.75" x14ac:dyDescent="0.25">
      <c r="B56" s="92"/>
      <c r="C56" s="92"/>
      <c r="D56" s="92"/>
      <c r="E56" s="92" t="s">
        <v>129</v>
      </c>
      <c r="F56" s="92" t="s">
        <v>130</v>
      </c>
      <c r="G56" s="92">
        <v>0</v>
      </c>
      <c r="H56" s="92">
        <v>0</v>
      </c>
      <c r="I56" s="92">
        <v>0</v>
      </c>
      <c r="J56" s="92">
        <v>0</v>
      </c>
      <c r="K56" s="92" t="e">
        <f t="shared" si="5"/>
        <v>#DIV/0!</v>
      </c>
      <c r="L56" s="92" t="e">
        <f t="shared" si="6"/>
        <v>#DIV/0!</v>
      </c>
    </row>
    <row r="57" spans="2:12" ht="15.75" x14ac:dyDescent="0.25">
      <c r="B57" s="92"/>
      <c r="C57" s="92"/>
      <c r="D57" s="92"/>
      <c r="E57" s="92" t="s">
        <v>131</v>
      </c>
      <c r="F57" s="92" t="s">
        <v>122</v>
      </c>
      <c r="G57" s="92">
        <v>191.61</v>
      </c>
      <c r="H57" s="92">
        <v>2000</v>
      </c>
      <c r="I57" s="92">
        <v>2000</v>
      </c>
      <c r="J57" s="92">
        <v>239.28</v>
      </c>
      <c r="K57" s="92">
        <f t="shared" si="5"/>
        <v>124.87865977767339</v>
      </c>
      <c r="L57" s="92">
        <f t="shared" si="6"/>
        <v>11.964</v>
      </c>
    </row>
    <row r="58" spans="2:12" ht="15.75" x14ac:dyDescent="0.25">
      <c r="B58" s="91"/>
      <c r="C58" s="91" t="s">
        <v>132</v>
      </c>
      <c r="D58" s="91"/>
      <c r="E58" s="91"/>
      <c r="F58" s="91" t="s">
        <v>133</v>
      </c>
      <c r="G58" s="91">
        <f>G59+G61</f>
        <v>409.28999999999996</v>
      </c>
      <c r="H58" s="91">
        <f>H59+H61</f>
        <v>2500</v>
      </c>
      <c r="I58" s="91">
        <f>I59+I61</f>
        <v>2500</v>
      </c>
      <c r="J58" s="91">
        <f>J59+J61</f>
        <v>503.15</v>
      </c>
      <c r="K58" s="91">
        <f t="shared" si="5"/>
        <v>122.93239512326224</v>
      </c>
      <c r="L58" s="91">
        <f t="shared" si="6"/>
        <v>20.126000000000001</v>
      </c>
    </row>
    <row r="59" spans="2:12" ht="15.75" x14ac:dyDescent="0.25">
      <c r="B59" s="91"/>
      <c r="C59" s="91"/>
      <c r="D59" s="91" t="s">
        <v>134</v>
      </c>
      <c r="E59" s="91"/>
      <c r="F59" s="91" t="s">
        <v>135</v>
      </c>
      <c r="G59" s="91">
        <f>G60</f>
        <v>185.45</v>
      </c>
      <c r="H59" s="91">
        <f>H60</f>
        <v>500</v>
      </c>
      <c r="I59" s="91">
        <f>I60</f>
        <v>500</v>
      </c>
      <c r="J59" s="91">
        <f>J60</f>
        <v>144.46</v>
      </c>
      <c r="K59" s="91">
        <f t="shared" si="5"/>
        <v>77.897007279590184</v>
      </c>
      <c r="L59" s="91">
        <f t="shared" si="6"/>
        <v>28.891999999999999</v>
      </c>
    </row>
    <row r="60" spans="2:12" ht="15.75" x14ac:dyDescent="0.25">
      <c r="B60" s="92"/>
      <c r="C60" s="92"/>
      <c r="D60" s="92"/>
      <c r="E60" s="92" t="s">
        <v>136</v>
      </c>
      <c r="F60" s="92" t="s">
        <v>137</v>
      </c>
      <c r="G60" s="92">
        <v>185.45</v>
      </c>
      <c r="H60" s="92">
        <v>500</v>
      </c>
      <c r="I60" s="92">
        <v>500</v>
      </c>
      <c r="J60" s="92">
        <v>144.46</v>
      </c>
      <c r="K60" s="92">
        <f t="shared" si="5"/>
        <v>77.897007279590184</v>
      </c>
      <c r="L60" s="92">
        <f t="shared" si="6"/>
        <v>28.891999999999999</v>
      </c>
    </row>
    <row r="61" spans="2:12" ht="15.75" x14ac:dyDescent="0.25">
      <c r="B61" s="91"/>
      <c r="C61" s="91"/>
      <c r="D61" s="91" t="s">
        <v>138</v>
      </c>
      <c r="E61" s="91"/>
      <c r="F61" s="91" t="s">
        <v>139</v>
      </c>
      <c r="G61" s="91">
        <f>G62</f>
        <v>223.84</v>
      </c>
      <c r="H61" s="91">
        <f>H62</f>
        <v>2000</v>
      </c>
      <c r="I61" s="91">
        <f>I62</f>
        <v>2000</v>
      </c>
      <c r="J61" s="91">
        <f>J62</f>
        <v>358.69</v>
      </c>
      <c r="K61" s="91">
        <f t="shared" si="5"/>
        <v>160.24392423159398</v>
      </c>
      <c r="L61" s="91">
        <f t="shared" si="6"/>
        <v>17.9345</v>
      </c>
    </row>
    <row r="62" spans="2:12" ht="15.75" x14ac:dyDescent="0.25">
      <c r="B62" s="92"/>
      <c r="C62" s="92"/>
      <c r="D62" s="92"/>
      <c r="E62" s="92" t="s">
        <v>140</v>
      </c>
      <c r="F62" s="92" t="s">
        <v>141</v>
      </c>
      <c r="G62" s="92">
        <v>223.84</v>
      </c>
      <c r="H62" s="92">
        <v>2000</v>
      </c>
      <c r="I62" s="92">
        <v>2000</v>
      </c>
      <c r="J62" s="92">
        <v>358.69</v>
      </c>
      <c r="K62" s="92">
        <f t="shared" si="5"/>
        <v>160.24392423159398</v>
      </c>
      <c r="L62" s="92">
        <f t="shared" si="6"/>
        <v>17.9345</v>
      </c>
    </row>
    <row r="63" spans="2:12" ht="15.75" x14ac:dyDescent="0.25">
      <c r="B63" s="91" t="s">
        <v>142</v>
      </c>
      <c r="C63" s="91"/>
      <c r="D63" s="91"/>
      <c r="E63" s="91"/>
      <c r="F63" s="91" t="s">
        <v>143</v>
      </c>
      <c r="G63" s="91">
        <f>G64</f>
        <v>2351.85</v>
      </c>
      <c r="H63" s="91">
        <f>H64</f>
        <v>64000</v>
      </c>
      <c r="I63" s="91">
        <f>I64</f>
        <v>64000</v>
      </c>
      <c r="J63" s="91">
        <f>J64</f>
        <v>2900.3</v>
      </c>
      <c r="K63" s="91">
        <f t="shared" si="5"/>
        <v>123.31993962199971</v>
      </c>
      <c r="L63" s="91">
        <f t="shared" si="6"/>
        <v>4.5317187499999996</v>
      </c>
    </row>
    <row r="64" spans="2:12" ht="15.75" x14ac:dyDescent="0.25">
      <c r="B64" s="91"/>
      <c r="C64" s="91" t="s">
        <v>144</v>
      </c>
      <c r="D64" s="91"/>
      <c r="E64" s="91"/>
      <c r="F64" s="91" t="s">
        <v>145</v>
      </c>
      <c r="G64" s="91">
        <f>G65+G69</f>
        <v>2351.85</v>
      </c>
      <c r="H64" s="91">
        <f>H65+H69</f>
        <v>64000</v>
      </c>
      <c r="I64" s="91">
        <f>I65+I69</f>
        <v>64000</v>
      </c>
      <c r="J64" s="91">
        <f>J65+J69</f>
        <v>2900.3</v>
      </c>
      <c r="K64" s="91">
        <f t="shared" si="5"/>
        <v>123.31993962199971</v>
      </c>
      <c r="L64" s="91">
        <f t="shared" si="6"/>
        <v>4.5317187499999996</v>
      </c>
    </row>
    <row r="65" spans="2:12" ht="15.75" x14ac:dyDescent="0.25">
      <c r="B65" s="91"/>
      <c r="C65" s="91"/>
      <c r="D65" s="91" t="s">
        <v>146</v>
      </c>
      <c r="E65" s="91"/>
      <c r="F65" s="91" t="s">
        <v>147</v>
      </c>
      <c r="G65" s="91">
        <f>G66+G67+G68</f>
        <v>0</v>
      </c>
      <c r="H65" s="91">
        <f>H66+H67+H68</f>
        <v>58000</v>
      </c>
      <c r="I65" s="91">
        <f>I66+I67+I68</f>
        <v>58000</v>
      </c>
      <c r="J65" s="91">
        <f>J66+J67+J68</f>
        <v>0</v>
      </c>
      <c r="K65" s="91" t="e">
        <f t="shared" si="5"/>
        <v>#DIV/0!</v>
      </c>
      <c r="L65" s="91">
        <f t="shared" si="6"/>
        <v>0</v>
      </c>
    </row>
    <row r="66" spans="2:12" ht="15.75" x14ac:dyDescent="0.25">
      <c r="B66" s="92"/>
      <c r="C66" s="92"/>
      <c r="D66" s="92"/>
      <c r="E66" s="92" t="s">
        <v>148</v>
      </c>
      <c r="F66" s="92" t="s">
        <v>149</v>
      </c>
      <c r="G66" s="92">
        <v>0</v>
      </c>
      <c r="H66" s="92">
        <v>30000</v>
      </c>
      <c r="I66" s="92">
        <v>30000</v>
      </c>
      <c r="J66" s="92">
        <v>0</v>
      </c>
      <c r="K66" s="92" t="e">
        <f t="shared" si="5"/>
        <v>#DIV/0!</v>
      </c>
      <c r="L66" s="92">
        <f t="shared" si="6"/>
        <v>0</v>
      </c>
    </row>
    <row r="67" spans="2:12" ht="15.75" x14ac:dyDescent="0.25">
      <c r="B67" s="92"/>
      <c r="C67" s="92"/>
      <c r="D67" s="92"/>
      <c r="E67" s="92" t="s">
        <v>150</v>
      </c>
      <c r="F67" s="92" t="s">
        <v>151</v>
      </c>
      <c r="G67" s="92">
        <v>0</v>
      </c>
      <c r="H67" s="92">
        <v>10000</v>
      </c>
      <c r="I67" s="92">
        <v>10000</v>
      </c>
      <c r="J67" s="92">
        <v>0</v>
      </c>
      <c r="K67" s="92" t="e">
        <f t="shared" si="5"/>
        <v>#DIV/0!</v>
      </c>
      <c r="L67" s="92">
        <f t="shared" si="6"/>
        <v>0</v>
      </c>
    </row>
    <row r="68" spans="2:12" ht="15.75" x14ac:dyDescent="0.25">
      <c r="B68" s="92"/>
      <c r="C68" s="92"/>
      <c r="D68" s="92"/>
      <c r="E68" s="92" t="s">
        <v>152</v>
      </c>
      <c r="F68" s="92" t="s">
        <v>153</v>
      </c>
      <c r="G68" s="92">
        <v>0</v>
      </c>
      <c r="H68" s="92">
        <v>18000</v>
      </c>
      <c r="I68" s="92">
        <v>18000</v>
      </c>
      <c r="J68" s="92">
        <v>0</v>
      </c>
      <c r="K68" s="92" t="e">
        <f t="shared" si="5"/>
        <v>#DIV/0!</v>
      </c>
      <c r="L68" s="92">
        <f t="shared" si="6"/>
        <v>0</v>
      </c>
    </row>
    <row r="69" spans="2:12" ht="15.75" x14ac:dyDescent="0.25">
      <c r="B69" s="91"/>
      <c r="C69" s="91"/>
      <c r="D69" s="91" t="s">
        <v>154</v>
      </c>
      <c r="E69" s="91"/>
      <c r="F69" s="91" t="s">
        <v>155</v>
      </c>
      <c r="G69" s="91">
        <f>G70</f>
        <v>2351.85</v>
      </c>
      <c r="H69" s="91">
        <f>H70</f>
        <v>6000</v>
      </c>
      <c r="I69" s="91">
        <f>I70</f>
        <v>6000</v>
      </c>
      <c r="J69" s="91">
        <f>J70</f>
        <v>2900.3</v>
      </c>
      <c r="K69" s="91">
        <f t="shared" si="5"/>
        <v>123.31993962199971</v>
      </c>
      <c r="L69" s="91">
        <f t="shared" si="6"/>
        <v>48.338333333333331</v>
      </c>
    </row>
    <row r="70" spans="2:12" ht="15.75" x14ac:dyDescent="0.25">
      <c r="B70" s="92"/>
      <c r="C70" s="92"/>
      <c r="D70" s="92"/>
      <c r="E70" s="92" t="s">
        <v>156</v>
      </c>
      <c r="F70" s="92" t="s">
        <v>157</v>
      </c>
      <c r="G70" s="92">
        <v>2351.85</v>
      </c>
      <c r="H70" s="92">
        <v>6000</v>
      </c>
      <c r="I70" s="92">
        <v>6000</v>
      </c>
      <c r="J70" s="92">
        <v>2900.3</v>
      </c>
      <c r="K70" s="92">
        <f t="shared" si="5"/>
        <v>123.31993962199971</v>
      </c>
      <c r="L70" s="92">
        <f t="shared" si="6"/>
        <v>48.338333333333331</v>
      </c>
    </row>
    <row r="71" spans="2:12" ht="15.75" x14ac:dyDescent="0.25">
      <c r="B71" s="91"/>
      <c r="C71" s="92"/>
      <c r="D71" s="93"/>
      <c r="E71" s="94"/>
      <c r="F71" s="102"/>
      <c r="G71" s="91"/>
      <c r="H71" s="91"/>
      <c r="I71" s="91"/>
      <c r="J71" s="91"/>
      <c r="K71" s="103"/>
      <c r="L71" s="103"/>
    </row>
  </sheetData>
  <mergeCells count="7">
    <mergeCell ref="B18:F18"/>
    <mergeCell ref="B19:F1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1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4" t="s">
        <v>16</v>
      </c>
      <c r="C2" s="104"/>
      <c r="D2" s="104"/>
      <c r="E2" s="104"/>
      <c r="F2" s="104"/>
      <c r="G2" s="104"/>
      <c r="H2" s="104"/>
    </row>
    <row r="3" spans="1:8" ht="17.45" x14ac:dyDescent="0.3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ht="14.45" x14ac:dyDescent="0.3">
      <c r="B6" s="8" t="s">
        <v>39</v>
      </c>
      <c r="C6" s="66">
        <f t="shared" ref="C6:F7" si="0">C7</f>
        <v>794962.16</v>
      </c>
      <c r="D6" s="66">
        <f t="shared" si="0"/>
        <v>1916017</v>
      </c>
      <c r="E6" s="66">
        <f t="shared" si="0"/>
        <v>1916017</v>
      </c>
      <c r="F6" s="66">
        <f t="shared" si="0"/>
        <v>981756.29</v>
      </c>
      <c r="G6" s="67">
        <f t="shared" ref="G6:G11" si="1">(F6*100)/C6</f>
        <v>123.49723539042411</v>
      </c>
      <c r="H6" s="67">
        <f t="shared" ref="H6:H11" si="2">(F6*100)/E6</f>
        <v>51.239435245094384</v>
      </c>
    </row>
    <row r="7" spans="1:8" x14ac:dyDescent="0.25">
      <c r="A7"/>
      <c r="B7" s="8" t="s">
        <v>158</v>
      </c>
      <c r="C7" s="66">
        <f t="shared" si="0"/>
        <v>794962.16</v>
      </c>
      <c r="D7" s="66">
        <f t="shared" si="0"/>
        <v>1916017</v>
      </c>
      <c r="E7" s="66">
        <f t="shared" si="0"/>
        <v>1916017</v>
      </c>
      <c r="F7" s="66">
        <f t="shared" si="0"/>
        <v>981756.29</v>
      </c>
      <c r="G7" s="67">
        <f t="shared" si="1"/>
        <v>123.49723539042411</v>
      </c>
      <c r="H7" s="67">
        <f t="shared" si="2"/>
        <v>51.239435245094384</v>
      </c>
    </row>
    <row r="8" spans="1:8" x14ac:dyDescent="0.25">
      <c r="A8"/>
      <c r="B8" s="16" t="s">
        <v>159</v>
      </c>
      <c r="C8" s="68">
        <v>794962.16</v>
      </c>
      <c r="D8" s="68">
        <v>1916017</v>
      </c>
      <c r="E8" s="68">
        <v>1916017</v>
      </c>
      <c r="F8" s="69">
        <v>981756.29</v>
      </c>
      <c r="G8" s="65">
        <f t="shared" si="1"/>
        <v>123.49723539042411</v>
      </c>
      <c r="H8" s="65">
        <f t="shared" si="2"/>
        <v>51.239435245094384</v>
      </c>
    </row>
    <row r="9" spans="1:8" ht="14.45" x14ac:dyDescent="0.3">
      <c r="B9" s="8" t="s">
        <v>32</v>
      </c>
      <c r="C9" s="70">
        <f t="shared" ref="C9:F10" si="3">C10</f>
        <v>794962.16</v>
      </c>
      <c r="D9" s="70">
        <f t="shared" si="3"/>
        <v>1916017</v>
      </c>
      <c r="E9" s="70">
        <f t="shared" si="3"/>
        <v>1916017</v>
      </c>
      <c r="F9" s="70">
        <f t="shared" si="3"/>
        <v>981756.29</v>
      </c>
      <c r="G9" s="67">
        <f t="shared" si="1"/>
        <v>123.49723539042411</v>
      </c>
      <c r="H9" s="67">
        <f t="shared" si="2"/>
        <v>51.239435245094384</v>
      </c>
    </row>
    <row r="10" spans="1:8" x14ac:dyDescent="0.25">
      <c r="A10"/>
      <c r="B10" s="8" t="s">
        <v>158</v>
      </c>
      <c r="C10" s="70">
        <f t="shared" si="3"/>
        <v>794962.16</v>
      </c>
      <c r="D10" s="70">
        <f t="shared" si="3"/>
        <v>1916017</v>
      </c>
      <c r="E10" s="70">
        <f t="shared" si="3"/>
        <v>1916017</v>
      </c>
      <c r="F10" s="70">
        <f t="shared" si="3"/>
        <v>981756.29</v>
      </c>
      <c r="G10" s="67">
        <f t="shared" si="1"/>
        <v>123.49723539042411</v>
      </c>
      <c r="H10" s="67">
        <f t="shared" si="2"/>
        <v>51.239435245094384</v>
      </c>
    </row>
    <row r="11" spans="1:8" x14ac:dyDescent="0.25">
      <c r="A11"/>
      <c r="B11" s="16" t="s">
        <v>159</v>
      </c>
      <c r="C11" s="68">
        <v>794962.16</v>
      </c>
      <c r="D11" s="68">
        <v>1916017</v>
      </c>
      <c r="E11" s="71">
        <v>1916017</v>
      </c>
      <c r="F11" s="69">
        <v>981756.29</v>
      </c>
      <c r="G11" s="65">
        <f t="shared" si="1"/>
        <v>123.49723539042411</v>
      </c>
      <c r="H11" s="65">
        <f t="shared" si="2"/>
        <v>51.239435245094384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E18" sqref="E1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4" t="s">
        <v>17</v>
      </c>
      <c r="C2" s="104"/>
      <c r="D2" s="104"/>
      <c r="E2" s="104"/>
      <c r="F2" s="104"/>
      <c r="G2" s="104"/>
      <c r="H2" s="104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0">
        <f t="shared" ref="C6:F7" si="0">C7</f>
        <v>794962.16</v>
      </c>
      <c r="D6" s="70">
        <f t="shared" si="0"/>
        <v>1916017</v>
      </c>
      <c r="E6" s="70">
        <f t="shared" si="0"/>
        <v>1916017</v>
      </c>
      <c r="F6" s="70">
        <f t="shared" si="0"/>
        <v>981756.29</v>
      </c>
      <c r="G6" s="65">
        <f>(F6*100)/C6</f>
        <v>123.49723539042411</v>
      </c>
      <c r="H6" s="65">
        <f>(F6*100)/E6</f>
        <v>51.239435245094384</v>
      </c>
    </row>
    <row r="7" spans="2:8" ht="14.45" x14ac:dyDescent="0.3">
      <c r="B7" s="8" t="s">
        <v>160</v>
      </c>
      <c r="C7" s="70">
        <f t="shared" si="0"/>
        <v>794962.16</v>
      </c>
      <c r="D7" s="70">
        <f t="shared" si="0"/>
        <v>1916017</v>
      </c>
      <c r="E7" s="70">
        <f t="shared" si="0"/>
        <v>1916017</v>
      </c>
      <c r="F7" s="70">
        <f t="shared" si="0"/>
        <v>981756.29</v>
      </c>
      <c r="G7" s="65">
        <f>(F7*100)/C7</f>
        <v>123.49723539042411</v>
      </c>
      <c r="H7" s="65">
        <f>(F7*100)/E7</f>
        <v>51.239435245094384</v>
      </c>
    </row>
    <row r="8" spans="2:8" ht="14.45" x14ac:dyDescent="0.3">
      <c r="B8" s="11" t="s">
        <v>161</v>
      </c>
      <c r="C8" s="68">
        <v>794962.16</v>
      </c>
      <c r="D8" s="68">
        <v>1916017</v>
      </c>
      <c r="E8" s="68">
        <v>1916017</v>
      </c>
      <c r="F8" s="69">
        <v>981756.29</v>
      </c>
      <c r="G8" s="65">
        <f>(F8*100)/C8</f>
        <v>123.49723539042411</v>
      </c>
      <c r="H8" s="65">
        <f>(F8*100)/E8</f>
        <v>51.239435245094384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view="pageBreakPreview" zoomScale="60" zoomScaleNormal="100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4" t="s">
        <v>25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5.75" customHeight="1" x14ac:dyDescent="0.25">
      <c r="B5" s="104" t="s">
        <v>18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9" t="s">
        <v>3</v>
      </c>
      <c r="C7" s="130"/>
      <c r="D7" s="130"/>
      <c r="E7" s="130"/>
      <c r="F7" s="13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29">
        <v>1</v>
      </c>
      <c r="C8" s="130"/>
      <c r="D8" s="130"/>
      <c r="E8" s="130"/>
      <c r="F8" s="13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0"/>
      <c r="H9" s="70"/>
      <c r="I9" s="70"/>
      <c r="J9" s="70"/>
      <c r="K9" s="64"/>
      <c r="L9" s="64"/>
    </row>
    <row r="10" spans="2:12" ht="14.45" x14ac:dyDescent="0.3">
      <c r="B10" s="10"/>
      <c r="C10" s="10"/>
      <c r="D10" s="10"/>
      <c r="E10" s="10"/>
      <c r="F10" s="13"/>
      <c r="G10" s="70"/>
      <c r="H10" s="70"/>
      <c r="I10" s="70"/>
      <c r="J10" s="70"/>
      <c r="K10" s="64"/>
      <c r="L10" s="64"/>
    </row>
    <row r="11" spans="2:12" ht="14.45" x14ac:dyDescent="0.3">
      <c r="B11" s="9"/>
      <c r="C11" s="9"/>
      <c r="D11" s="9"/>
      <c r="E11" s="9"/>
      <c r="F11" s="12"/>
      <c r="G11" s="70"/>
      <c r="H11" s="70"/>
      <c r="I11" s="70"/>
      <c r="J11" s="70"/>
      <c r="K11" s="64"/>
      <c r="L11" s="64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view="pageBreakPreview" zoomScale="60" zoomScaleNormal="100"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4" t="s">
        <v>19</v>
      </c>
      <c r="C2" s="104"/>
      <c r="D2" s="104"/>
      <c r="E2" s="104"/>
      <c r="F2" s="104"/>
      <c r="G2" s="104"/>
      <c r="H2" s="104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0"/>
      <c r="D6" s="70"/>
      <c r="E6" s="70"/>
      <c r="F6" s="70"/>
      <c r="G6" s="64"/>
      <c r="H6" s="64"/>
    </row>
    <row r="7" spans="2:8" ht="14.45" x14ac:dyDescent="0.3">
      <c r="B7" s="8"/>
      <c r="C7" s="70"/>
      <c r="D7" s="70"/>
      <c r="E7" s="70"/>
      <c r="F7" s="70"/>
      <c r="G7" s="64"/>
      <c r="H7" s="64"/>
    </row>
    <row r="8" spans="2:8" ht="14.45" x14ac:dyDescent="0.3">
      <c r="B8" s="16"/>
      <c r="C8" s="68"/>
      <c r="D8" s="68"/>
      <c r="E8" s="68"/>
      <c r="F8" s="69"/>
      <c r="G8" s="65"/>
      <c r="H8" s="65"/>
    </row>
    <row r="9" spans="2:8" ht="14.45" x14ac:dyDescent="0.3">
      <c r="B9" s="17"/>
      <c r="C9" s="68"/>
      <c r="D9" s="68"/>
      <c r="E9" s="71"/>
      <c r="F9" s="69"/>
      <c r="G9" s="65"/>
      <c r="H9" s="65"/>
    </row>
    <row r="10" spans="2:8" ht="14.45" x14ac:dyDescent="0.3">
      <c r="B10" s="8" t="s">
        <v>40</v>
      </c>
      <c r="C10" s="70"/>
      <c r="D10" s="70"/>
      <c r="E10" s="70"/>
      <c r="F10" s="70"/>
      <c r="G10" s="64"/>
      <c r="H10" s="64"/>
    </row>
    <row r="11" spans="2:8" ht="14.45" x14ac:dyDescent="0.3">
      <c r="B11" s="8"/>
      <c r="C11" s="70"/>
      <c r="D11" s="70"/>
      <c r="E11" s="70"/>
      <c r="F11" s="70"/>
      <c r="G11" s="64"/>
      <c r="H11" s="64"/>
    </row>
    <row r="12" spans="2:8" ht="14.45" x14ac:dyDescent="0.3">
      <c r="B12" s="16"/>
      <c r="C12" s="68"/>
      <c r="D12" s="68"/>
      <c r="E12" s="71"/>
      <c r="F12" s="69"/>
      <c r="G12" s="65"/>
      <c r="H12" s="65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1"/>
  <sheetViews>
    <sheetView tabSelected="1" topLeftCell="A3" zoomScaleNormal="100" workbookViewId="0">
      <selection activeCell="D22" sqref="D22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162</v>
      </c>
      <c r="C1" s="39"/>
    </row>
    <row r="2" spans="1:6" ht="15" customHeight="1" x14ac:dyDescent="0.25">
      <c r="A2" s="41" t="s">
        <v>34</v>
      </c>
      <c r="B2" s="42" t="s">
        <v>163</v>
      </c>
      <c r="C2" s="39"/>
    </row>
    <row r="3" spans="1:6" s="39" customFormat="1" ht="43.5" customHeight="1" x14ac:dyDescent="0.2">
      <c r="A3" s="43" t="s">
        <v>35</v>
      </c>
      <c r="B3" s="37" t="s">
        <v>164</v>
      </c>
    </row>
    <row r="4" spans="1:6" s="39" customFormat="1" x14ac:dyDescent="0.2">
      <c r="A4" s="43" t="s">
        <v>36</v>
      </c>
      <c r="B4" s="44" t="s">
        <v>165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166</v>
      </c>
      <c r="B7" s="46"/>
      <c r="C7" s="72">
        <f>C10+C52</f>
        <v>1916017</v>
      </c>
      <c r="D7" s="72">
        <f>D10+D52</f>
        <v>1916017</v>
      </c>
      <c r="E7" s="72">
        <f>E10+E52</f>
        <v>981756.29</v>
      </c>
      <c r="F7" s="72">
        <f>(E7*100)/D7</f>
        <v>51.239435245094384</v>
      </c>
    </row>
    <row r="8" spans="1:6" s="57" customFormat="1" ht="13.15" x14ac:dyDescent="0.25"/>
    <row r="9" spans="1:6" ht="38.25" x14ac:dyDescent="0.2">
      <c r="A9" s="47" t="s">
        <v>167</v>
      </c>
      <c r="B9" s="47" t="s">
        <v>168</v>
      </c>
      <c r="C9" s="47" t="s">
        <v>43</v>
      </c>
      <c r="D9" s="47" t="s">
        <v>169</v>
      </c>
      <c r="E9" s="47" t="s">
        <v>170</v>
      </c>
      <c r="F9" s="47" t="s">
        <v>171</v>
      </c>
    </row>
    <row r="10" spans="1:6" ht="13.15" x14ac:dyDescent="0.25">
      <c r="A10" s="49" t="s">
        <v>60</v>
      </c>
      <c r="B10" s="50" t="s">
        <v>61</v>
      </c>
      <c r="C10" s="75">
        <f>C11+C19+C47</f>
        <v>1852017</v>
      </c>
      <c r="D10" s="75">
        <f>D11+D19+D47</f>
        <v>1852017</v>
      </c>
      <c r="E10" s="75">
        <f>E11+E19+E47</f>
        <v>978855.99</v>
      </c>
      <c r="F10" s="76">
        <f>(E11*100)/D11</f>
        <v>56.444178584368061</v>
      </c>
    </row>
    <row r="11" spans="1:6" ht="13.15" x14ac:dyDescent="0.25">
      <c r="A11" s="51" t="s">
        <v>62</v>
      </c>
      <c r="B11" s="52" t="s">
        <v>63</v>
      </c>
      <c r="C11" s="77">
        <f>C12+C15+C17</f>
        <v>1576017</v>
      </c>
      <c r="D11" s="77">
        <f>D12+D15+D17</f>
        <v>1576017</v>
      </c>
      <c r="E11" s="77">
        <f>E12+E15+E17</f>
        <v>889569.85</v>
      </c>
      <c r="F11" s="76">
        <f>(E12*100)/D12</f>
        <v>56.480493181818183</v>
      </c>
    </row>
    <row r="12" spans="1:6" x14ac:dyDescent="0.2">
      <c r="A12" s="53" t="s">
        <v>64</v>
      </c>
      <c r="B12" s="54" t="s">
        <v>65</v>
      </c>
      <c r="C12" s="78">
        <f>C13+C14</f>
        <v>1320000</v>
      </c>
      <c r="D12" s="78">
        <f>D13+D14</f>
        <v>1320000</v>
      </c>
      <c r="E12" s="78">
        <f>E13+E14</f>
        <v>745542.51</v>
      </c>
      <c r="F12" s="78">
        <f>(E13*100)/D13</f>
        <v>56.669243511450382</v>
      </c>
    </row>
    <row r="13" spans="1:6" x14ac:dyDescent="0.2">
      <c r="A13" s="55" t="s">
        <v>66</v>
      </c>
      <c r="B13" s="56" t="s">
        <v>67</v>
      </c>
      <c r="C13" s="79">
        <v>1310000</v>
      </c>
      <c r="D13" s="79">
        <v>1310000</v>
      </c>
      <c r="E13" s="79">
        <v>742367.09</v>
      </c>
      <c r="F13" s="79"/>
    </row>
    <row r="14" spans="1:6" x14ac:dyDescent="0.2">
      <c r="A14" s="55" t="s">
        <v>68</v>
      </c>
      <c r="B14" s="56" t="s">
        <v>69</v>
      </c>
      <c r="C14" s="79">
        <v>10000</v>
      </c>
      <c r="D14" s="79">
        <v>10000</v>
      </c>
      <c r="E14" s="79">
        <v>3175.42</v>
      </c>
      <c r="F14" s="79"/>
    </row>
    <row r="15" spans="1:6" ht="13.15" x14ac:dyDescent="0.25">
      <c r="A15" s="53" t="s">
        <v>70</v>
      </c>
      <c r="B15" s="54" t="s">
        <v>71</v>
      </c>
      <c r="C15" s="78">
        <f>C16</f>
        <v>35000</v>
      </c>
      <c r="D15" s="78">
        <f>D16</f>
        <v>35000</v>
      </c>
      <c r="E15" s="78">
        <f>E16</f>
        <v>23628.99</v>
      </c>
      <c r="F15" s="78">
        <f>(E16*100)/D16</f>
        <v>67.511399999999995</v>
      </c>
    </row>
    <row r="16" spans="1:6" ht="13.15" x14ac:dyDescent="0.25">
      <c r="A16" s="55" t="s">
        <v>72</v>
      </c>
      <c r="B16" s="56" t="s">
        <v>71</v>
      </c>
      <c r="C16" s="79">
        <v>35000</v>
      </c>
      <c r="D16" s="79">
        <v>35000</v>
      </c>
      <c r="E16" s="79">
        <v>23628.99</v>
      </c>
      <c r="F16" s="79"/>
    </row>
    <row r="17" spans="1:6" x14ac:dyDescent="0.2">
      <c r="A17" s="53" t="s">
        <v>73</v>
      </c>
      <c r="B17" s="54" t="s">
        <v>74</v>
      </c>
      <c r="C17" s="78">
        <f>C18</f>
        <v>221017</v>
      </c>
      <c r="D17" s="78">
        <f>D18</f>
        <v>221017</v>
      </c>
      <c r="E17" s="78">
        <f>E18</f>
        <v>120398.35</v>
      </c>
      <c r="F17" s="78">
        <f>(E18*100)/D18</f>
        <v>54.474701041096388</v>
      </c>
    </row>
    <row r="18" spans="1:6" ht="13.15" x14ac:dyDescent="0.25">
      <c r="A18" s="55" t="s">
        <v>75</v>
      </c>
      <c r="B18" s="56" t="s">
        <v>76</v>
      </c>
      <c r="C18" s="79">
        <v>221017</v>
      </c>
      <c r="D18" s="79">
        <v>221017</v>
      </c>
      <c r="E18" s="79">
        <v>120398.35</v>
      </c>
      <c r="F18" s="79"/>
    </row>
    <row r="19" spans="1:6" ht="13.15" x14ac:dyDescent="0.25">
      <c r="A19" s="51" t="s">
        <v>77</v>
      </c>
      <c r="B19" s="52" t="s">
        <v>78</v>
      </c>
      <c r="C19" s="77">
        <f>C20+C24+C29+C39+C41</f>
        <v>273500</v>
      </c>
      <c r="D19" s="77">
        <f>D20+D24+D29+D39+D41</f>
        <v>273500</v>
      </c>
      <c r="E19" s="77">
        <f>E20+E24+E29+E39+E41</f>
        <v>88782.989999999991</v>
      </c>
      <c r="F19" s="76">
        <f>(E20*100)/D20</f>
        <v>37.588475000000003</v>
      </c>
    </row>
    <row r="20" spans="1:6" x14ac:dyDescent="0.2">
      <c r="A20" s="53" t="s">
        <v>79</v>
      </c>
      <c r="B20" s="54" t="s">
        <v>80</v>
      </c>
      <c r="C20" s="78">
        <f>C21+C22+C23</f>
        <v>80000</v>
      </c>
      <c r="D20" s="78">
        <f>D21+D22+D23</f>
        <v>80000</v>
      </c>
      <c r="E20" s="78">
        <f>E21+E22+E23</f>
        <v>30070.78</v>
      </c>
      <c r="F20" s="78">
        <f>(E21*100)/D21</f>
        <v>38.277500000000003</v>
      </c>
    </row>
    <row r="21" spans="1:6" x14ac:dyDescent="0.2">
      <c r="A21" s="55" t="s">
        <v>81</v>
      </c>
      <c r="B21" s="56" t="s">
        <v>82</v>
      </c>
      <c r="C21" s="79">
        <v>20000</v>
      </c>
      <c r="D21" s="79">
        <v>20000</v>
      </c>
      <c r="E21" s="79">
        <v>7655.5</v>
      </c>
      <c r="F21" s="79"/>
    </row>
    <row r="22" spans="1:6" ht="25.5" x14ac:dyDescent="0.2">
      <c r="A22" s="55" t="s">
        <v>83</v>
      </c>
      <c r="B22" s="56" t="s">
        <v>84</v>
      </c>
      <c r="C22" s="79">
        <v>50000</v>
      </c>
      <c r="D22" s="79">
        <v>50000</v>
      </c>
      <c r="E22" s="79">
        <v>21415.279999999999</v>
      </c>
      <c r="F22" s="79"/>
    </row>
    <row r="23" spans="1:6" x14ac:dyDescent="0.2">
      <c r="A23" s="55" t="s">
        <v>85</v>
      </c>
      <c r="B23" s="56" t="s">
        <v>86</v>
      </c>
      <c r="C23" s="79">
        <v>10000</v>
      </c>
      <c r="D23" s="79">
        <v>10000</v>
      </c>
      <c r="E23" s="79">
        <v>1000</v>
      </c>
      <c r="F23" s="79"/>
    </row>
    <row r="24" spans="1:6" ht="13.15" x14ac:dyDescent="0.25">
      <c r="A24" s="53" t="s">
        <v>87</v>
      </c>
      <c r="B24" s="54" t="s">
        <v>88</v>
      </c>
      <c r="C24" s="78">
        <f>C25+C26+C27+C28</f>
        <v>87000</v>
      </c>
      <c r="D24" s="78">
        <f>D25+D26+D27+D28</f>
        <v>87000</v>
      </c>
      <c r="E24" s="78">
        <f>E25+E26+E27+E28</f>
        <v>25622.440000000002</v>
      </c>
      <c r="F24" s="78">
        <f>(E25*100)/D25</f>
        <v>25.658866666666668</v>
      </c>
    </row>
    <row r="25" spans="1:6" ht="13.15" x14ac:dyDescent="0.25">
      <c r="A25" s="55" t="s">
        <v>89</v>
      </c>
      <c r="B25" s="56" t="s">
        <v>90</v>
      </c>
      <c r="C25" s="79">
        <v>30000</v>
      </c>
      <c r="D25" s="79">
        <v>30000</v>
      </c>
      <c r="E25" s="79">
        <v>7697.66</v>
      </c>
      <c r="F25" s="79"/>
    </row>
    <row r="26" spans="1:6" ht="13.15" x14ac:dyDescent="0.25">
      <c r="A26" s="55" t="s">
        <v>91</v>
      </c>
      <c r="B26" s="56" t="s">
        <v>92</v>
      </c>
      <c r="C26" s="79">
        <v>50000</v>
      </c>
      <c r="D26" s="79">
        <v>50000</v>
      </c>
      <c r="E26" s="79">
        <v>16965.990000000002</v>
      </c>
      <c r="F26" s="79"/>
    </row>
    <row r="27" spans="1:6" ht="13.15" x14ac:dyDescent="0.25">
      <c r="A27" s="55" t="s">
        <v>93</v>
      </c>
      <c r="B27" s="56" t="s">
        <v>94</v>
      </c>
      <c r="C27" s="79">
        <v>5000</v>
      </c>
      <c r="D27" s="79">
        <v>5000</v>
      </c>
      <c r="E27" s="79">
        <v>958.79</v>
      </c>
      <c r="F27" s="79"/>
    </row>
    <row r="28" spans="1:6" x14ac:dyDescent="0.2">
      <c r="A28" s="55" t="s">
        <v>95</v>
      </c>
      <c r="B28" s="56" t="s">
        <v>96</v>
      </c>
      <c r="C28" s="79">
        <v>2000</v>
      </c>
      <c r="D28" s="79">
        <v>2000</v>
      </c>
      <c r="E28" s="79">
        <v>0</v>
      </c>
      <c r="F28" s="79"/>
    </row>
    <row r="29" spans="1:6" ht="13.15" x14ac:dyDescent="0.25">
      <c r="A29" s="53" t="s">
        <v>97</v>
      </c>
      <c r="B29" s="54" t="s">
        <v>98</v>
      </c>
      <c r="C29" s="78">
        <f>C30+C31+C32+C33+C34+C35+C36+C37+C38</f>
        <v>90500</v>
      </c>
      <c r="D29" s="78">
        <f>D30+D31+D32+D33+D34+D35+D36+D37+D38</f>
        <v>90500</v>
      </c>
      <c r="E29" s="78">
        <f>E30+E31+E32+E33+E34+E35+E36+E37+E38</f>
        <v>31781.489999999998</v>
      </c>
      <c r="F29" s="78">
        <f>(E30*100)/D30</f>
        <v>29.93507142857143</v>
      </c>
    </row>
    <row r="30" spans="1:6" x14ac:dyDescent="0.2">
      <c r="A30" s="55" t="s">
        <v>99</v>
      </c>
      <c r="B30" s="56" t="s">
        <v>100</v>
      </c>
      <c r="C30" s="79">
        <v>28000</v>
      </c>
      <c r="D30" s="79">
        <v>28000</v>
      </c>
      <c r="E30" s="79">
        <v>8381.82</v>
      </c>
      <c r="F30" s="79"/>
    </row>
    <row r="31" spans="1:6" x14ac:dyDescent="0.2">
      <c r="A31" s="55" t="s">
        <v>101</v>
      </c>
      <c r="B31" s="56" t="s">
        <v>102</v>
      </c>
      <c r="C31" s="79">
        <v>10000</v>
      </c>
      <c r="D31" s="79">
        <v>10000</v>
      </c>
      <c r="E31" s="79">
        <v>2030.83</v>
      </c>
      <c r="F31" s="79"/>
    </row>
    <row r="32" spans="1:6" x14ac:dyDescent="0.2">
      <c r="A32" s="55" t="s">
        <v>103</v>
      </c>
      <c r="B32" s="56" t="s">
        <v>104</v>
      </c>
      <c r="C32" s="79">
        <v>5000</v>
      </c>
      <c r="D32" s="79">
        <v>5000</v>
      </c>
      <c r="E32" s="79">
        <v>300</v>
      </c>
      <c r="F32" s="79"/>
    </row>
    <row r="33" spans="1:6" ht="13.15" x14ac:dyDescent="0.25">
      <c r="A33" s="55" t="s">
        <v>105</v>
      </c>
      <c r="B33" s="56" t="s">
        <v>106</v>
      </c>
      <c r="C33" s="79">
        <v>10000</v>
      </c>
      <c r="D33" s="79">
        <v>10000</v>
      </c>
      <c r="E33" s="79">
        <v>4019.81</v>
      </c>
      <c r="F33" s="79"/>
    </row>
    <row r="34" spans="1:6" ht="13.15" x14ac:dyDescent="0.25">
      <c r="A34" s="55" t="s">
        <v>107</v>
      </c>
      <c r="B34" s="56" t="s">
        <v>108</v>
      </c>
      <c r="C34" s="79">
        <v>20000</v>
      </c>
      <c r="D34" s="79">
        <v>20000</v>
      </c>
      <c r="E34" s="79">
        <v>7990.14</v>
      </c>
      <c r="F34" s="79"/>
    </row>
    <row r="35" spans="1:6" ht="13.15" x14ac:dyDescent="0.25">
      <c r="A35" s="55" t="s">
        <v>109</v>
      </c>
      <c r="B35" s="56" t="s">
        <v>110</v>
      </c>
      <c r="C35" s="79">
        <v>5000</v>
      </c>
      <c r="D35" s="79">
        <v>5000</v>
      </c>
      <c r="E35" s="79">
        <v>1600</v>
      </c>
      <c r="F35" s="79"/>
    </row>
    <row r="36" spans="1:6" ht="13.15" x14ac:dyDescent="0.25">
      <c r="A36" s="55" t="s">
        <v>111</v>
      </c>
      <c r="B36" s="56" t="s">
        <v>112</v>
      </c>
      <c r="C36" s="79">
        <v>10000</v>
      </c>
      <c r="D36" s="79">
        <v>10000</v>
      </c>
      <c r="E36" s="79">
        <v>7285.36</v>
      </c>
      <c r="F36" s="79"/>
    </row>
    <row r="37" spans="1:6" x14ac:dyDescent="0.2">
      <c r="A37" s="55" t="s">
        <v>113</v>
      </c>
      <c r="B37" s="56" t="s">
        <v>114</v>
      </c>
      <c r="C37" s="79">
        <v>1500</v>
      </c>
      <c r="D37" s="79">
        <v>1500</v>
      </c>
      <c r="E37" s="79">
        <v>0</v>
      </c>
      <c r="F37" s="79"/>
    </row>
    <row r="38" spans="1:6" ht="13.15" x14ac:dyDescent="0.25">
      <c r="A38" s="55" t="s">
        <v>115</v>
      </c>
      <c r="B38" s="56" t="s">
        <v>116</v>
      </c>
      <c r="C38" s="79">
        <v>1000</v>
      </c>
      <c r="D38" s="79">
        <v>1000</v>
      </c>
      <c r="E38" s="79">
        <v>173.53</v>
      </c>
      <c r="F38" s="79"/>
    </row>
    <row r="39" spans="1:6" x14ac:dyDescent="0.2">
      <c r="A39" s="53" t="s">
        <v>117</v>
      </c>
      <c r="B39" s="54" t="s">
        <v>118</v>
      </c>
      <c r="C39" s="78">
        <f>C40</f>
        <v>3000</v>
      </c>
      <c r="D39" s="78">
        <f>D40</f>
        <v>3000</v>
      </c>
      <c r="E39" s="78">
        <f>E40</f>
        <v>0</v>
      </c>
      <c r="F39" s="78">
        <f>(E40*100)/D40</f>
        <v>0</v>
      </c>
    </row>
    <row r="40" spans="1:6" ht="25.5" x14ac:dyDescent="0.2">
      <c r="A40" s="55" t="s">
        <v>119</v>
      </c>
      <c r="B40" s="56" t="s">
        <v>120</v>
      </c>
      <c r="C40" s="79">
        <v>3000</v>
      </c>
      <c r="D40" s="79">
        <v>3000</v>
      </c>
      <c r="E40" s="79">
        <v>0</v>
      </c>
      <c r="F40" s="79"/>
    </row>
    <row r="41" spans="1:6" ht="13.15" x14ac:dyDescent="0.25">
      <c r="A41" s="53" t="s">
        <v>121</v>
      </c>
      <c r="B41" s="54" t="s">
        <v>122</v>
      </c>
      <c r="C41" s="78">
        <f>C42+C43+C44+C45+C46</f>
        <v>13000</v>
      </c>
      <c r="D41" s="78">
        <f>D42+D43+D44+D45+D46</f>
        <v>13000</v>
      </c>
      <c r="E41" s="78">
        <f>E42+E43+E44+E45+E46</f>
        <v>1308.28</v>
      </c>
      <c r="F41" s="78">
        <f>(E42*100)/D42</f>
        <v>0</v>
      </c>
    </row>
    <row r="42" spans="1:6" x14ac:dyDescent="0.2">
      <c r="A42" s="55" t="s">
        <v>123</v>
      </c>
      <c r="B42" s="56" t="s">
        <v>124</v>
      </c>
      <c r="C42" s="79">
        <v>2000</v>
      </c>
      <c r="D42" s="79">
        <v>2000</v>
      </c>
      <c r="E42" s="79">
        <v>0</v>
      </c>
      <c r="F42" s="79"/>
    </row>
    <row r="43" spans="1:6" x14ac:dyDescent="0.2">
      <c r="A43" s="55" t="s">
        <v>125</v>
      </c>
      <c r="B43" s="56" t="s">
        <v>126</v>
      </c>
      <c r="C43" s="79">
        <v>6000</v>
      </c>
      <c r="D43" s="79">
        <v>6000</v>
      </c>
      <c r="E43" s="79">
        <v>99</v>
      </c>
      <c r="F43" s="79"/>
    </row>
    <row r="44" spans="1:6" x14ac:dyDescent="0.2">
      <c r="A44" s="55" t="s">
        <v>127</v>
      </c>
      <c r="B44" s="56" t="s">
        <v>128</v>
      </c>
      <c r="C44" s="79">
        <v>3000</v>
      </c>
      <c r="D44" s="79">
        <v>3000</v>
      </c>
      <c r="E44" s="79">
        <v>970</v>
      </c>
      <c r="F44" s="79"/>
    </row>
    <row r="45" spans="1:6" x14ac:dyDescent="0.2">
      <c r="A45" s="55" t="s">
        <v>129</v>
      </c>
      <c r="B45" s="56" t="s">
        <v>130</v>
      </c>
      <c r="C45" s="79">
        <v>0</v>
      </c>
      <c r="D45" s="79">
        <v>0</v>
      </c>
      <c r="E45" s="79">
        <v>0</v>
      </c>
      <c r="F45" s="79"/>
    </row>
    <row r="46" spans="1:6" x14ac:dyDescent="0.2">
      <c r="A46" s="55" t="s">
        <v>131</v>
      </c>
      <c r="B46" s="56" t="s">
        <v>122</v>
      </c>
      <c r="C46" s="79">
        <v>2000</v>
      </c>
      <c r="D46" s="79">
        <v>2000</v>
      </c>
      <c r="E46" s="79">
        <v>239.28</v>
      </c>
      <c r="F46" s="79"/>
    </row>
    <row r="47" spans="1:6" x14ac:dyDescent="0.2">
      <c r="A47" s="51" t="s">
        <v>132</v>
      </c>
      <c r="B47" s="52" t="s">
        <v>133</v>
      </c>
      <c r="C47" s="77">
        <f>C48+C50</f>
        <v>2500</v>
      </c>
      <c r="D47" s="77">
        <f>D48+D50</f>
        <v>2500</v>
      </c>
      <c r="E47" s="77">
        <f>E48+E50</f>
        <v>503.15</v>
      </c>
      <c r="F47" s="76">
        <f>(E48*100)/D48</f>
        <v>28.891999999999999</v>
      </c>
    </row>
    <row r="48" spans="1:6" x14ac:dyDescent="0.2">
      <c r="A48" s="53" t="s">
        <v>134</v>
      </c>
      <c r="B48" s="54" t="s">
        <v>135</v>
      </c>
      <c r="C48" s="78">
        <f>C49</f>
        <v>500</v>
      </c>
      <c r="D48" s="78">
        <f>D49</f>
        <v>500</v>
      </c>
      <c r="E48" s="78">
        <f>E49</f>
        <v>144.46</v>
      </c>
      <c r="F48" s="78">
        <f>(E49*100)/D49</f>
        <v>28.891999999999999</v>
      </c>
    </row>
    <row r="49" spans="1:6" ht="25.5" x14ac:dyDescent="0.2">
      <c r="A49" s="55" t="s">
        <v>136</v>
      </c>
      <c r="B49" s="56" t="s">
        <v>137</v>
      </c>
      <c r="C49" s="79">
        <v>500</v>
      </c>
      <c r="D49" s="79">
        <v>500</v>
      </c>
      <c r="E49" s="79">
        <v>144.46</v>
      </c>
      <c r="F49" s="79"/>
    </row>
    <row r="50" spans="1:6" x14ac:dyDescent="0.2">
      <c r="A50" s="53" t="s">
        <v>138</v>
      </c>
      <c r="B50" s="54" t="s">
        <v>139</v>
      </c>
      <c r="C50" s="78">
        <f>C51</f>
        <v>2000</v>
      </c>
      <c r="D50" s="78">
        <f>D51</f>
        <v>2000</v>
      </c>
      <c r="E50" s="78">
        <f>E51</f>
        <v>358.69</v>
      </c>
      <c r="F50" s="78">
        <f>(E51*100)/D51</f>
        <v>17.9345</v>
      </c>
    </row>
    <row r="51" spans="1:6" x14ac:dyDescent="0.2">
      <c r="A51" s="55" t="s">
        <v>140</v>
      </c>
      <c r="B51" s="56" t="s">
        <v>141</v>
      </c>
      <c r="C51" s="79">
        <v>2000</v>
      </c>
      <c r="D51" s="79">
        <v>2000</v>
      </c>
      <c r="E51" s="79">
        <v>358.69</v>
      </c>
      <c r="F51" s="79"/>
    </row>
    <row r="52" spans="1:6" x14ac:dyDescent="0.2">
      <c r="A52" s="49" t="s">
        <v>142</v>
      </c>
      <c r="B52" s="50" t="s">
        <v>143</v>
      </c>
      <c r="C52" s="75">
        <f>C53</f>
        <v>64000</v>
      </c>
      <c r="D52" s="75">
        <f>D53</f>
        <v>64000</v>
      </c>
      <c r="E52" s="75">
        <f>E53</f>
        <v>2900.3</v>
      </c>
      <c r="F52" s="76">
        <f>(E53*100)/D53</f>
        <v>4.5317187499999996</v>
      </c>
    </row>
    <row r="53" spans="1:6" x14ac:dyDescent="0.2">
      <c r="A53" s="51" t="s">
        <v>144</v>
      </c>
      <c r="B53" s="52" t="s">
        <v>145</v>
      </c>
      <c r="C53" s="77">
        <f>C54+C58</f>
        <v>64000</v>
      </c>
      <c r="D53" s="77">
        <f>D54+D58</f>
        <v>64000</v>
      </c>
      <c r="E53" s="77">
        <f>E54+E58</f>
        <v>2900.3</v>
      </c>
      <c r="F53" s="76">
        <f>(E54*100)/D54</f>
        <v>0</v>
      </c>
    </row>
    <row r="54" spans="1:6" x14ac:dyDescent="0.2">
      <c r="A54" s="53" t="s">
        <v>146</v>
      </c>
      <c r="B54" s="54" t="s">
        <v>147</v>
      </c>
      <c r="C54" s="78">
        <f>C55+C56+C57</f>
        <v>58000</v>
      </c>
      <c r="D54" s="78">
        <f>D55+D56+D57</f>
        <v>58000</v>
      </c>
      <c r="E54" s="78">
        <f>E55+E56+E57</f>
        <v>0</v>
      </c>
      <c r="F54" s="78">
        <f>(E55*100)/D55</f>
        <v>0</v>
      </c>
    </row>
    <row r="55" spans="1:6" x14ac:dyDescent="0.2">
      <c r="A55" s="55" t="s">
        <v>148</v>
      </c>
      <c r="B55" s="56" t="s">
        <v>149</v>
      </c>
      <c r="C55" s="79">
        <v>30000</v>
      </c>
      <c r="D55" s="79">
        <v>30000</v>
      </c>
      <c r="E55" s="79">
        <v>0</v>
      </c>
      <c r="F55" s="79"/>
    </row>
    <row r="56" spans="1:6" x14ac:dyDescent="0.2">
      <c r="A56" s="55" t="s">
        <v>150</v>
      </c>
      <c r="B56" s="56" t="s">
        <v>151</v>
      </c>
      <c r="C56" s="79">
        <v>10000</v>
      </c>
      <c r="D56" s="79">
        <v>10000</v>
      </c>
      <c r="E56" s="79">
        <v>0</v>
      </c>
      <c r="F56" s="79"/>
    </row>
    <row r="57" spans="1:6" x14ac:dyDescent="0.2">
      <c r="A57" s="55" t="s">
        <v>152</v>
      </c>
      <c r="B57" s="56" t="s">
        <v>153</v>
      </c>
      <c r="C57" s="79">
        <v>18000</v>
      </c>
      <c r="D57" s="79">
        <v>18000</v>
      </c>
      <c r="E57" s="79">
        <v>0</v>
      </c>
      <c r="F57" s="79"/>
    </row>
    <row r="58" spans="1:6" x14ac:dyDescent="0.2">
      <c r="A58" s="53" t="s">
        <v>154</v>
      </c>
      <c r="B58" s="54" t="s">
        <v>155</v>
      </c>
      <c r="C58" s="78">
        <f>C59</f>
        <v>6000</v>
      </c>
      <c r="D58" s="78">
        <f>D59</f>
        <v>6000</v>
      </c>
      <c r="E58" s="78">
        <f>E59</f>
        <v>2900.3</v>
      </c>
      <c r="F58" s="78">
        <f>(E59*100)/D59</f>
        <v>48.338333333333331</v>
      </c>
    </row>
    <row r="59" spans="1:6" x14ac:dyDescent="0.2">
      <c r="A59" s="55" t="s">
        <v>156</v>
      </c>
      <c r="B59" s="56" t="s">
        <v>157</v>
      </c>
      <c r="C59" s="79">
        <v>6000</v>
      </c>
      <c r="D59" s="79">
        <v>6000</v>
      </c>
      <c r="E59" s="79">
        <v>2900.3</v>
      </c>
      <c r="F59" s="79"/>
    </row>
    <row r="60" spans="1:6" x14ac:dyDescent="0.2">
      <c r="A60" s="49" t="s">
        <v>50</v>
      </c>
      <c r="B60" s="50" t="s">
        <v>51</v>
      </c>
      <c r="C60" s="75">
        <f t="shared" ref="C60:E61" si="0">C61</f>
        <v>1916017</v>
      </c>
      <c r="D60" s="75">
        <f t="shared" si="0"/>
        <v>1916017</v>
      </c>
      <c r="E60" s="75">
        <f t="shared" si="0"/>
        <v>0</v>
      </c>
      <c r="F60" s="76">
        <f>(E61*100)/D61</f>
        <v>0</v>
      </c>
    </row>
    <row r="61" spans="1:6" x14ac:dyDescent="0.2">
      <c r="A61" s="51" t="s">
        <v>52</v>
      </c>
      <c r="B61" s="52" t="s">
        <v>53</v>
      </c>
      <c r="C61" s="77">
        <f t="shared" si="0"/>
        <v>1916017</v>
      </c>
      <c r="D61" s="77">
        <f t="shared" si="0"/>
        <v>1916017</v>
      </c>
      <c r="E61" s="77">
        <f t="shared" si="0"/>
        <v>0</v>
      </c>
      <c r="F61" s="76">
        <f>(E62*100)/D62</f>
        <v>0</v>
      </c>
    </row>
    <row r="62" spans="1:6" ht="25.5" x14ac:dyDescent="0.2">
      <c r="A62" s="53" t="s">
        <v>54</v>
      </c>
      <c r="B62" s="54" t="s">
        <v>55</v>
      </c>
      <c r="C62" s="78">
        <f>C63+C64</f>
        <v>1916017</v>
      </c>
      <c r="D62" s="78">
        <f>D63+D64</f>
        <v>1916017</v>
      </c>
      <c r="E62" s="78">
        <f>E63+E64</f>
        <v>0</v>
      </c>
      <c r="F62" s="78">
        <f>(E63*100)/D63</f>
        <v>0</v>
      </c>
    </row>
    <row r="63" spans="1:6" x14ac:dyDescent="0.2">
      <c r="A63" s="55" t="s">
        <v>56</v>
      </c>
      <c r="B63" s="56" t="s">
        <v>57</v>
      </c>
      <c r="C63" s="79">
        <v>1910017</v>
      </c>
      <c r="D63" s="79">
        <v>1910017</v>
      </c>
      <c r="E63" s="79">
        <v>0</v>
      </c>
      <c r="F63" s="79"/>
    </row>
    <row r="64" spans="1:6" ht="25.5" x14ac:dyDescent="0.2">
      <c r="A64" s="55" t="s">
        <v>58</v>
      </c>
      <c r="B64" s="56" t="s">
        <v>59</v>
      </c>
      <c r="C64" s="79">
        <v>6000</v>
      </c>
      <c r="D64" s="79">
        <v>6000</v>
      </c>
      <c r="E64" s="79">
        <v>0</v>
      </c>
      <c r="F64" s="79"/>
    </row>
    <row r="65" spans="1:6" x14ac:dyDescent="0.2">
      <c r="A65" s="48" t="s">
        <v>166</v>
      </c>
      <c r="B65" s="48" t="s">
        <v>172</v>
      </c>
      <c r="C65" s="73"/>
      <c r="D65" s="73"/>
      <c r="E65" s="73"/>
      <c r="F65" s="74" t="e">
        <f>(E65*100)/D65</f>
        <v>#DIV/0!</v>
      </c>
    </row>
    <row r="66" spans="1:6" s="57" customFormat="1" x14ac:dyDescent="0.2"/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x14ac:dyDescent="0.2">
      <c r="A1206" s="57"/>
      <c r="B1206" s="57"/>
      <c r="C1206" s="57"/>
    </row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40"/>
      <c r="B1243" s="40"/>
      <c r="C1243" s="40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Krešo Starinec</cp:lastModifiedBy>
  <cp:lastPrinted>2025-07-14T10:10:32Z</cp:lastPrinted>
  <dcterms:created xsi:type="dcterms:W3CDTF">2022-08-12T12:51:27Z</dcterms:created>
  <dcterms:modified xsi:type="dcterms:W3CDTF">2025-07-15T10:43:48Z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