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pernar1\Desktop\IZVJEŠTAJ O IZVRŠENJU FIN. PLANOVA\Izvještaj o izvršenju financijskih planova za 2025\Polugodišnje izvršenje fin. plana 2025\"/>
    </mc:Choice>
  </mc:AlternateContent>
  <bookViews>
    <workbookView xWindow="-120" yWindow="-120" windowWidth="38640" windowHeight="212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rashoda'!$B$1:$L$80</definedName>
    <definedName name="_xlnm.Print_Area" localSheetId="6">'Posebni dio'!$A$1:$F$99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5" l="1"/>
  <c r="J12" i="1"/>
  <c r="G12" i="1" l="1"/>
  <c r="K12" i="1" s="1"/>
  <c r="H12" i="1"/>
  <c r="I12" i="1"/>
  <c r="L12" i="1" s="1"/>
  <c r="G15" i="1"/>
  <c r="H15" i="1"/>
  <c r="I15" i="1"/>
  <c r="J15" i="1"/>
  <c r="J16" i="1" s="1"/>
  <c r="I16" i="1"/>
  <c r="H16" i="1" l="1"/>
  <c r="G16" i="1"/>
  <c r="K16" i="1" s="1"/>
  <c r="L16" i="1"/>
  <c r="L15" i="1"/>
  <c r="K15" i="1"/>
  <c r="H26" i="1"/>
  <c r="I26" i="1"/>
  <c r="I27" i="1" s="1"/>
  <c r="J26" i="1"/>
  <c r="L26" i="1" s="1"/>
  <c r="G26" i="1"/>
  <c r="H23" i="1"/>
  <c r="I23" i="1"/>
  <c r="J23" i="1"/>
  <c r="G23" i="1"/>
  <c r="K23" i="1" l="1"/>
  <c r="K26" i="1"/>
  <c r="H27" i="1"/>
  <c r="L23" i="1"/>
  <c r="J27" i="1"/>
  <c r="L27" i="1" s="1"/>
  <c r="G27" i="1"/>
  <c r="F99" i="15"/>
  <c r="F97" i="15"/>
  <c r="E97" i="15"/>
  <c r="E96" i="15" s="1"/>
  <c r="D97" i="15"/>
  <c r="D96" i="15" s="1"/>
  <c r="D95" i="15" s="1"/>
  <c r="C97" i="15"/>
  <c r="C96" i="15" s="1"/>
  <c r="C95" i="15" s="1"/>
  <c r="F96" i="15"/>
  <c r="F93" i="15"/>
  <c r="E93" i="15"/>
  <c r="D93" i="15"/>
  <c r="C93" i="15"/>
  <c r="F90" i="15"/>
  <c r="E90" i="15"/>
  <c r="F89" i="15" s="1"/>
  <c r="D90" i="15"/>
  <c r="D89" i="15" s="1"/>
  <c r="D88" i="15" s="1"/>
  <c r="C90" i="15"/>
  <c r="C89" i="15" s="1"/>
  <c r="C88" i="15" s="1"/>
  <c r="F86" i="15"/>
  <c r="F84" i="15"/>
  <c r="E84" i="15"/>
  <c r="F83" i="15" s="1"/>
  <c r="D84" i="15"/>
  <c r="D83" i="15" s="1"/>
  <c r="D82" i="15" s="1"/>
  <c r="C84" i="15"/>
  <c r="C83" i="15" s="1"/>
  <c r="C82" i="15" s="1"/>
  <c r="F81" i="15"/>
  <c r="F79" i="15"/>
  <c r="E79" i="15"/>
  <c r="F78" i="15" s="1"/>
  <c r="D79" i="15"/>
  <c r="D78" i="15" s="1"/>
  <c r="D77" i="15" s="1"/>
  <c r="C79" i="15"/>
  <c r="C78" i="15"/>
  <c r="C77" i="15" s="1"/>
  <c r="F76" i="15"/>
  <c r="F74" i="15"/>
  <c r="E74" i="15"/>
  <c r="F73" i="15" s="1"/>
  <c r="D74" i="15"/>
  <c r="C74" i="15"/>
  <c r="D73" i="15"/>
  <c r="D72" i="15" s="1"/>
  <c r="C73" i="15"/>
  <c r="C72" i="15" s="1"/>
  <c r="F70" i="15"/>
  <c r="E70" i="15"/>
  <c r="F69" i="15" s="1"/>
  <c r="D70" i="15"/>
  <c r="C70" i="15"/>
  <c r="D69" i="15"/>
  <c r="D68" i="15" s="1"/>
  <c r="D8" i="15" s="1"/>
  <c r="C69" i="15"/>
  <c r="C68" i="15" s="1"/>
  <c r="C8" i="15" s="1"/>
  <c r="F67" i="15"/>
  <c r="F64" i="15"/>
  <c r="E64" i="15"/>
  <c r="F63" i="15" s="1"/>
  <c r="D64" i="15"/>
  <c r="C64" i="15"/>
  <c r="D63" i="15"/>
  <c r="C63" i="15"/>
  <c r="D62" i="15"/>
  <c r="C62" i="15"/>
  <c r="F60" i="15"/>
  <c r="E60" i="15"/>
  <c r="F59" i="15" s="1"/>
  <c r="D60" i="15"/>
  <c r="C60" i="15"/>
  <c r="C59" i="15" s="1"/>
  <c r="C58" i="15" s="1"/>
  <c r="D59" i="15"/>
  <c r="D58" i="15"/>
  <c r="F55" i="15"/>
  <c r="E55" i="15"/>
  <c r="D55" i="15"/>
  <c r="C55" i="15"/>
  <c r="F53" i="15"/>
  <c r="E53" i="15"/>
  <c r="F52" i="15" s="1"/>
  <c r="D53" i="15"/>
  <c r="C53" i="15"/>
  <c r="E52" i="15"/>
  <c r="D52" i="15"/>
  <c r="C52" i="15"/>
  <c r="F46" i="15"/>
  <c r="E46" i="15"/>
  <c r="D46" i="15"/>
  <c r="C46" i="15"/>
  <c r="F44" i="15"/>
  <c r="E44" i="15"/>
  <c r="D44" i="15"/>
  <c r="C44" i="15"/>
  <c r="F34" i="15"/>
  <c r="E34" i="15"/>
  <c r="E23" i="15" s="1"/>
  <c r="D34" i="15"/>
  <c r="D23" i="15" s="1"/>
  <c r="C34" i="15"/>
  <c r="C23" i="15" s="1"/>
  <c r="F28" i="15"/>
  <c r="E28" i="15"/>
  <c r="D28" i="15"/>
  <c r="C28" i="15"/>
  <c r="F24" i="15"/>
  <c r="E24" i="15"/>
  <c r="F23" i="15" s="1"/>
  <c r="D24" i="15"/>
  <c r="C24" i="15"/>
  <c r="F20" i="15"/>
  <c r="E20" i="15"/>
  <c r="D20" i="15"/>
  <c r="C20" i="15"/>
  <c r="F18" i="15"/>
  <c r="E18" i="15"/>
  <c r="D18" i="15"/>
  <c r="C18" i="15"/>
  <c r="F15" i="15"/>
  <c r="E15" i="15"/>
  <c r="E14" i="15" s="1"/>
  <c r="D15" i="15"/>
  <c r="D14" i="15" s="1"/>
  <c r="C15" i="15"/>
  <c r="C14" i="15" s="1"/>
  <c r="F14" i="15"/>
  <c r="F10" i="15"/>
  <c r="F9" i="15"/>
  <c r="H8" i="8"/>
  <c r="G8" i="8"/>
  <c r="F7" i="8"/>
  <c r="H7" i="8" s="1"/>
  <c r="E7" i="8"/>
  <c r="D7" i="8"/>
  <c r="D6" i="8" s="1"/>
  <c r="C7" i="8"/>
  <c r="C6" i="8" s="1"/>
  <c r="F6" i="8"/>
  <c r="H6" i="8" s="1"/>
  <c r="E6" i="8"/>
  <c r="H19" i="5"/>
  <c r="G19" i="5"/>
  <c r="F18" i="5"/>
  <c r="H18" i="5" s="1"/>
  <c r="E18" i="5"/>
  <c r="E15" i="5" s="1"/>
  <c r="D18" i="5"/>
  <c r="C18" i="5"/>
  <c r="H17" i="5"/>
  <c r="G17" i="5"/>
  <c r="F16" i="5"/>
  <c r="H16" i="5" s="1"/>
  <c r="E16" i="5"/>
  <c r="D16" i="5"/>
  <c r="D15" i="5" s="1"/>
  <c r="C16" i="5"/>
  <c r="C15" i="5" s="1"/>
  <c r="H14" i="5"/>
  <c r="G14" i="5"/>
  <c r="H13" i="5"/>
  <c r="G13" i="5"/>
  <c r="F13" i="5"/>
  <c r="E13" i="5"/>
  <c r="D13" i="5"/>
  <c r="C13" i="5"/>
  <c r="H12" i="5"/>
  <c r="G12" i="5"/>
  <c r="E11" i="5"/>
  <c r="H11" i="5" s="1"/>
  <c r="D11" i="5"/>
  <c r="C11" i="5"/>
  <c r="G11" i="5" s="1"/>
  <c r="H10" i="5"/>
  <c r="G10" i="5"/>
  <c r="F9" i="5"/>
  <c r="E9" i="5"/>
  <c r="D9" i="5"/>
  <c r="C9" i="5"/>
  <c r="H8" i="5"/>
  <c r="G8" i="5"/>
  <c r="F7" i="5"/>
  <c r="H7" i="5" s="1"/>
  <c r="E7" i="5"/>
  <c r="E6" i="5" s="1"/>
  <c r="D7" i="5"/>
  <c r="D6" i="5" s="1"/>
  <c r="C7" i="5"/>
  <c r="L79" i="3"/>
  <c r="K79" i="3"/>
  <c r="J78" i="3"/>
  <c r="L78" i="3" s="1"/>
  <c r="I78" i="3"/>
  <c r="I77" i="3" s="1"/>
  <c r="H78" i="3"/>
  <c r="G78" i="3"/>
  <c r="G77" i="3" s="1"/>
  <c r="J77" i="3"/>
  <c r="J76" i="3" s="1"/>
  <c r="H77" i="3"/>
  <c r="H76" i="3" s="1"/>
  <c r="L75" i="3"/>
  <c r="K75" i="3"/>
  <c r="L74" i="3"/>
  <c r="K74" i="3"/>
  <c r="L73" i="3"/>
  <c r="K73" i="3"/>
  <c r="J73" i="3"/>
  <c r="I73" i="3"/>
  <c r="H73" i="3"/>
  <c r="G73" i="3"/>
  <c r="L72" i="3"/>
  <c r="K72" i="3"/>
  <c r="L71" i="3"/>
  <c r="K71" i="3"/>
  <c r="J71" i="3"/>
  <c r="J70" i="3" s="1"/>
  <c r="I71" i="3"/>
  <c r="H71" i="3"/>
  <c r="H70" i="3" s="1"/>
  <c r="G71" i="3"/>
  <c r="I70" i="3"/>
  <c r="G70" i="3"/>
  <c r="L69" i="3"/>
  <c r="K69" i="3"/>
  <c r="L68" i="3"/>
  <c r="K68" i="3"/>
  <c r="L67" i="3"/>
  <c r="K67" i="3"/>
  <c r="L66" i="3"/>
  <c r="K66" i="3"/>
  <c r="L65" i="3"/>
  <c r="K65" i="3"/>
  <c r="L64" i="3"/>
  <c r="K64" i="3"/>
  <c r="L63" i="3"/>
  <c r="K63" i="3"/>
  <c r="J63" i="3"/>
  <c r="I63" i="3"/>
  <c r="H63" i="3"/>
  <c r="G63" i="3"/>
  <c r="L62" i="3"/>
  <c r="K62" i="3"/>
  <c r="J61" i="3"/>
  <c r="L61" i="3" s="1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J51" i="3"/>
  <c r="L51" i="3" s="1"/>
  <c r="I51" i="3"/>
  <c r="H51" i="3"/>
  <c r="G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H40" i="3" s="1"/>
  <c r="G45" i="3"/>
  <c r="L44" i="3"/>
  <c r="K44" i="3"/>
  <c r="L43" i="3"/>
  <c r="K43" i="3"/>
  <c r="L42" i="3"/>
  <c r="K42" i="3"/>
  <c r="J41" i="3"/>
  <c r="L41" i="3" s="1"/>
  <c r="I41" i="3"/>
  <c r="I40" i="3" s="1"/>
  <c r="H41" i="3"/>
  <c r="G41" i="3"/>
  <c r="L39" i="3"/>
  <c r="K39" i="3"/>
  <c r="L38" i="3"/>
  <c r="K38" i="3"/>
  <c r="L37" i="3"/>
  <c r="K37" i="3"/>
  <c r="J37" i="3"/>
  <c r="I37" i="3"/>
  <c r="H37" i="3"/>
  <c r="G37" i="3"/>
  <c r="L36" i="3"/>
  <c r="K36" i="3"/>
  <c r="J35" i="3"/>
  <c r="J31" i="3" s="1"/>
  <c r="I35" i="3"/>
  <c r="I31" i="3" s="1"/>
  <c r="I30" i="3" s="1"/>
  <c r="H35" i="3"/>
  <c r="G35" i="3"/>
  <c r="L34" i="3"/>
  <c r="K34" i="3"/>
  <c r="L33" i="3"/>
  <c r="K33" i="3"/>
  <c r="J32" i="3"/>
  <c r="L32" i="3" s="1"/>
  <c r="I32" i="3"/>
  <c r="H32" i="3"/>
  <c r="H31" i="3" s="1"/>
  <c r="G32" i="3"/>
  <c r="G31" i="3" s="1"/>
  <c r="L24" i="3"/>
  <c r="K24" i="3"/>
  <c r="L23" i="3"/>
  <c r="K23" i="3"/>
  <c r="J22" i="3"/>
  <c r="L22" i="3" s="1"/>
  <c r="I22" i="3"/>
  <c r="H22" i="3"/>
  <c r="G22" i="3"/>
  <c r="I21" i="3"/>
  <c r="H21" i="3"/>
  <c r="G21" i="3"/>
  <c r="L20" i="3"/>
  <c r="K20" i="3"/>
  <c r="L19" i="3"/>
  <c r="J19" i="3"/>
  <c r="J18" i="3" s="1"/>
  <c r="L18" i="3" s="1"/>
  <c r="I19" i="3"/>
  <c r="H19" i="3"/>
  <c r="G19" i="3"/>
  <c r="I18" i="3"/>
  <c r="H18" i="3"/>
  <c r="L17" i="3"/>
  <c r="K17" i="3"/>
  <c r="J16" i="3"/>
  <c r="L16" i="3" s="1"/>
  <c r="I16" i="3"/>
  <c r="H16" i="3"/>
  <c r="G16" i="3"/>
  <c r="I15" i="3"/>
  <c r="H15" i="3"/>
  <c r="G15" i="3"/>
  <c r="L14" i="3"/>
  <c r="K14" i="3"/>
  <c r="L13" i="3"/>
  <c r="K13" i="3"/>
  <c r="J13" i="3"/>
  <c r="I13" i="3"/>
  <c r="H13" i="3"/>
  <c r="G13" i="3"/>
  <c r="J12" i="3"/>
  <c r="L12" i="3" s="1"/>
  <c r="I12" i="3"/>
  <c r="I11" i="3" s="1"/>
  <c r="I10" i="3" s="1"/>
  <c r="H12" i="3"/>
  <c r="H11" i="3" s="1"/>
  <c r="H10" i="3" s="1"/>
  <c r="G12" i="3"/>
  <c r="I29" i="3" l="1"/>
  <c r="K77" i="3"/>
  <c r="G76" i="3"/>
  <c r="K76" i="3" s="1"/>
  <c r="C13" i="15"/>
  <c r="C7" i="15" s="1"/>
  <c r="L77" i="3"/>
  <c r="I76" i="3"/>
  <c r="L76" i="3" s="1"/>
  <c r="H30" i="3"/>
  <c r="H29" i="3" s="1"/>
  <c r="F95" i="15"/>
  <c r="E95" i="15"/>
  <c r="L70" i="3"/>
  <c r="K70" i="3"/>
  <c r="D13" i="15"/>
  <c r="D7" i="15" s="1"/>
  <c r="K31" i="3"/>
  <c r="L31" i="3"/>
  <c r="E13" i="15"/>
  <c r="F13" i="15"/>
  <c r="G6" i="8"/>
  <c r="L35" i="3"/>
  <c r="K51" i="3"/>
  <c r="K61" i="3"/>
  <c r="E69" i="15"/>
  <c r="E73" i="15"/>
  <c r="K12" i="3"/>
  <c r="J15" i="3"/>
  <c r="K19" i="3"/>
  <c r="K32" i="3"/>
  <c r="E78" i="15"/>
  <c r="K35" i="3"/>
  <c r="K78" i="3"/>
  <c r="G18" i="5"/>
  <c r="E83" i="15"/>
  <c r="J40" i="3"/>
  <c r="L40" i="3" s="1"/>
  <c r="F15" i="5"/>
  <c r="H15" i="5" s="1"/>
  <c r="E59" i="15"/>
  <c r="E89" i="15"/>
  <c r="G40" i="3"/>
  <c r="G30" i="3" s="1"/>
  <c r="K16" i="3"/>
  <c r="H9" i="5"/>
  <c r="E63" i="15"/>
  <c r="F6" i="5"/>
  <c r="H6" i="5" s="1"/>
  <c r="G16" i="5"/>
  <c r="K27" i="1"/>
  <c r="G7" i="8"/>
  <c r="G9" i="5"/>
  <c r="C6" i="5"/>
  <c r="G6" i="5" s="1"/>
  <c r="G7" i="5"/>
  <c r="G18" i="3"/>
  <c r="G11" i="3" s="1"/>
  <c r="G10" i="3" s="1"/>
  <c r="K41" i="3"/>
  <c r="K22" i="3"/>
  <c r="J21" i="3"/>
  <c r="K18" i="3"/>
  <c r="J11" i="3"/>
  <c r="E88" i="15" l="1"/>
  <c r="F88" i="15"/>
  <c r="G15" i="5"/>
  <c r="F77" i="15"/>
  <c r="E77" i="15"/>
  <c r="F72" i="15"/>
  <c r="E72" i="15"/>
  <c r="J30" i="3"/>
  <c r="E68" i="15"/>
  <c r="E8" i="15" s="1"/>
  <c r="F8" i="15" s="1"/>
  <c r="F68" i="15"/>
  <c r="K40" i="3"/>
  <c r="E58" i="15"/>
  <c r="E7" i="15" s="1"/>
  <c r="F7" i="15" s="1"/>
  <c r="F58" i="15"/>
  <c r="E82" i="15"/>
  <c r="F82" i="15"/>
  <c r="L15" i="3"/>
  <c r="K15" i="3"/>
  <c r="F62" i="15"/>
  <c r="E62" i="15"/>
  <c r="K30" i="3"/>
  <c r="G29" i="3"/>
  <c r="L21" i="3"/>
  <c r="K21" i="3"/>
  <c r="L11" i="3"/>
  <c r="J10" i="3"/>
  <c r="K11" i="3"/>
  <c r="J29" i="3" l="1"/>
  <c r="L29" i="3" s="1"/>
  <c r="L30" i="3"/>
  <c r="L10" i="3"/>
  <c r="K10" i="3"/>
  <c r="K29" i="3" l="1"/>
</calcChain>
</file>

<file path=xl/sharedStrings.xml><?xml version="1.0" encoding="utf-8"?>
<sst xmlns="http://schemas.openxmlformats.org/spreadsheetml/2006/main" count="446" uniqueCount="204">
  <si>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</si>
  <si>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</si>
  <si>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</si>
  <si>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</si>
  <si>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</si>
  <si>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</si>
  <si>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</si>
  <si>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</si>
  <si>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</si>
  <si>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</si>
  <si>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</si>
  <si>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</si>
  <si>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</si>
  <si>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</si>
  <si>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</si>
  <si>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</si>
  <si>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</si>
  <si>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</si>
  <si>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</si>
  <si>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</si>
  <si>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</si>
  <si>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</si>
  <si>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</si>
  <si>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</si>
  <si>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</si>
  <si>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</si>
  <si>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</si>
  <si>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</si>
  <si>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</si>
  <si>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</si>
  <si>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</si>
  <si>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</si>
  <si>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</si>
  <si>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</si>
  <si>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</si>
  <si>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</si>
  <si>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</si>
  <si>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</si>
  <si>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</si>
  <si>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</si>
  <si>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</si>
  <si>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</si>
  <si>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</si>
  <si>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</si>
  <si>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</si>
  <si>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</si>
  <si>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</si>
  <si>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</si>
  <si>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</si>
  <si>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</si>
  <si>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</si>
  <si>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</si>
  <si>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</si>
  <si>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</si>
  <si>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</si>
  <si>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</si>
  <si>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</si>
  <si>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</si>
  <si>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</si>
  <si>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</si>
  <si>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</si>
  <si>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</si>
  <si>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</si>
  <si>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</si>
  <si>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</si>
  <si>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</si>
  <si>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</si>
  <si>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</si>
  <si>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</si>
  <si>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</si>
  <si>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</si>
  <si>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</si>
  <si>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</si>
  <si>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</si>
  <si>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</si>
  <si>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</si>
  <si>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</si>
  <si>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</si>
  <si>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</si>
  <si>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</si>
  <si>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</si>
  <si>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</si>
  <si>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</si>
  <si>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</si>
  <si>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</si>
  <si>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</si>
  <si>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</si>
  <si>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</si>
  <si>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</si>
  <si>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</si>
  <si>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</si>
  <si>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</si>
  <si>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</si>
  <si>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</si>
  <si>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</si>
  <si>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</si>
  <si>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</si>
  <si>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</si>
  <si>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</si>
  <si>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</si>
  <si>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</si>
  <si>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</si>
  <si>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</si>
  <si>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</si>
  <si>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</si>
  <si>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</si>
  <si>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</si>
  <si>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</si>
  <si>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</si>
  <si>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</si>
  <si>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</si>
  <si>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</si>
  <si>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</si>
  <si>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</si>
  <si>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</si>
  <si>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</si>
  <si>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</si>
  <si>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</si>
  <si>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</si>
  <si>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</si>
  <si>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</si>
  <si>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</si>
  <si>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</si>
  <si>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</si>
  <si>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</si>
  <si>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</si>
  <si>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</si>
  <si>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</si>
  <si>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</si>
  <si>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</si>
  <si>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</si>
  <si>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</si>
  <si>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</si>
  <si>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</si>
  <si>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</si>
  <si>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</si>
  <si>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</si>
  <si>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</si>
  <si>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</si>
  <si>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</si>
  <si>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</si>
  <si>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</si>
  <si>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</si>
  <si>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</si>
  <si>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</si>
  <si>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</si>
  <si>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</si>
  <si>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</si>
  <si>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</si>
  <si>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</si>
  <si>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</si>
  <si>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</si>
  <si>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</si>
  <si>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</si>
  <si>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</si>
  <si>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</si>
  <si>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</si>
  <si>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</si>
  <si>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</si>
  <si>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</si>
  <si>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</si>
  <si>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</si>
  <si>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</si>
  <si>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</si>
  <si>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</si>
  <si>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</si>
  <si>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</si>
  <si>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</si>
  <si>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</si>
  <si>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</si>
  <si>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</si>
  <si>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</si>
  <si>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</si>
  <si>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</si>
  <si>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</si>
  <si>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</si>
  <si>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</si>
  <si>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</si>
  <si>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</si>
  <si>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</si>
  <si>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</si>
  <si>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</si>
  <si>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</si>
  <si>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</si>
  <si>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</si>
  <si>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</si>
  <si>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pravosuđa, uprave i digitalne transofrmacije</t>
  </si>
  <si>
    <t>80 Općinski sudovi</t>
  </si>
  <si>
    <t>4212 POŽEGA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</si>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</sst>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18" fillId="2" borderId="3" xfId="0" applyNumberFormat="1" applyFont="1" applyFill="1" applyBorder="1"/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O34" sqref="O34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8" t="s">
        <v>41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7" t="s">
        <v>4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7" t="s">
        <v>24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4" t="s">
        <v>31</v>
      </c>
      <c r="C7" s="114"/>
      <c r="D7" s="114"/>
      <c r="E7" s="114"/>
      <c r="F7" s="114"/>
      <c r="G7" s="5"/>
      <c r="H7" s="6"/>
      <c r="I7" s="6"/>
      <c r="J7" s="6"/>
      <c r="K7" s="22"/>
      <c r="L7" s="22"/>
    </row>
    <row r="8" spans="2:13" ht="25.5" x14ac:dyDescent="0.25">
      <c r="B8" s="111" t="s">
        <v>3</v>
      </c>
      <c r="C8" s="111"/>
      <c r="D8" s="111"/>
      <c r="E8" s="111"/>
      <c r="F8" s="111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2">
        <v>1</v>
      </c>
      <c r="C9" s="112"/>
      <c r="D9" s="112"/>
      <c r="E9" s="112"/>
      <c r="F9" s="113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6" t="s">
        <v>8</v>
      </c>
      <c r="C10" s="102"/>
      <c r="D10" s="102"/>
      <c r="E10" s="102"/>
      <c r="F10" s="98"/>
      <c r="G10" s="85">
        <v>1000945.82</v>
      </c>
      <c r="H10" s="86">
        <v>2162810</v>
      </c>
      <c r="I10" s="86">
        <v>2162810</v>
      </c>
      <c r="J10" s="86">
        <v>1202091.54</v>
      </c>
      <c r="K10" s="86"/>
      <c r="L10" s="86"/>
    </row>
    <row r="11" spans="2:13" x14ac:dyDescent="0.25">
      <c r="B11" s="97" t="s">
        <v>7</v>
      </c>
      <c r="C11" s="98"/>
      <c r="D11" s="98"/>
      <c r="E11" s="98"/>
      <c r="F11" s="98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9" t="s">
        <v>0</v>
      </c>
      <c r="C12" s="100"/>
      <c r="D12" s="100"/>
      <c r="E12" s="100"/>
      <c r="F12" s="110"/>
      <c r="G12" s="87">
        <f>G10+G11</f>
        <v>1000945.82</v>
      </c>
      <c r="H12" s="87">
        <f t="shared" ref="H12:J12" si="0">H10+H11</f>
        <v>2162810</v>
      </c>
      <c r="I12" s="87">
        <f t="shared" si="0"/>
        <v>2162810</v>
      </c>
      <c r="J12" s="87">
        <f t="shared" si="0"/>
        <v>1202091.54</v>
      </c>
      <c r="K12" s="88">
        <f>J12/G12*100</f>
        <v>120.09556521251071</v>
      </c>
      <c r="L12" s="88">
        <f>J12/I12*100</f>
        <v>55.580080543367195</v>
      </c>
    </row>
    <row r="13" spans="2:13" x14ac:dyDescent="0.25">
      <c r="B13" s="101" t="s">
        <v>9</v>
      </c>
      <c r="C13" s="102"/>
      <c r="D13" s="102"/>
      <c r="E13" s="102"/>
      <c r="F13" s="102"/>
      <c r="G13" s="89">
        <v>999637.35</v>
      </c>
      <c r="H13" s="86">
        <v>2162810</v>
      </c>
      <c r="I13" s="86">
        <v>2162810</v>
      </c>
      <c r="J13" s="86">
        <v>1202120.01</v>
      </c>
      <c r="K13" s="86"/>
      <c r="L13" s="86"/>
    </row>
    <row r="14" spans="2:13" x14ac:dyDescent="0.25">
      <c r="B14" s="97" t="s">
        <v>10</v>
      </c>
      <c r="C14" s="98"/>
      <c r="D14" s="98"/>
      <c r="E14" s="98"/>
      <c r="F14" s="98"/>
      <c r="G14" s="85">
        <v>1720.27</v>
      </c>
      <c r="H14" s="86">
        <v>0</v>
      </c>
      <c r="I14" s="86">
        <v>0</v>
      </c>
      <c r="J14" s="86">
        <v>0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1001357.62</v>
      </c>
      <c r="H15" s="87">
        <f t="shared" ref="H15:J15" si="1">H13+H14</f>
        <v>2162810</v>
      </c>
      <c r="I15" s="87">
        <f t="shared" si="1"/>
        <v>2162810</v>
      </c>
      <c r="J15" s="87">
        <f t="shared" si="1"/>
        <v>1202120.01</v>
      </c>
      <c r="K15" s="88">
        <f>J15/G15*100</f>
        <v>120.04902004940053</v>
      </c>
      <c r="L15" s="88">
        <f>J15/I15*100</f>
        <v>55.581396886457888</v>
      </c>
    </row>
    <row r="16" spans="2:13" x14ac:dyDescent="0.25">
      <c r="B16" s="99" t="s">
        <v>2</v>
      </c>
      <c r="C16" s="100"/>
      <c r="D16" s="100"/>
      <c r="E16" s="100"/>
      <c r="F16" s="100"/>
      <c r="G16" s="90">
        <f>G12-G15</f>
        <v>-411.80000000004657</v>
      </c>
      <c r="H16" s="90">
        <f t="shared" ref="H16:J16" si="2">H12-H15</f>
        <v>0</v>
      </c>
      <c r="I16" s="90">
        <f t="shared" si="2"/>
        <v>0</v>
      </c>
      <c r="J16" s="90">
        <f t="shared" si="2"/>
        <v>-28.46999999997206</v>
      </c>
      <c r="K16" s="88">
        <f>J16/G16*100</f>
        <v>6.9135502671123952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4" t="s">
        <v>28</v>
      </c>
      <c r="C18" s="114"/>
      <c r="D18" s="114"/>
      <c r="E18" s="114"/>
      <c r="F18" s="114"/>
      <c r="G18" s="7"/>
      <c r="H18" s="7"/>
      <c r="I18" s="7"/>
      <c r="J18" s="7"/>
      <c r="K18" s="1"/>
      <c r="L18" s="1"/>
      <c r="M18" s="1"/>
    </row>
    <row r="19" spans="1:49" ht="25.5" x14ac:dyDescent="0.25">
      <c r="B19" s="111" t="s">
        <v>3</v>
      </c>
      <c r="C19" s="111"/>
      <c r="D19" s="111"/>
      <c r="E19" s="111"/>
      <c r="F19" s="111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5">
        <v>1</v>
      </c>
      <c r="C20" s="116"/>
      <c r="D20" s="116"/>
      <c r="E20" s="116"/>
      <c r="F20" s="116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6" t="s">
        <v>11</v>
      </c>
      <c r="C21" s="117"/>
      <c r="D21" s="117"/>
      <c r="E21" s="117"/>
      <c r="F21" s="117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6" t="s">
        <v>12</v>
      </c>
      <c r="C22" s="102"/>
      <c r="D22" s="102"/>
      <c r="E22" s="102"/>
      <c r="F22" s="102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3" t="s">
        <v>23</v>
      </c>
      <c r="C23" s="104"/>
      <c r="D23" s="104"/>
      <c r="E23" s="104"/>
      <c r="F23" s="105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6" t="s">
        <v>5</v>
      </c>
      <c r="C24" s="102"/>
      <c r="D24" s="102"/>
      <c r="E24" s="102"/>
      <c r="F24" s="102"/>
      <c r="G24" s="89">
        <v>718.99</v>
      </c>
      <c r="H24" s="86">
        <v>0</v>
      </c>
      <c r="I24" s="86">
        <v>0</v>
      </c>
      <c r="J24" s="86">
        <v>360.86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6" t="s">
        <v>27</v>
      </c>
      <c r="C25" s="102"/>
      <c r="D25" s="102"/>
      <c r="E25" s="102"/>
      <c r="F25" s="102"/>
      <c r="G25" s="89">
        <v>-360.86</v>
      </c>
      <c r="H25" s="86">
        <v>0</v>
      </c>
      <c r="I25" s="86">
        <v>0</v>
      </c>
      <c r="J25" s="86"/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3" t="s">
        <v>29</v>
      </c>
      <c r="C26" s="104"/>
      <c r="D26" s="104"/>
      <c r="E26" s="104"/>
      <c r="F26" s="105"/>
      <c r="G26" s="94">
        <f>G24+G25</f>
        <v>358.13</v>
      </c>
      <c r="H26" s="94">
        <f t="shared" ref="H26:J26" si="4">H24+H25</f>
        <v>0</v>
      </c>
      <c r="I26" s="94">
        <f t="shared" si="4"/>
        <v>0</v>
      </c>
      <c r="J26" s="94">
        <f t="shared" si="4"/>
        <v>360.86</v>
      </c>
      <c r="K26" s="93">
        <f>J26/G26*100</f>
        <v>100.76229302208695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6" t="s">
        <v>30</v>
      </c>
      <c r="C27" s="96"/>
      <c r="D27" s="96"/>
      <c r="E27" s="96"/>
      <c r="F27" s="96"/>
      <c r="G27" s="94">
        <f>G16+G26</f>
        <v>-53.670000000046571</v>
      </c>
      <c r="H27" s="94">
        <f t="shared" ref="H27:J27" si="5">H16+H26</f>
        <v>0</v>
      </c>
      <c r="I27" s="94">
        <f t="shared" si="5"/>
        <v>0</v>
      </c>
      <c r="J27" s="94">
        <f t="shared" si="5"/>
        <v>332.39000000002795</v>
      </c>
      <c r="K27" s="93">
        <f>J27/G27*100</f>
        <v>-619.32178125533733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0"/>
  <sheetViews>
    <sheetView zoomScale="90" zoomScaleNormal="90" workbookViewId="0">
      <selection activeCell="J22" sqref="J2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7" t="s">
        <v>26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7" t="s">
        <v>15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8" t="s">
        <v>3</v>
      </c>
      <c r="C8" s="119"/>
      <c r="D8" s="119"/>
      <c r="E8" s="119"/>
      <c r="F8" s="120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1">
        <v>1</v>
      </c>
      <c r="C9" s="122"/>
      <c r="D9" s="122"/>
      <c r="E9" s="122"/>
      <c r="F9" s="123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1000945.8200000001</v>
      </c>
      <c r="H10" s="65">
        <f>H11</f>
        <v>2162810</v>
      </c>
      <c r="I10" s="65">
        <f>I11</f>
        <v>2162810</v>
      </c>
      <c r="J10" s="65">
        <f>J11</f>
        <v>1202091.5399999998</v>
      </c>
      <c r="K10" s="69">
        <f t="shared" ref="K10:K24" si="0">(J10*100)/G10</f>
        <v>120.09556521251068</v>
      </c>
      <c r="L10" s="69">
        <f t="shared" ref="L10:L24" si="1">(J10*100)/I10</f>
        <v>55.580080543367188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1000945.8200000001</v>
      </c>
      <c r="H11" s="65">
        <f>H12+H15+H18+H21</f>
        <v>2162810</v>
      </c>
      <c r="I11" s="65">
        <f>I12+I15+I18+I21</f>
        <v>2162810</v>
      </c>
      <c r="J11" s="65">
        <f>J12+J15+J18+J21</f>
        <v>1202091.5399999998</v>
      </c>
      <c r="K11" s="65">
        <f t="shared" si="0"/>
        <v>120.09556521251068</v>
      </c>
      <c r="L11" s="65">
        <f t="shared" si="1"/>
        <v>55.580080543367188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0</v>
      </c>
      <c r="I15" s="65">
        <f t="shared" si="3"/>
        <v>0</v>
      </c>
      <c r="J15" s="65">
        <f t="shared" si="3"/>
        <v>0</v>
      </c>
      <c r="K15" s="65" t="e">
        <f t="shared" si="0"/>
        <v>#DIV/0!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0</v>
      </c>
      <c r="I16" s="65">
        <f t="shared" si="3"/>
        <v>0</v>
      </c>
      <c r="J16" s="65">
        <f t="shared" si="3"/>
        <v>0</v>
      </c>
      <c r="K16" s="65" t="e">
        <f t="shared" si="0"/>
        <v>#DIV/0!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0</v>
      </c>
      <c r="I17" s="66">
        <v>0</v>
      </c>
      <c r="J17" s="66">
        <v>0</v>
      </c>
      <c r="K17" s="66" t="e">
        <f t="shared" si="0"/>
        <v>#DIV/0!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140.63999999999999</v>
      </c>
      <c r="H18" s="65">
        <f t="shared" si="4"/>
        <v>800</v>
      </c>
      <c r="I18" s="65">
        <f t="shared" si="4"/>
        <v>800</v>
      </c>
      <c r="J18" s="65">
        <f t="shared" si="4"/>
        <v>270.89</v>
      </c>
      <c r="K18" s="65">
        <f t="shared" si="0"/>
        <v>192.6123435722412</v>
      </c>
      <c r="L18" s="65">
        <f t="shared" si="1"/>
        <v>33.861249999999998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140.63999999999999</v>
      </c>
      <c r="H19" s="65">
        <f t="shared" si="4"/>
        <v>800</v>
      </c>
      <c r="I19" s="65">
        <f t="shared" si="4"/>
        <v>800</v>
      </c>
      <c r="J19" s="65">
        <f t="shared" si="4"/>
        <v>270.89</v>
      </c>
      <c r="K19" s="65">
        <f t="shared" si="0"/>
        <v>192.6123435722412</v>
      </c>
      <c r="L19" s="65">
        <f t="shared" si="1"/>
        <v>33.861249999999998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140.63999999999999</v>
      </c>
      <c r="H20" s="66">
        <v>800</v>
      </c>
      <c r="I20" s="66">
        <v>800</v>
      </c>
      <c r="J20" s="66">
        <v>270.89</v>
      </c>
      <c r="K20" s="66">
        <f t="shared" si="0"/>
        <v>192.6123435722412</v>
      </c>
      <c r="L20" s="66">
        <f t="shared" si="1"/>
        <v>33.861249999999998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1000805.18</v>
      </c>
      <c r="H21" s="65">
        <f>H22</f>
        <v>2162010</v>
      </c>
      <c r="I21" s="65">
        <f>I22</f>
        <v>2162010</v>
      </c>
      <c r="J21" s="65">
        <f>J22</f>
        <v>1201820.6499999999</v>
      </c>
      <c r="K21" s="65">
        <f t="shared" si="0"/>
        <v>120.08537465803282</v>
      </c>
      <c r="L21" s="65">
        <f t="shared" si="1"/>
        <v>55.588117076239236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1000805.18</v>
      </c>
      <c r="H22" s="65">
        <f>H23+H24</f>
        <v>2162010</v>
      </c>
      <c r="I22" s="65">
        <f>I23+I24</f>
        <v>2162010</v>
      </c>
      <c r="J22" s="65">
        <f>J23+J24</f>
        <v>1201820.6499999999</v>
      </c>
      <c r="K22" s="65">
        <f t="shared" si="0"/>
        <v>120.08537465803282</v>
      </c>
      <c r="L22" s="65">
        <f t="shared" si="1"/>
        <v>55.588117076239236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999084.91</v>
      </c>
      <c r="H23" s="66">
        <v>2162010</v>
      </c>
      <c r="I23" s="66">
        <v>2162010</v>
      </c>
      <c r="J23" s="66">
        <v>1201820.6499999999</v>
      </c>
      <c r="K23" s="66">
        <f t="shared" si="0"/>
        <v>120.29214313726347</v>
      </c>
      <c r="L23" s="66">
        <f t="shared" si="1"/>
        <v>55.588117076239236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1720.27</v>
      </c>
      <c r="H24" s="66">
        <v>0</v>
      </c>
      <c r="I24" s="66">
        <v>0</v>
      </c>
      <c r="J24" s="66">
        <v>0</v>
      </c>
      <c r="K24" s="66">
        <f t="shared" si="0"/>
        <v>0</v>
      </c>
      <c r="L24" s="66" t="e">
        <f t="shared" si="1"/>
        <v>#DIV/0!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8" t="s">
        <v>3</v>
      </c>
      <c r="C27" s="119"/>
      <c r="D27" s="119"/>
      <c r="E27" s="119"/>
      <c r="F27" s="120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1">
        <v>1</v>
      </c>
      <c r="C28" s="122"/>
      <c r="D28" s="122"/>
      <c r="E28" s="122"/>
      <c r="F28" s="123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G30+G76</f>
        <v>1001357.6200000001</v>
      </c>
      <c r="H29" s="65">
        <f>H30+H76</f>
        <v>2162810</v>
      </c>
      <c r="I29" s="65">
        <f>I30+I76</f>
        <v>2162810</v>
      </c>
      <c r="J29" s="65">
        <f>J30+J76</f>
        <v>1202120.01</v>
      </c>
      <c r="K29" s="70">
        <f t="shared" ref="K29:K60" si="5">(J29*100)/G29</f>
        <v>120.04902004940053</v>
      </c>
      <c r="L29" s="70">
        <f t="shared" ref="L29:L60" si="6">(J29*100)/I29</f>
        <v>55.581396886457895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G31+G40+G70</f>
        <v>999637.35000000009</v>
      </c>
      <c r="H30" s="65">
        <f>H31+H40+H70</f>
        <v>2162810</v>
      </c>
      <c r="I30" s="65">
        <f>I31+I40+I70</f>
        <v>2162810</v>
      </c>
      <c r="J30" s="65">
        <f>J31+J40+J70</f>
        <v>1202120.01</v>
      </c>
      <c r="K30" s="65">
        <f t="shared" si="5"/>
        <v>120.25561169758211</v>
      </c>
      <c r="L30" s="65">
        <f t="shared" si="6"/>
        <v>55.581396886457895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858880.18</v>
      </c>
      <c r="H31" s="65">
        <f>H32+H35+H37</f>
        <v>1686900</v>
      </c>
      <c r="I31" s="65">
        <f>I32+I35+I37</f>
        <v>1686900</v>
      </c>
      <c r="J31" s="65">
        <f>J32+J35+J37</f>
        <v>966818.14</v>
      </c>
      <c r="K31" s="65">
        <f t="shared" si="5"/>
        <v>112.56728965383739</v>
      </c>
      <c r="L31" s="65">
        <f t="shared" si="6"/>
        <v>57.31330487877171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720202.7300000001</v>
      </c>
      <c r="H32" s="65">
        <f>H33+H34</f>
        <v>1397232</v>
      </c>
      <c r="I32" s="65">
        <f>I33+I34</f>
        <v>1397232</v>
      </c>
      <c r="J32" s="65">
        <f>J33+J34</f>
        <v>799465.38</v>
      </c>
      <c r="K32" s="65">
        <f t="shared" si="5"/>
        <v>111.00560254749379</v>
      </c>
      <c r="L32" s="65">
        <f t="shared" si="6"/>
        <v>57.217797760142908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716129.06</v>
      </c>
      <c r="H33" s="66">
        <v>1313752</v>
      </c>
      <c r="I33" s="66">
        <v>1313752</v>
      </c>
      <c r="J33" s="66">
        <v>795863.64</v>
      </c>
      <c r="K33" s="66">
        <f t="shared" si="5"/>
        <v>111.13410758669673</v>
      </c>
      <c r="L33" s="66">
        <f t="shared" si="6"/>
        <v>60.579442695425008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4073.67</v>
      </c>
      <c r="H34" s="66">
        <v>83480</v>
      </c>
      <c r="I34" s="66">
        <v>83480</v>
      </c>
      <c r="J34" s="66">
        <v>3601.74</v>
      </c>
      <c r="K34" s="66">
        <f t="shared" si="5"/>
        <v>88.415114626368847</v>
      </c>
      <c r="L34" s="66">
        <f t="shared" si="6"/>
        <v>4.3144944896981317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29707.57</v>
      </c>
      <c r="H35" s="65">
        <f>H36</f>
        <v>72900</v>
      </c>
      <c r="I35" s="65">
        <f>I36</f>
        <v>72900</v>
      </c>
      <c r="J35" s="65">
        <f>J36</f>
        <v>43349.98</v>
      </c>
      <c r="K35" s="65">
        <f t="shared" si="5"/>
        <v>145.92233562018032</v>
      </c>
      <c r="L35" s="65">
        <f t="shared" si="6"/>
        <v>59.46499314128944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29707.57</v>
      </c>
      <c r="H36" s="66">
        <v>72900</v>
      </c>
      <c r="I36" s="66">
        <v>72900</v>
      </c>
      <c r="J36" s="66">
        <v>43349.98</v>
      </c>
      <c r="K36" s="66">
        <f t="shared" si="5"/>
        <v>145.92233562018032</v>
      </c>
      <c r="L36" s="66">
        <f t="shared" si="6"/>
        <v>59.46499314128944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</f>
        <v>108969.88</v>
      </c>
      <c r="H37" s="65">
        <f>H38+H39</f>
        <v>216768</v>
      </c>
      <c r="I37" s="65">
        <f>I38+I39</f>
        <v>216768</v>
      </c>
      <c r="J37" s="65">
        <f>J38+J39</f>
        <v>124002.78</v>
      </c>
      <c r="K37" s="65">
        <f t="shared" si="5"/>
        <v>113.79546348036723</v>
      </c>
      <c r="L37" s="65">
        <f t="shared" si="6"/>
        <v>57.205297829937997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0</v>
      </c>
      <c r="H38" s="66">
        <v>0</v>
      </c>
      <c r="I38" s="66">
        <v>0</v>
      </c>
      <c r="J38" s="66">
        <v>0</v>
      </c>
      <c r="K38" s="66" t="e">
        <f t="shared" si="5"/>
        <v>#DIV/0!</v>
      </c>
      <c r="L38" s="66" t="e">
        <f t="shared" si="6"/>
        <v>#DIV/0!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108969.88</v>
      </c>
      <c r="H39" s="66">
        <v>216768</v>
      </c>
      <c r="I39" s="66">
        <v>216768</v>
      </c>
      <c r="J39" s="66">
        <v>124002.78</v>
      </c>
      <c r="K39" s="66">
        <f t="shared" si="5"/>
        <v>113.79546348036723</v>
      </c>
      <c r="L39" s="66">
        <f t="shared" si="6"/>
        <v>57.205297829937997</v>
      </c>
    </row>
    <row r="40" spans="2:12" x14ac:dyDescent="0.25">
      <c r="B40" s="65"/>
      <c r="C40" s="65" t="s">
        <v>97</v>
      </c>
      <c r="D40" s="65"/>
      <c r="E40" s="65"/>
      <c r="F40" s="65" t="s">
        <v>98</v>
      </c>
      <c r="G40" s="65">
        <f>G41+G45+G51+G61+G63</f>
        <v>139519.03</v>
      </c>
      <c r="H40" s="65">
        <f>H41+H45+H51+H61+H63</f>
        <v>472870</v>
      </c>
      <c r="I40" s="65">
        <f>I41+I45+I51+I61+I63</f>
        <v>472870</v>
      </c>
      <c r="J40" s="65">
        <f>J41+J45+J51+J61+J63</f>
        <v>234099.71</v>
      </c>
      <c r="K40" s="65">
        <f t="shared" si="5"/>
        <v>167.79052291289582</v>
      </c>
      <c r="L40" s="65">
        <f t="shared" si="6"/>
        <v>49.506145452238457</v>
      </c>
    </row>
    <row r="41" spans="2:12" x14ac:dyDescent="0.25">
      <c r="B41" s="65"/>
      <c r="C41" s="65"/>
      <c r="D41" s="65" t="s">
        <v>99</v>
      </c>
      <c r="E41" s="65"/>
      <c r="F41" s="65" t="s">
        <v>100</v>
      </c>
      <c r="G41" s="65">
        <f>G42+G43+G44</f>
        <v>21901.96</v>
      </c>
      <c r="H41" s="65">
        <f>H42+H43+H44</f>
        <v>63270</v>
      </c>
      <c r="I41" s="65">
        <f>I42+I43+I44</f>
        <v>63270</v>
      </c>
      <c r="J41" s="65">
        <f>J42+J43+J44</f>
        <v>23709.26</v>
      </c>
      <c r="K41" s="65">
        <f t="shared" si="5"/>
        <v>108.25177290069017</v>
      </c>
      <c r="L41" s="65">
        <f t="shared" si="6"/>
        <v>37.473146831041568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95">
        <v>2655.14</v>
      </c>
      <c r="H42" s="66">
        <v>10000</v>
      </c>
      <c r="I42" s="66">
        <v>10000</v>
      </c>
      <c r="J42" s="66">
        <v>2770.8</v>
      </c>
      <c r="K42" s="66">
        <f t="shared" si="5"/>
        <v>104.35607915213511</v>
      </c>
      <c r="L42" s="66">
        <f t="shared" si="6"/>
        <v>27.707999999999998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18814.32</v>
      </c>
      <c r="H43" s="66">
        <v>49770</v>
      </c>
      <c r="I43" s="66">
        <v>49770</v>
      </c>
      <c r="J43" s="66">
        <v>19609.46</v>
      </c>
      <c r="K43" s="66">
        <f t="shared" si="5"/>
        <v>104.22624894229502</v>
      </c>
      <c r="L43" s="66">
        <f t="shared" si="6"/>
        <v>39.400160739401244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432.5</v>
      </c>
      <c r="H44" s="66">
        <v>3500</v>
      </c>
      <c r="I44" s="66">
        <v>3500</v>
      </c>
      <c r="J44" s="66">
        <v>1329</v>
      </c>
      <c r="K44" s="66">
        <f t="shared" si="5"/>
        <v>307.28323699421964</v>
      </c>
      <c r="L44" s="66">
        <f t="shared" si="6"/>
        <v>37.971428571428568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</f>
        <v>33599.560000000005</v>
      </c>
      <c r="H45" s="65">
        <f>H46+H47+H48+H49+H50</f>
        <v>116100</v>
      </c>
      <c r="I45" s="65">
        <f>I46+I47+I48+I49+I50</f>
        <v>116100</v>
      </c>
      <c r="J45" s="65">
        <f>J46+J47+J48+J49+J50</f>
        <v>43763.349999999991</v>
      </c>
      <c r="K45" s="65">
        <f t="shared" si="5"/>
        <v>130.2497711279552</v>
      </c>
      <c r="L45" s="65">
        <f t="shared" si="6"/>
        <v>37.694530577088706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16584.150000000001</v>
      </c>
      <c r="H46" s="66">
        <v>43800</v>
      </c>
      <c r="I46" s="66">
        <v>43800</v>
      </c>
      <c r="J46" s="66">
        <v>17555.939999999999</v>
      </c>
      <c r="K46" s="66">
        <f t="shared" si="5"/>
        <v>105.8597516303217</v>
      </c>
      <c r="L46" s="66">
        <f t="shared" si="6"/>
        <v>40.082054794520545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16594.75</v>
      </c>
      <c r="H47" s="66">
        <v>67000</v>
      </c>
      <c r="I47" s="66">
        <v>67000</v>
      </c>
      <c r="J47" s="66">
        <v>25966.1</v>
      </c>
      <c r="K47" s="66">
        <f t="shared" si="5"/>
        <v>156.47177571219814</v>
      </c>
      <c r="L47" s="66">
        <f t="shared" si="6"/>
        <v>38.755373134328359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242.86</v>
      </c>
      <c r="H48" s="66">
        <v>3000</v>
      </c>
      <c r="I48" s="66">
        <v>3000</v>
      </c>
      <c r="J48" s="66">
        <v>146.31</v>
      </c>
      <c r="K48" s="66">
        <f t="shared" si="5"/>
        <v>60.244585357819318</v>
      </c>
      <c r="L48" s="66">
        <f t="shared" si="6"/>
        <v>4.8769999999999998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177.8</v>
      </c>
      <c r="H49" s="66">
        <v>2000</v>
      </c>
      <c r="I49" s="66">
        <v>2000</v>
      </c>
      <c r="J49" s="66">
        <v>95</v>
      </c>
      <c r="K49" s="66">
        <f t="shared" si="5"/>
        <v>53.430821147356575</v>
      </c>
      <c r="L49" s="66">
        <f t="shared" si="6"/>
        <v>4.75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0</v>
      </c>
      <c r="H50" s="66">
        <v>300</v>
      </c>
      <c r="I50" s="66">
        <v>300</v>
      </c>
      <c r="J50" s="66">
        <v>0</v>
      </c>
      <c r="K50" s="66" t="e">
        <f t="shared" si="5"/>
        <v>#DIV/0!</v>
      </c>
      <c r="L50" s="66">
        <f t="shared" si="6"/>
        <v>0</v>
      </c>
    </row>
    <row r="51" spans="2:12" x14ac:dyDescent="0.25">
      <c r="B51" s="65"/>
      <c r="C51" s="65"/>
      <c r="D51" s="65" t="s">
        <v>119</v>
      </c>
      <c r="E51" s="65"/>
      <c r="F51" s="65" t="s">
        <v>120</v>
      </c>
      <c r="G51" s="65">
        <f>G52+G53+G54+G55+G56+G57+G58+G59+G60</f>
        <v>81171.990000000005</v>
      </c>
      <c r="H51" s="65">
        <f>H52+H53+H54+H55+H56+H57+H58+H59+H60</f>
        <v>281800</v>
      </c>
      <c r="I51" s="65">
        <f>I52+I53+I54+I55+I56+I57+I58+I59+I60</f>
        <v>281800</v>
      </c>
      <c r="J51" s="65">
        <f>J52+J53+J54+J55+J56+J57+J58+J59+J60</f>
        <v>163445.49000000002</v>
      </c>
      <c r="K51" s="65">
        <f t="shared" si="5"/>
        <v>201.35700750961016</v>
      </c>
      <c r="L51" s="65">
        <f t="shared" si="6"/>
        <v>58.000528743789928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41818.11</v>
      </c>
      <c r="H52" s="66">
        <v>110000</v>
      </c>
      <c r="I52" s="66">
        <v>110000</v>
      </c>
      <c r="J52" s="66">
        <v>53095.360000000001</v>
      </c>
      <c r="K52" s="66">
        <f t="shared" si="5"/>
        <v>126.96738327007127</v>
      </c>
      <c r="L52" s="66">
        <f t="shared" si="6"/>
        <v>48.268509090909092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6221.92</v>
      </c>
      <c r="H53" s="66">
        <v>15000</v>
      </c>
      <c r="I53" s="66">
        <v>15000</v>
      </c>
      <c r="J53" s="66">
        <v>1728</v>
      </c>
      <c r="K53" s="66">
        <f t="shared" si="5"/>
        <v>27.772777534908837</v>
      </c>
      <c r="L53" s="66">
        <f t="shared" si="6"/>
        <v>11.52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1410</v>
      </c>
      <c r="H54" s="66">
        <v>4000</v>
      </c>
      <c r="I54" s="66">
        <v>4000</v>
      </c>
      <c r="J54" s="66">
        <v>300</v>
      </c>
      <c r="K54" s="66">
        <f t="shared" si="5"/>
        <v>21.276595744680851</v>
      </c>
      <c r="L54" s="66">
        <f t="shared" si="6"/>
        <v>7.5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2822.2</v>
      </c>
      <c r="H55" s="66">
        <v>10000</v>
      </c>
      <c r="I55" s="66">
        <v>10000</v>
      </c>
      <c r="J55" s="66">
        <v>2766.05</v>
      </c>
      <c r="K55" s="66">
        <f t="shared" si="5"/>
        <v>98.010417404861457</v>
      </c>
      <c r="L55" s="66">
        <f t="shared" si="6"/>
        <v>27.660499999999999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1063.4100000000001</v>
      </c>
      <c r="H56" s="66">
        <v>3000</v>
      </c>
      <c r="I56" s="66">
        <v>3000</v>
      </c>
      <c r="J56" s="66">
        <v>1134.3699999999999</v>
      </c>
      <c r="K56" s="66">
        <f t="shared" si="5"/>
        <v>106.67287311573145</v>
      </c>
      <c r="L56" s="66">
        <f t="shared" si="6"/>
        <v>37.812333333333328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80.5</v>
      </c>
      <c r="H57" s="66">
        <v>3500</v>
      </c>
      <c r="I57" s="66">
        <v>3500</v>
      </c>
      <c r="J57" s="66">
        <v>264.01</v>
      </c>
      <c r="K57" s="66">
        <f t="shared" si="5"/>
        <v>327.96273291925468</v>
      </c>
      <c r="L57" s="66">
        <f t="shared" si="6"/>
        <v>7.5431428571428567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26806.2</v>
      </c>
      <c r="H58" s="66">
        <v>133000</v>
      </c>
      <c r="I58" s="66">
        <v>133000</v>
      </c>
      <c r="J58" s="66">
        <v>103771.19</v>
      </c>
      <c r="K58" s="66">
        <f t="shared" si="5"/>
        <v>387.11637606225423</v>
      </c>
      <c r="L58" s="66">
        <f t="shared" si="6"/>
        <v>78.023451127819555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51.46</v>
      </c>
      <c r="H59" s="66">
        <v>300</v>
      </c>
      <c r="I59" s="66">
        <v>300</v>
      </c>
      <c r="J59" s="66">
        <v>59.76</v>
      </c>
      <c r="K59" s="66">
        <f t="shared" si="5"/>
        <v>116.12903225806451</v>
      </c>
      <c r="L59" s="66">
        <f t="shared" si="6"/>
        <v>19.920000000000002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898.19</v>
      </c>
      <c r="H60" s="66">
        <v>3000</v>
      </c>
      <c r="I60" s="66">
        <v>3000</v>
      </c>
      <c r="J60" s="66">
        <v>326.75</v>
      </c>
      <c r="K60" s="66">
        <f t="shared" si="5"/>
        <v>36.37871719792026</v>
      </c>
      <c r="L60" s="66">
        <f t="shared" si="6"/>
        <v>10.891666666666667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</f>
        <v>471.77</v>
      </c>
      <c r="H61" s="65">
        <f>H62</f>
        <v>2000</v>
      </c>
      <c r="I61" s="65">
        <f>I62</f>
        <v>2000</v>
      </c>
      <c r="J61" s="65">
        <f>J62</f>
        <v>520.62</v>
      </c>
      <c r="K61" s="65">
        <f t="shared" ref="K61:K79" si="7">(J61*100)/G61</f>
        <v>110.35462195561396</v>
      </c>
      <c r="L61" s="65">
        <f t="shared" ref="L61:L79" si="8">(J61*100)/I61</f>
        <v>26.030999999999999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471.77</v>
      </c>
      <c r="H62" s="66">
        <v>2000</v>
      </c>
      <c r="I62" s="66">
        <v>2000</v>
      </c>
      <c r="J62" s="66">
        <v>520.62</v>
      </c>
      <c r="K62" s="66">
        <f t="shared" si="7"/>
        <v>110.35462195561396</v>
      </c>
      <c r="L62" s="66">
        <f t="shared" si="8"/>
        <v>26.030999999999999</v>
      </c>
    </row>
    <row r="63" spans="2:12" x14ac:dyDescent="0.25">
      <c r="B63" s="65"/>
      <c r="C63" s="65"/>
      <c r="D63" s="65" t="s">
        <v>143</v>
      </c>
      <c r="E63" s="65"/>
      <c r="F63" s="65" t="s">
        <v>144</v>
      </c>
      <c r="G63" s="65">
        <f>G64+G65+G66+G67+G68+G69</f>
        <v>2373.75</v>
      </c>
      <c r="H63" s="65">
        <f>H64+H65+H66+H67+H68+H69</f>
        <v>9700</v>
      </c>
      <c r="I63" s="65">
        <f>I64+I65+I66+I67+I68+I69</f>
        <v>9700</v>
      </c>
      <c r="J63" s="65">
        <f>J64+J65+J66+J67+J68+J69</f>
        <v>2660.9900000000002</v>
      </c>
      <c r="K63" s="65">
        <f t="shared" si="7"/>
        <v>112.10068457082676</v>
      </c>
      <c r="L63" s="65">
        <f t="shared" si="8"/>
        <v>27.432886597938143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0</v>
      </c>
      <c r="H64" s="66">
        <v>1000</v>
      </c>
      <c r="I64" s="66">
        <v>1000</v>
      </c>
      <c r="J64" s="66">
        <v>0</v>
      </c>
      <c r="K64" s="66" t="e">
        <f t="shared" si="7"/>
        <v>#DIV/0!</v>
      </c>
      <c r="L64" s="66">
        <f t="shared" si="8"/>
        <v>0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0</v>
      </c>
      <c r="H65" s="66">
        <v>700</v>
      </c>
      <c r="I65" s="66">
        <v>700</v>
      </c>
      <c r="J65" s="66">
        <v>0</v>
      </c>
      <c r="K65" s="66" t="e">
        <f t="shared" si="7"/>
        <v>#DIV/0!</v>
      </c>
      <c r="L65" s="66">
        <f t="shared" si="8"/>
        <v>0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153.84</v>
      </c>
      <c r="H66" s="66">
        <v>300</v>
      </c>
      <c r="I66" s="66">
        <v>300</v>
      </c>
      <c r="J66" s="66">
        <v>0</v>
      </c>
      <c r="K66" s="66">
        <f t="shared" si="7"/>
        <v>0</v>
      </c>
      <c r="L66" s="66">
        <f t="shared" si="8"/>
        <v>0</v>
      </c>
    </row>
    <row r="67" spans="2:12" x14ac:dyDescent="0.25">
      <c r="B67" s="66"/>
      <c r="C67" s="66"/>
      <c r="D67" s="66"/>
      <c r="E67" s="66" t="s">
        <v>151</v>
      </c>
      <c r="F67" s="66" t="s">
        <v>152</v>
      </c>
      <c r="G67" s="66">
        <v>1960</v>
      </c>
      <c r="H67" s="66">
        <v>6000</v>
      </c>
      <c r="I67" s="66">
        <v>6000</v>
      </c>
      <c r="J67" s="66">
        <v>2403.44</v>
      </c>
      <c r="K67" s="66">
        <f t="shared" si="7"/>
        <v>122.62448979591836</v>
      </c>
      <c r="L67" s="66">
        <f t="shared" si="8"/>
        <v>40.057333333333332</v>
      </c>
    </row>
    <row r="68" spans="2:12" x14ac:dyDescent="0.25">
      <c r="B68" s="66"/>
      <c r="C68" s="66"/>
      <c r="D68" s="66"/>
      <c r="E68" s="66" t="s">
        <v>153</v>
      </c>
      <c r="F68" s="66" t="s">
        <v>154</v>
      </c>
      <c r="G68" s="66">
        <v>0</v>
      </c>
      <c r="H68" s="66">
        <v>200</v>
      </c>
      <c r="I68" s="66">
        <v>200</v>
      </c>
      <c r="J68" s="66">
        <v>0</v>
      </c>
      <c r="K68" s="66" t="e">
        <f t="shared" si="7"/>
        <v>#DIV/0!</v>
      </c>
      <c r="L68" s="66">
        <f t="shared" si="8"/>
        <v>0</v>
      </c>
    </row>
    <row r="69" spans="2:12" x14ac:dyDescent="0.25">
      <c r="B69" s="66"/>
      <c r="C69" s="66"/>
      <c r="D69" s="66"/>
      <c r="E69" s="66" t="s">
        <v>155</v>
      </c>
      <c r="F69" s="66" t="s">
        <v>144</v>
      </c>
      <c r="G69" s="66">
        <v>259.91000000000003</v>
      </c>
      <c r="H69" s="66">
        <v>1500</v>
      </c>
      <c r="I69" s="66">
        <v>1500</v>
      </c>
      <c r="J69" s="66">
        <v>257.55</v>
      </c>
      <c r="K69" s="66">
        <f t="shared" si="7"/>
        <v>99.091993382324645</v>
      </c>
      <c r="L69" s="66">
        <f t="shared" si="8"/>
        <v>17.170000000000002</v>
      </c>
    </row>
    <row r="70" spans="2:12" x14ac:dyDescent="0.25">
      <c r="B70" s="65"/>
      <c r="C70" s="65" t="s">
        <v>156</v>
      </c>
      <c r="D70" s="65"/>
      <c r="E70" s="65"/>
      <c r="F70" s="65" t="s">
        <v>157</v>
      </c>
      <c r="G70" s="65">
        <f>G71+G73</f>
        <v>1238.1400000000001</v>
      </c>
      <c r="H70" s="65">
        <f>H71+H73</f>
        <v>3040</v>
      </c>
      <c r="I70" s="65">
        <f>I71+I73</f>
        <v>3040</v>
      </c>
      <c r="J70" s="65">
        <f>J71+J73</f>
        <v>1202.1600000000001</v>
      </c>
      <c r="K70" s="65">
        <f t="shared" si="7"/>
        <v>97.094028138982665</v>
      </c>
      <c r="L70" s="65">
        <f t="shared" si="8"/>
        <v>39.544736842105266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</f>
        <v>35.21</v>
      </c>
      <c r="H71" s="65">
        <f>H72</f>
        <v>0</v>
      </c>
      <c r="I71" s="65">
        <f>I72</f>
        <v>0</v>
      </c>
      <c r="J71" s="65">
        <f>J72</f>
        <v>0</v>
      </c>
      <c r="K71" s="65">
        <f t="shared" si="7"/>
        <v>0</v>
      </c>
      <c r="L71" s="65" t="e">
        <f t="shared" si="8"/>
        <v>#DIV/0!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35.21</v>
      </c>
      <c r="H72" s="66">
        <v>0</v>
      </c>
      <c r="I72" s="66">
        <v>0</v>
      </c>
      <c r="J72" s="66">
        <v>0</v>
      </c>
      <c r="K72" s="66">
        <f t="shared" si="7"/>
        <v>0</v>
      </c>
      <c r="L72" s="66" t="e">
        <f t="shared" si="8"/>
        <v>#DIV/0!</v>
      </c>
    </row>
    <row r="73" spans="2:12" x14ac:dyDescent="0.25">
      <c r="B73" s="65"/>
      <c r="C73" s="65"/>
      <c r="D73" s="65" t="s">
        <v>162</v>
      </c>
      <c r="E73" s="65"/>
      <c r="F73" s="65" t="s">
        <v>163</v>
      </c>
      <c r="G73" s="65">
        <f>G74+G75</f>
        <v>1202.93</v>
      </c>
      <c r="H73" s="65">
        <f>H74+H75</f>
        <v>3040</v>
      </c>
      <c r="I73" s="65">
        <f>I74+I75</f>
        <v>3040</v>
      </c>
      <c r="J73" s="65">
        <f>J74+J75</f>
        <v>1202.1600000000001</v>
      </c>
      <c r="K73" s="65">
        <f t="shared" si="7"/>
        <v>99.935989625331487</v>
      </c>
      <c r="L73" s="65">
        <f t="shared" si="8"/>
        <v>39.544736842105266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1200</v>
      </c>
      <c r="H74" s="66">
        <v>3000</v>
      </c>
      <c r="I74" s="66">
        <v>3000</v>
      </c>
      <c r="J74" s="66">
        <v>1200</v>
      </c>
      <c r="K74" s="66">
        <f t="shared" si="7"/>
        <v>100</v>
      </c>
      <c r="L74" s="66">
        <f t="shared" si="8"/>
        <v>40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2.93</v>
      </c>
      <c r="H75" s="66">
        <v>40</v>
      </c>
      <c r="I75" s="66">
        <v>40</v>
      </c>
      <c r="J75" s="66">
        <v>2.16</v>
      </c>
      <c r="K75" s="66">
        <f t="shared" si="7"/>
        <v>73.720136518771326</v>
      </c>
      <c r="L75" s="66">
        <f t="shared" si="8"/>
        <v>5.4</v>
      </c>
    </row>
    <row r="76" spans="2:12" x14ac:dyDescent="0.25">
      <c r="B76" s="65" t="s">
        <v>168</v>
      </c>
      <c r="C76" s="65"/>
      <c r="D76" s="65"/>
      <c r="E76" s="65"/>
      <c r="F76" s="65" t="s">
        <v>169</v>
      </c>
      <c r="G76" s="65">
        <f t="shared" ref="G76:J78" si="9">G77</f>
        <v>1720.27</v>
      </c>
      <c r="H76" s="65">
        <f t="shared" si="9"/>
        <v>0</v>
      </c>
      <c r="I76" s="65">
        <f t="shared" si="9"/>
        <v>0</v>
      </c>
      <c r="J76" s="65">
        <f t="shared" si="9"/>
        <v>0</v>
      </c>
      <c r="K76" s="65">
        <f t="shared" si="7"/>
        <v>0</v>
      </c>
      <c r="L76" s="65" t="e">
        <f t="shared" si="8"/>
        <v>#DIV/0!</v>
      </c>
    </row>
    <row r="77" spans="2:12" x14ac:dyDescent="0.25">
      <c r="B77" s="65"/>
      <c r="C77" s="65" t="s">
        <v>170</v>
      </c>
      <c r="D77" s="65"/>
      <c r="E77" s="65"/>
      <c r="F77" s="65" t="s">
        <v>171</v>
      </c>
      <c r="G77" s="65">
        <f t="shared" si="9"/>
        <v>1720.27</v>
      </c>
      <c r="H77" s="65">
        <f t="shared" si="9"/>
        <v>0</v>
      </c>
      <c r="I77" s="65">
        <f t="shared" si="9"/>
        <v>0</v>
      </c>
      <c r="J77" s="65">
        <f t="shared" si="9"/>
        <v>0</v>
      </c>
      <c r="K77" s="65">
        <f t="shared" si="7"/>
        <v>0</v>
      </c>
      <c r="L77" s="65" t="e">
        <f t="shared" si="8"/>
        <v>#DIV/0!</v>
      </c>
    </row>
    <row r="78" spans="2:12" x14ac:dyDescent="0.25">
      <c r="B78" s="65"/>
      <c r="C78" s="65"/>
      <c r="D78" s="65" t="s">
        <v>172</v>
      </c>
      <c r="E78" s="65"/>
      <c r="F78" s="65" t="s">
        <v>173</v>
      </c>
      <c r="G78" s="65">
        <f t="shared" si="9"/>
        <v>1720.27</v>
      </c>
      <c r="H78" s="65">
        <f t="shared" si="9"/>
        <v>0</v>
      </c>
      <c r="I78" s="65">
        <f t="shared" si="9"/>
        <v>0</v>
      </c>
      <c r="J78" s="65">
        <f t="shared" si="9"/>
        <v>0</v>
      </c>
      <c r="K78" s="65">
        <f t="shared" si="7"/>
        <v>0</v>
      </c>
      <c r="L78" s="65" t="e">
        <f t="shared" si="8"/>
        <v>#DIV/0!</v>
      </c>
    </row>
    <row r="79" spans="2:12" x14ac:dyDescent="0.25">
      <c r="B79" s="66"/>
      <c r="C79" s="66"/>
      <c r="D79" s="66"/>
      <c r="E79" s="66" t="s">
        <v>174</v>
      </c>
      <c r="F79" s="66" t="s">
        <v>175</v>
      </c>
      <c r="G79" s="66">
        <v>1720.27</v>
      </c>
      <c r="H79" s="66">
        <v>0</v>
      </c>
      <c r="I79" s="66">
        <v>0</v>
      </c>
      <c r="J79" s="66">
        <v>0</v>
      </c>
      <c r="K79" s="66">
        <f t="shared" si="7"/>
        <v>0</v>
      </c>
      <c r="L79" s="66" t="e">
        <f t="shared" si="8"/>
        <v>#DIV/0!</v>
      </c>
    </row>
    <row r="80" spans="2:12" x14ac:dyDescent="0.25">
      <c r="B80" s="65"/>
      <c r="C80" s="66"/>
      <c r="D80" s="67"/>
      <c r="E80" s="68"/>
      <c r="F80" s="8"/>
      <c r="G80" s="65"/>
      <c r="H80" s="65"/>
      <c r="I80" s="65"/>
      <c r="J80" s="65"/>
      <c r="K80" s="70"/>
      <c r="L80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9"/>
  <sheetViews>
    <sheetView workbookViewId="0">
      <selection activeCell="F19" sqref="F19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7" t="s">
        <v>16</v>
      </c>
      <c r="C2" s="107"/>
      <c r="D2" s="107"/>
      <c r="E2" s="107"/>
      <c r="F2" s="107"/>
      <c r="G2" s="107"/>
      <c r="H2" s="107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1000945.8200000001</v>
      </c>
      <c r="D6" s="71">
        <f>D7+D9+D11+D13</f>
        <v>2162810</v>
      </c>
      <c r="E6" s="71">
        <f>E7+E9+E11+E13</f>
        <v>2162810</v>
      </c>
      <c r="F6" s="71">
        <f>F7+F9+F11+F13</f>
        <v>1202091.5399999998</v>
      </c>
      <c r="G6" s="72">
        <f t="shared" ref="G6:G19" si="0">(F6*100)/C6</f>
        <v>120.09556521251068</v>
      </c>
      <c r="H6" s="72">
        <f t="shared" ref="H6:H19" si="1">(F6*100)/E6</f>
        <v>55.580080543367188</v>
      </c>
    </row>
    <row r="7" spans="1:8" x14ac:dyDescent="0.25">
      <c r="A7"/>
      <c r="B7" s="8" t="s">
        <v>176</v>
      </c>
      <c r="C7" s="71">
        <f>C8</f>
        <v>1000805.18</v>
      </c>
      <c r="D7" s="71">
        <f>D8</f>
        <v>2162010</v>
      </c>
      <c r="E7" s="71">
        <f>E8</f>
        <v>2162010</v>
      </c>
      <c r="F7" s="71">
        <f>F8</f>
        <v>1201820.6499999999</v>
      </c>
      <c r="G7" s="72">
        <f t="shared" si="0"/>
        <v>120.08537465803282</v>
      </c>
      <c r="H7" s="72">
        <f t="shared" si="1"/>
        <v>55.588117076239236</v>
      </c>
    </row>
    <row r="8" spans="1:8" x14ac:dyDescent="0.25">
      <c r="A8"/>
      <c r="B8" s="16" t="s">
        <v>177</v>
      </c>
      <c r="C8" s="73">
        <v>1000805.18</v>
      </c>
      <c r="D8" s="73">
        <v>2162010</v>
      </c>
      <c r="E8" s="73">
        <v>2162010</v>
      </c>
      <c r="F8" s="74">
        <v>1201820.6499999999</v>
      </c>
      <c r="G8" s="70">
        <f t="shared" si="0"/>
        <v>120.08537465803282</v>
      </c>
      <c r="H8" s="70">
        <f t="shared" si="1"/>
        <v>55.588117076239236</v>
      </c>
    </row>
    <row r="9" spans="1:8" x14ac:dyDescent="0.25">
      <c r="A9"/>
      <c r="B9" s="8" t="s">
        <v>178</v>
      </c>
      <c r="C9" s="71">
        <f>C10</f>
        <v>140.63999999999999</v>
      </c>
      <c r="D9" s="71">
        <f>D10</f>
        <v>800</v>
      </c>
      <c r="E9" s="71">
        <f>E10</f>
        <v>800</v>
      </c>
      <c r="F9" s="71">
        <f>F10</f>
        <v>270.89</v>
      </c>
      <c r="G9" s="72">
        <f t="shared" si="0"/>
        <v>192.6123435722412</v>
      </c>
      <c r="H9" s="72">
        <f t="shared" si="1"/>
        <v>33.861249999999998</v>
      </c>
    </row>
    <row r="10" spans="1:8" x14ac:dyDescent="0.25">
      <c r="A10"/>
      <c r="B10" s="16" t="s">
        <v>179</v>
      </c>
      <c r="C10" s="73">
        <v>140.63999999999999</v>
      </c>
      <c r="D10" s="73">
        <v>800</v>
      </c>
      <c r="E10" s="73">
        <v>800</v>
      </c>
      <c r="F10" s="74">
        <v>270.89</v>
      </c>
      <c r="G10" s="70">
        <f t="shared" si="0"/>
        <v>192.6123435722412</v>
      </c>
      <c r="H10" s="70">
        <f t="shared" si="1"/>
        <v>33.861249999999998</v>
      </c>
    </row>
    <row r="11" spans="1:8" x14ac:dyDescent="0.25">
      <c r="A11"/>
      <c r="B11" s="8" t="s">
        <v>180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181</v>
      </c>
      <c r="C12" s="73">
        <v>0</v>
      </c>
      <c r="D12" s="73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A13"/>
      <c r="B13" s="8" t="s">
        <v>182</v>
      </c>
      <c r="C13" s="71">
        <f>C14</f>
        <v>0</v>
      </c>
      <c r="D13" s="71">
        <f>D14</f>
        <v>0</v>
      </c>
      <c r="E13" s="71">
        <f>E14</f>
        <v>0</v>
      </c>
      <c r="F13" s="71">
        <f>F14</f>
        <v>0</v>
      </c>
      <c r="G13" s="72" t="e">
        <f t="shared" si="0"/>
        <v>#DIV/0!</v>
      </c>
      <c r="H13" s="72" t="e">
        <f t="shared" si="1"/>
        <v>#DIV/0!</v>
      </c>
    </row>
    <row r="14" spans="1:8" x14ac:dyDescent="0.25">
      <c r="A14"/>
      <c r="B14" s="16" t="s">
        <v>183</v>
      </c>
      <c r="C14" s="73">
        <v>0</v>
      </c>
      <c r="D14" s="73">
        <v>0</v>
      </c>
      <c r="E14" s="73">
        <v>0</v>
      </c>
      <c r="F14" s="74">
        <v>0</v>
      </c>
      <c r="G14" s="70" t="e">
        <f t="shared" si="0"/>
        <v>#DIV/0!</v>
      </c>
      <c r="H14" s="70" t="e">
        <f t="shared" si="1"/>
        <v>#DIV/0!</v>
      </c>
    </row>
    <row r="15" spans="1:8" x14ac:dyDescent="0.25">
      <c r="B15" s="8" t="s">
        <v>32</v>
      </c>
      <c r="C15" s="75">
        <f>C16+C18</f>
        <v>1001357.62</v>
      </c>
      <c r="D15" s="75">
        <f>D16+D18</f>
        <v>2162810</v>
      </c>
      <c r="E15" s="75">
        <f>E16+E18</f>
        <v>2162810</v>
      </c>
      <c r="F15" s="75">
        <f>F16+F18</f>
        <v>1202120.01</v>
      </c>
      <c r="G15" s="72">
        <f t="shared" si="0"/>
        <v>120.04902004940054</v>
      </c>
      <c r="H15" s="72">
        <f t="shared" si="1"/>
        <v>55.581396886457895</v>
      </c>
    </row>
    <row r="16" spans="1:8" x14ac:dyDescent="0.25">
      <c r="A16"/>
      <c r="B16" s="8" t="s">
        <v>176</v>
      </c>
      <c r="C16" s="75">
        <f>C17</f>
        <v>1000805.18</v>
      </c>
      <c r="D16" s="75">
        <f>D17</f>
        <v>2162010</v>
      </c>
      <c r="E16" s="75">
        <f>E17</f>
        <v>2162010</v>
      </c>
      <c r="F16" s="75">
        <f>F17</f>
        <v>1201820.6499999999</v>
      </c>
      <c r="G16" s="72">
        <f t="shared" si="0"/>
        <v>120.08537465803282</v>
      </c>
      <c r="H16" s="72">
        <f t="shared" si="1"/>
        <v>55.588117076239236</v>
      </c>
    </row>
    <row r="17" spans="1:8" x14ac:dyDescent="0.25">
      <c r="A17"/>
      <c r="B17" s="16" t="s">
        <v>177</v>
      </c>
      <c r="C17" s="73">
        <v>1000805.18</v>
      </c>
      <c r="D17" s="73">
        <v>2162010</v>
      </c>
      <c r="E17" s="76">
        <v>2162010</v>
      </c>
      <c r="F17" s="74">
        <v>1201820.6499999999</v>
      </c>
      <c r="G17" s="70">
        <f t="shared" si="0"/>
        <v>120.08537465803282</v>
      </c>
      <c r="H17" s="70">
        <f t="shared" si="1"/>
        <v>55.588117076239236</v>
      </c>
    </row>
    <row r="18" spans="1:8" x14ac:dyDescent="0.25">
      <c r="A18"/>
      <c r="B18" s="8" t="s">
        <v>178</v>
      </c>
      <c r="C18" s="75">
        <f>C19</f>
        <v>552.44000000000005</v>
      </c>
      <c r="D18" s="75">
        <f>D19</f>
        <v>800</v>
      </c>
      <c r="E18" s="75">
        <f>E19</f>
        <v>800</v>
      </c>
      <c r="F18" s="75">
        <f>F19</f>
        <v>299.36</v>
      </c>
      <c r="G18" s="72">
        <f t="shared" si="0"/>
        <v>54.188690174498582</v>
      </c>
      <c r="H18" s="72">
        <f t="shared" si="1"/>
        <v>37.42</v>
      </c>
    </row>
    <row r="19" spans="1:8" x14ac:dyDescent="0.25">
      <c r="A19"/>
      <c r="B19" s="16" t="s">
        <v>179</v>
      </c>
      <c r="C19" s="73">
        <v>552.44000000000005</v>
      </c>
      <c r="D19" s="73">
        <v>800</v>
      </c>
      <c r="E19" s="76">
        <v>800</v>
      </c>
      <c r="F19" s="74">
        <v>299.36</v>
      </c>
      <c r="G19" s="70">
        <f t="shared" si="0"/>
        <v>54.188690174498582</v>
      </c>
      <c r="H19" s="70">
        <f t="shared" si="1"/>
        <v>37.42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C9" sqref="C9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7" t="s">
        <v>17</v>
      </c>
      <c r="C2" s="107"/>
      <c r="D2" s="107"/>
      <c r="E2" s="107"/>
      <c r="F2" s="107"/>
      <c r="G2" s="107"/>
      <c r="H2" s="10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1001357.62</v>
      </c>
      <c r="D6" s="75">
        <f t="shared" si="0"/>
        <v>2162810</v>
      </c>
      <c r="E6" s="75">
        <f t="shared" si="0"/>
        <v>2162810</v>
      </c>
      <c r="F6" s="75">
        <f t="shared" si="0"/>
        <v>1202120.01</v>
      </c>
      <c r="G6" s="70">
        <f>(F6*100)/C6</f>
        <v>120.04902004940054</v>
      </c>
      <c r="H6" s="70">
        <f>(F6*100)/E6</f>
        <v>55.581396886457895</v>
      </c>
    </row>
    <row r="7" spans="2:8" x14ac:dyDescent="0.25">
      <c r="B7" s="8" t="s">
        <v>184</v>
      </c>
      <c r="C7" s="75">
        <f t="shared" si="0"/>
        <v>1001357.62</v>
      </c>
      <c r="D7" s="75">
        <f t="shared" si="0"/>
        <v>2162810</v>
      </c>
      <c r="E7" s="75">
        <f t="shared" si="0"/>
        <v>2162810</v>
      </c>
      <c r="F7" s="75">
        <f t="shared" si="0"/>
        <v>1202120.01</v>
      </c>
      <c r="G7" s="70">
        <f>(F7*100)/C7</f>
        <v>120.04902004940054</v>
      </c>
      <c r="H7" s="70">
        <f>(F7*100)/E7</f>
        <v>55.581396886457895</v>
      </c>
    </row>
    <row r="8" spans="2:8" x14ac:dyDescent="0.25">
      <c r="B8" s="11" t="s">
        <v>185</v>
      </c>
      <c r="C8" s="73">
        <v>1001357.62</v>
      </c>
      <c r="D8" s="73">
        <v>2162810</v>
      </c>
      <c r="E8" s="73">
        <v>2162810</v>
      </c>
      <c r="F8" s="74">
        <v>1202120.01</v>
      </c>
      <c r="G8" s="70">
        <f>(F8*100)/C8</f>
        <v>120.04902004940054</v>
      </c>
      <c r="H8" s="70">
        <f>(F8*100)/E8</f>
        <v>55.581396886457895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7" t="s">
        <v>25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5.75" customHeight="1" x14ac:dyDescent="0.25">
      <c r="B5" s="107" t="s">
        <v>18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8" t="s">
        <v>3</v>
      </c>
      <c r="C7" s="119"/>
      <c r="D7" s="119"/>
      <c r="E7" s="119"/>
      <c r="F7" s="120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8">
        <v>1</v>
      </c>
      <c r="C8" s="119"/>
      <c r="D8" s="119"/>
      <c r="E8" s="119"/>
      <c r="F8" s="120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7" t="s">
        <v>19</v>
      </c>
      <c r="C2" s="107"/>
      <c r="D2" s="107"/>
      <c r="E2" s="107"/>
      <c r="F2" s="107"/>
      <c r="G2" s="107"/>
      <c r="H2" s="10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7955"/>
  <sheetViews>
    <sheetView zoomScaleNormal="100" workbookViewId="0">
      <selection activeCell="F27" sqref="F27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186</v>
      </c>
      <c r="C1" s="39"/>
    </row>
    <row r="2" spans="1:6" ht="15" customHeight="1" x14ac:dyDescent="0.2">
      <c r="A2" s="41" t="s">
        <v>34</v>
      </c>
      <c r="B2" s="42" t="s">
        <v>187</v>
      </c>
      <c r="C2" s="39"/>
    </row>
    <row r="3" spans="1:6" s="39" customFormat="1" ht="43.5" customHeight="1" x14ac:dyDescent="0.2">
      <c r="A3" s="43" t="s">
        <v>35</v>
      </c>
      <c r="B3" s="37" t="s">
        <v>188</v>
      </c>
    </row>
    <row r="4" spans="1:6" s="39" customFormat="1" x14ac:dyDescent="0.2">
      <c r="A4" s="43" t="s">
        <v>36</v>
      </c>
      <c r="B4" s="44" t="s">
        <v>189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190</v>
      </c>
      <c r="B7" s="46"/>
      <c r="C7" s="77">
        <f>C13+C58+C88</f>
        <v>2162010</v>
      </c>
      <c r="D7" s="77">
        <f>D13+D58+D88</f>
        <v>2162010</v>
      </c>
      <c r="E7" s="77">
        <f>E13+E58+E88</f>
        <v>1201820.6500000001</v>
      </c>
      <c r="F7" s="77">
        <f>(E7*100)/D7</f>
        <v>55.58811707623925</v>
      </c>
    </row>
    <row r="8" spans="1:6" x14ac:dyDescent="0.2">
      <c r="A8" s="47" t="s">
        <v>80</v>
      </c>
      <c r="B8" s="46"/>
      <c r="C8" s="77">
        <f>C68</f>
        <v>800</v>
      </c>
      <c r="D8" s="77">
        <f>D68</f>
        <v>800</v>
      </c>
      <c r="E8" s="77">
        <f>E68</f>
        <v>299.36</v>
      </c>
      <c r="F8" s="77">
        <f>(E8*100)/D8</f>
        <v>37.42</v>
      </c>
    </row>
    <row r="9" spans="1:6" x14ac:dyDescent="0.2">
      <c r="A9" s="47" t="s">
        <v>191</v>
      </c>
      <c r="B9" s="46"/>
      <c r="C9" s="77"/>
      <c r="D9" s="77"/>
      <c r="E9" s="77"/>
      <c r="F9" s="77" t="e">
        <f>(E9*100)/D9</f>
        <v>#DIV/0!</v>
      </c>
    </row>
    <row r="10" spans="1:6" x14ac:dyDescent="0.2">
      <c r="A10" s="47" t="s">
        <v>192</v>
      </c>
      <c r="B10" s="46"/>
      <c r="C10" s="77"/>
      <c r="D10" s="77"/>
      <c r="E10" s="77"/>
      <c r="F10" s="77" t="e">
        <f>(E10*100)/D10</f>
        <v>#DIV/0!</v>
      </c>
    </row>
    <row r="11" spans="1:6" s="57" customFormat="1" x14ac:dyDescent="0.2"/>
    <row r="12" spans="1:6" ht="38.25" x14ac:dyDescent="0.2">
      <c r="A12" s="47" t="s">
        <v>193</v>
      </c>
      <c r="B12" s="47" t="s">
        <v>194</v>
      </c>
      <c r="C12" s="47" t="s">
        <v>43</v>
      </c>
      <c r="D12" s="47" t="s">
        <v>195</v>
      </c>
      <c r="E12" s="47" t="s">
        <v>196</v>
      </c>
      <c r="F12" s="47" t="s">
        <v>197</v>
      </c>
    </row>
    <row r="13" spans="1:6" x14ac:dyDescent="0.2">
      <c r="A13" s="49" t="s">
        <v>78</v>
      </c>
      <c r="B13" s="50" t="s">
        <v>79</v>
      </c>
      <c r="C13" s="80">
        <f>C14+C23+C52</f>
        <v>2146010</v>
      </c>
      <c r="D13" s="80">
        <f>D14+D23+D52</f>
        <v>2146010</v>
      </c>
      <c r="E13" s="80">
        <f>E14+E23+E52</f>
        <v>1200058.28</v>
      </c>
      <c r="F13" s="81">
        <f>(E14*100)/D14</f>
        <v>57.31330487877171</v>
      </c>
    </row>
    <row r="14" spans="1:6" x14ac:dyDescent="0.2">
      <c r="A14" s="51" t="s">
        <v>80</v>
      </c>
      <c r="B14" s="52" t="s">
        <v>81</v>
      </c>
      <c r="C14" s="82">
        <f>C15+C18+C20</f>
        <v>1686900</v>
      </c>
      <c r="D14" s="82">
        <f>D15+D18+D20</f>
        <v>1686900</v>
      </c>
      <c r="E14" s="82">
        <f>E15+E18+E20</f>
        <v>966818.14</v>
      </c>
      <c r="F14" s="81">
        <f>(E15*100)/D15</f>
        <v>57.217797760142908</v>
      </c>
    </row>
    <row r="15" spans="1:6" x14ac:dyDescent="0.2">
      <c r="A15" s="53" t="s">
        <v>82</v>
      </c>
      <c r="B15" s="54" t="s">
        <v>83</v>
      </c>
      <c r="C15" s="83">
        <f>C16+C17</f>
        <v>1397232</v>
      </c>
      <c r="D15" s="83">
        <f>D16+D17</f>
        <v>1397232</v>
      </c>
      <c r="E15" s="83">
        <f>E16+E17</f>
        <v>799465.38</v>
      </c>
      <c r="F15" s="83">
        <f>(E16*100)/D16</f>
        <v>60.579442695425008</v>
      </c>
    </row>
    <row r="16" spans="1:6" x14ac:dyDescent="0.2">
      <c r="A16" s="55" t="s">
        <v>84</v>
      </c>
      <c r="B16" s="56" t="s">
        <v>85</v>
      </c>
      <c r="C16" s="84">
        <v>1313752</v>
      </c>
      <c r="D16" s="84">
        <v>1313752</v>
      </c>
      <c r="E16" s="84">
        <v>795863.64</v>
      </c>
      <c r="F16" s="84"/>
    </row>
    <row r="17" spans="1:6" x14ac:dyDescent="0.2">
      <c r="A17" s="55" t="s">
        <v>86</v>
      </c>
      <c r="B17" s="56" t="s">
        <v>87</v>
      </c>
      <c r="C17" s="84">
        <v>83480</v>
      </c>
      <c r="D17" s="84">
        <v>83480</v>
      </c>
      <c r="E17" s="84">
        <v>3601.74</v>
      </c>
      <c r="F17" s="84"/>
    </row>
    <row r="18" spans="1:6" x14ac:dyDescent="0.2">
      <c r="A18" s="53" t="s">
        <v>88</v>
      </c>
      <c r="B18" s="54" t="s">
        <v>89</v>
      </c>
      <c r="C18" s="83">
        <f>C19</f>
        <v>72900</v>
      </c>
      <c r="D18" s="83">
        <f>D19</f>
        <v>72900</v>
      </c>
      <c r="E18" s="83">
        <f>E19</f>
        <v>43349.98</v>
      </c>
      <c r="F18" s="83">
        <f>(E19*100)/D19</f>
        <v>59.46499314128944</v>
      </c>
    </row>
    <row r="19" spans="1:6" x14ac:dyDescent="0.2">
      <c r="A19" s="55" t="s">
        <v>90</v>
      </c>
      <c r="B19" s="56" t="s">
        <v>89</v>
      </c>
      <c r="C19" s="84">
        <v>72900</v>
      </c>
      <c r="D19" s="84">
        <v>72900</v>
      </c>
      <c r="E19" s="84">
        <v>43349.98</v>
      </c>
      <c r="F19" s="84"/>
    </row>
    <row r="20" spans="1:6" x14ac:dyDescent="0.2">
      <c r="A20" s="53" t="s">
        <v>91</v>
      </c>
      <c r="B20" s="54" t="s">
        <v>92</v>
      </c>
      <c r="C20" s="83">
        <f>C21+C22</f>
        <v>216768</v>
      </c>
      <c r="D20" s="83">
        <f>D21+D22</f>
        <v>216768</v>
      </c>
      <c r="E20" s="83">
        <f>E21+E22</f>
        <v>124002.78</v>
      </c>
      <c r="F20" s="83" t="e">
        <f>(E21*100)/D21</f>
        <v>#DIV/0!</v>
      </c>
    </row>
    <row r="21" spans="1:6" x14ac:dyDescent="0.2">
      <c r="A21" s="55" t="s">
        <v>93</v>
      </c>
      <c r="B21" s="56" t="s">
        <v>94</v>
      </c>
      <c r="C21" s="84">
        <v>0</v>
      </c>
      <c r="D21" s="84">
        <v>0</v>
      </c>
      <c r="E21" s="84">
        <v>0</v>
      </c>
      <c r="F21" s="84"/>
    </row>
    <row r="22" spans="1:6" x14ac:dyDescent="0.2">
      <c r="A22" s="55" t="s">
        <v>95</v>
      </c>
      <c r="B22" s="56" t="s">
        <v>96</v>
      </c>
      <c r="C22" s="84">
        <v>216768</v>
      </c>
      <c r="D22" s="84">
        <v>216768</v>
      </c>
      <c r="E22" s="84">
        <v>124002.78</v>
      </c>
      <c r="F22" s="84"/>
    </row>
    <row r="23" spans="1:6" x14ac:dyDescent="0.2">
      <c r="A23" s="51" t="s">
        <v>97</v>
      </c>
      <c r="B23" s="52" t="s">
        <v>98</v>
      </c>
      <c r="C23" s="82">
        <f>C24+C28+C34+C44+C46</f>
        <v>456070</v>
      </c>
      <c r="D23" s="82">
        <f>D24+D28+D34+D44+D46</f>
        <v>456070</v>
      </c>
      <c r="E23" s="82">
        <f>E24+E28+E34+E44+E46</f>
        <v>232037.98</v>
      </c>
      <c r="F23" s="81">
        <f>(E24*100)/D24</f>
        <v>37.473146831041568</v>
      </c>
    </row>
    <row r="24" spans="1:6" x14ac:dyDescent="0.2">
      <c r="A24" s="53" t="s">
        <v>99</v>
      </c>
      <c r="B24" s="54" t="s">
        <v>100</v>
      </c>
      <c r="C24" s="83">
        <f>C25+C26+C27</f>
        <v>63270</v>
      </c>
      <c r="D24" s="83">
        <f>D25+D26+D27</f>
        <v>63270</v>
      </c>
      <c r="E24" s="83">
        <f>E25+E26+E27</f>
        <v>23709.26</v>
      </c>
      <c r="F24" s="83">
        <f>(E25*100)/D25</f>
        <v>27.707999999999998</v>
      </c>
    </row>
    <row r="25" spans="1:6" x14ac:dyDescent="0.2">
      <c r="A25" s="55" t="s">
        <v>101</v>
      </c>
      <c r="B25" s="56" t="s">
        <v>102</v>
      </c>
      <c r="C25" s="84">
        <v>10000</v>
      </c>
      <c r="D25" s="84">
        <v>10000</v>
      </c>
      <c r="E25" s="84">
        <v>2770.8</v>
      </c>
      <c r="F25" s="84"/>
    </row>
    <row r="26" spans="1:6" ht="25.5" x14ac:dyDescent="0.2">
      <c r="A26" s="55" t="s">
        <v>103</v>
      </c>
      <c r="B26" s="56" t="s">
        <v>104</v>
      </c>
      <c r="C26" s="84">
        <v>49770</v>
      </c>
      <c r="D26" s="84">
        <v>49770</v>
      </c>
      <c r="E26" s="84">
        <v>19609.46</v>
      </c>
      <c r="F26" s="84"/>
    </row>
    <row r="27" spans="1:6" x14ac:dyDescent="0.2">
      <c r="A27" s="55" t="s">
        <v>105</v>
      </c>
      <c r="B27" s="56" t="s">
        <v>106</v>
      </c>
      <c r="C27" s="84">
        <v>3500</v>
      </c>
      <c r="D27" s="84">
        <v>3500</v>
      </c>
      <c r="E27" s="84">
        <v>1329</v>
      </c>
      <c r="F27" s="84"/>
    </row>
    <row r="28" spans="1:6" x14ac:dyDescent="0.2">
      <c r="A28" s="53" t="s">
        <v>107</v>
      </c>
      <c r="B28" s="54" t="s">
        <v>108</v>
      </c>
      <c r="C28" s="83">
        <f>C29+C30+C31+C32+C33</f>
        <v>115300</v>
      </c>
      <c r="D28" s="83">
        <f>D29+D30+D31+D32+D33</f>
        <v>115300</v>
      </c>
      <c r="E28" s="83">
        <f>E29+E30+E31+E32+E33</f>
        <v>43463.99</v>
      </c>
      <c r="F28" s="83">
        <f>(E29*100)/D29</f>
        <v>40.131581395348846</v>
      </c>
    </row>
    <row r="29" spans="1:6" x14ac:dyDescent="0.2">
      <c r="A29" s="55" t="s">
        <v>109</v>
      </c>
      <c r="B29" s="56" t="s">
        <v>110</v>
      </c>
      <c r="C29" s="84">
        <v>43000</v>
      </c>
      <c r="D29" s="84">
        <v>43000</v>
      </c>
      <c r="E29" s="84">
        <v>17256.580000000002</v>
      </c>
      <c r="F29" s="84"/>
    </row>
    <row r="30" spans="1:6" x14ac:dyDescent="0.2">
      <c r="A30" s="55" t="s">
        <v>111</v>
      </c>
      <c r="B30" s="56" t="s">
        <v>112</v>
      </c>
      <c r="C30" s="84">
        <v>67000</v>
      </c>
      <c r="D30" s="84">
        <v>67000</v>
      </c>
      <c r="E30" s="84">
        <v>25966.1</v>
      </c>
      <c r="F30" s="84"/>
    </row>
    <row r="31" spans="1:6" x14ac:dyDescent="0.2">
      <c r="A31" s="55" t="s">
        <v>113</v>
      </c>
      <c r="B31" s="56" t="s">
        <v>114</v>
      </c>
      <c r="C31" s="84">
        <v>3000</v>
      </c>
      <c r="D31" s="84">
        <v>3000</v>
      </c>
      <c r="E31" s="84">
        <v>146.31</v>
      </c>
      <c r="F31" s="84"/>
    </row>
    <row r="32" spans="1:6" x14ac:dyDescent="0.2">
      <c r="A32" s="55" t="s">
        <v>115</v>
      </c>
      <c r="B32" s="56" t="s">
        <v>116</v>
      </c>
      <c r="C32" s="84">
        <v>2000</v>
      </c>
      <c r="D32" s="84">
        <v>2000</v>
      </c>
      <c r="E32" s="84">
        <v>95</v>
      </c>
      <c r="F32" s="84"/>
    </row>
    <row r="33" spans="1:6" x14ac:dyDescent="0.2">
      <c r="A33" s="55" t="s">
        <v>117</v>
      </c>
      <c r="B33" s="56" t="s">
        <v>118</v>
      </c>
      <c r="C33" s="84">
        <v>300</v>
      </c>
      <c r="D33" s="84">
        <v>300</v>
      </c>
      <c r="E33" s="84">
        <v>0</v>
      </c>
      <c r="F33" s="84"/>
    </row>
    <row r="34" spans="1:6" x14ac:dyDescent="0.2">
      <c r="A34" s="53" t="s">
        <v>119</v>
      </c>
      <c r="B34" s="54" t="s">
        <v>120</v>
      </c>
      <c r="C34" s="83">
        <f>C35+C36+C37+C38+C39+C40+C41+C42+C43</f>
        <v>266800</v>
      </c>
      <c r="D34" s="83">
        <f>D35+D36+D37+D38+D39+D40+D41+D42+D43</f>
        <v>266800</v>
      </c>
      <c r="E34" s="83">
        <f>E35+E36+E37+E38+E39+E40+E41+E42+E43</f>
        <v>161683.12000000002</v>
      </c>
      <c r="F34" s="83">
        <f>(E35*100)/D35</f>
        <v>51.332990000000002</v>
      </c>
    </row>
    <row r="35" spans="1:6" x14ac:dyDescent="0.2">
      <c r="A35" s="55" t="s">
        <v>121</v>
      </c>
      <c r="B35" s="56" t="s">
        <v>122</v>
      </c>
      <c r="C35" s="84">
        <v>100000</v>
      </c>
      <c r="D35" s="84">
        <v>100000</v>
      </c>
      <c r="E35" s="84">
        <v>51332.99</v>
      </c>
      <c r="F35" s="84"/>
    </row>
    <row r="36" spans="1:6" x14ac:dyDescent="0.2">
      <c r="A36" s="55" t="s">
        <v>123</v>
      </c>
      <c r="B36" s="56" t="s">
        <v>124</v>
      </c>
      <c r="C36" s="84">
        <v>15000</v>
      </c>
      <c r="D36" s="84">
        <v>15000</v>
      </c>
      <c r="E36" s="84">
        <v>1728</v>
      </c>
      <c r="F36" s="84"/>
    </row>
    <row r="37" spans="1:6" x14ac:dyDescent="0.2">
      <c r="A37" s="55" t="s">
        <v>125</v>
      </c>
      <c r="B37" s="56" t="s">
        <v>126</v>
      </c>
      <c r="C37" s="84">
        <v>4000</v>
      </c>
      <c r="D37" s="84">
        <v>4000</v>
      </c>
      <c r="E37" s="84">
        <v>300</v>
      </c>
      <c r="F37" s="84"/>
    </row>
    <row r="38" spans="1:6" x14ac:dyDescent="0.2">
      <c r="A38" s="55" t="s">
        <v>127</v>
      </c>
      <c r="B38" s="56" t="s">
        <v>128</v>
      </c>
      <c r="C38" s="84">
        <v>10000</v>
      </c>
      <c r="D38" s="84">
        <v>10000</v>
      </c>
      <c r="E38" s="84">
        <v>2766.05</v>
      </c>
      <c r="F38" s="84"/>
    </row>
    <row r="39" spans="1:6" x14ac:dyDescent="0.2">
      <c r="A39" s="55" t="s">
        <v>129</v>
      </c>
      <c r="B39" s="56" t="s">
        <v>130</v>
      </c>
      <c r="C39" s="84">
        <v>3000</v>
      </c>
      <c r="D39" s="84">
        <v>3000</v>
      </c>
      <c r="E39" s="84">
        <v>1134.3699999999999</v>
      </c>
      <c r="F39" s="84"/>
    </row>
    <row r="40" spans="1:6" x14ac:dyDescent="0.2">
      <c r="A40" s="55" t="s">
        <v>131</v>
      </c>
      <c r="B40" s="56" t="s">
        <v>132</v>
      </c>
      <c r="C40" s="84">
        <v>3500</v>
      </c>
      <c r="D40" s="84">
        <v>3500</v>
      </c>
      <c r="E40" s="84">
        <v>264.01</v>
      </c>
      <c r="F40" s="84"/>
    </row>
    <row r="41" spans="1:6" x14ac:dyDescent="0.2">
      <c r="A41" s="55" t="s">
        <v>133</v>
      </c>
      <c r="B41" s="56" t="s">
        <v>134</v>
      </c>
      <c r="C41" s="84">
        <v>128000</v>
      </c>
      <c r="D41" s="84">
        <v>128000</v>
      </c>
      <c r="E41" s="84">
        <v>103771.19</v>
      </c>
      <c r="F41" s="84"/>
    </row>
    <row r="42" spans="1:6" x14ac:dyDescent="0.2">
      <c r="A42" s="55" t="s">
        <v>135</v>
      </c>
      <c r="B42" s="56" t="s">
        <v>136</v>
      </c>
      <c r="C42" s="84">
        <v>300</v>
      </c>
      <c r="D42" s="84">
        <v>300</v>
      </c>
      <c r="E42" s="84">
        <v>59.76</v>
      </c>
      <c r="F42" s="84"/>
    </row>
    <row r="43" spans="1:6" x14ac:dyDescent="0.2">
      <c r="A43" s="55" t="s">
        <v>137</v>
      </c>
      <c r="B43" s="56" t="s">
        <v>138</v>
      </c>
      <c r="C43" s="84">
        <v>3000</v>
      </c>
      <c r="D43" s="84">
        <v>3000</v>
      </c>
      <c r="E43" s="84">
        <v>326.75</v>
      </c>
      <c r="F43" s="84"/>
    </row>
    <row r="44" spans="1:6" x14ac:dyDescent="0.2">
      <c r="A44" s="53" t="s">
        <v>139</v>
      </c>
      <c r="B44" s="54" t="s">
        <v>140</v>
      </c>
      <c r="C44" s="83">
        <f>C45</f>
        <v>2000</v>
      </c>
      <c r="D44" s="83">
        <f>D45</f>
        <v>2000</v>
      </c>
      <c r="E44" s="83">
        <f>E45</f>
        <v>520.62</v>
      </c>
      <c r="F44" s="83">
        <f>(E45*100)/D45</f>
        <v>26.030999999999999</v>
      </c>
    </row>
    <row r="45" spans="1:6" ht="25.5" x14ac:dyDescent="0.2">
      <c r="A45" s="55" t="s">
        <v>141</v>
      </c>
      <c r="B45" s="56" t="s">
        <v>142</v>
      </c>
      <c r="C45" s="84">
        <v>2000</v>
      </c>
      <c r="D45" s="84">
        <v>2000</v>
      </c>
      <c r="E45" s="84">
        <v>520.62</v>
      </c>
      <c r="F45" s="84"/>
    </row>
    <row r="46" spans="1:6" x14ac:dyDescent="0.2">
      <c r="A46" s="53" t="s">
        <v>143</v>
      </c>
      <c r="B46" s="54" t="s">
        <v>144</v>
      </c>
      <c r="C46" s="83">
        <f>C47+C48+C49+C50+C51</f>
        <v>8700</v>
      </c>
      <c r="D46" s="83">
        <f>D47+D48+D49+D50+D51</f>
        <v>8700</v>
      </c>
      <c r="E46" s="83">
        <f>E47+E48+E49+E50+E51</f>
        <v>2660.9900000000002</v>
      </c>
      <c r="F46" s="83">
        <f>(E47*100)/D47</f>
        <v>0</v>
      </c>
    </row>
    <row r="47" spans="1:6" x14ac:dyDescent="0.2">
      <c r="A47" s="55" t="s">
        <v>147</v>
      </c>
      <c r="B47" s="56" t="s">
        <v>148</v>
      </c>
      <c r="C47" s="84">
        <v>700</v>
      </c>
      <c r="D47" s="84">
        <v>700</v>
      </c>
      <c r="E47" s="84">
        <v>0</v>
      </c>
      <c r="F47" s="84"/>
    </row>
    <row r="48" spans="1:6" x14ac:dyDescent="0.2">
      <c r="A48" s="55" t="s">
        <v>149</v>
      </c>
      <c r="B48" s="56" t="s">
        <v>150</v>
      </c>
      <c r="C48" s="84">
        <v>300</v>
      </c>
      <c r="D48" s="84">
        <v>300</v>
      </c>
      <c r="E48" s="84">
        <v>0</v>
      </c>
      <c r="F48" s="84"/>
    </row>
    <row r="49" spans="1:6" x14ac:dyDescent="0.2">
      <c r="A49" s="55" t="s">
        <v>151</v>
      </c>
      <c r="B49" s="56" t="s">
        <v>152</v>
      </c>
      <c r="C49" s="84">
        <v>6000</v>
      </c>
      <c r="D49" s="84">
        <v>6000</v>
      </c>
      <c r="E49" s="84">
        <v>2403.44</v>
      </c>
      <c r="F49" s="84"/>
    </row>
    <row r="50" spans="1:6" x14ac:dyDescent="0.2">
      <c r="A50" s="55" t="s">
        <v>153</v>
      </c>
      <c r="B50" s="56" t="s">
        <v>154</v>
      </c>
      <c r="C50" s="84">
        <v>200</v>
      </c>
      <c r="D50" s="84">
        <v>200</v>
      </c>
      <c r="E50" s="84">
        <v>0</v>
      </c>
      <c r="F50" s="84"/>
    </row>
    <row r="51" spans="1:6" x14ac:dyDescent="0.2">
      <c r="A51" s="55" t="s">
        <v>155</v>
      </c>
      <c r="B51" s="56" t="s">
        <v>144</v>
      </c>
      <c r="C51" s="84">
        <v>1500</v>
      </c>
      <c r="D51" s="84">
        <v>1500</v>
      </c>
      <c r="E51" s="84">
        <v>257.55</v>
      </c>
      <c r="F51" s="84"/>
    </row>
    <row r="52" spans="1:6" x14ac:dyDescent="0.2">
      <c r="A52" s="51" t="s">
        <v>156</v>
      </c>
      <c r="B52" s="52" t="s">
        <v>157</v>
      </c>
      <c r="C52" s="82">
        <f>C53+C55</f>
        <v>3040</v>
      </c>
      <c r="D52" s="82">
        <f>D53+D55</f>
        <v>3040</v>
      </c>
      <c r="E52" s="82">
        <f>E53+E55</f>
        <v>1202.1600000000001</v>
      </c>
      <c r="F52" s="81" t="e">
        <f>(E53*100)/D53</f>
        <v>#DIV/0!</v>
      </c>
    </row>
    <row r="53" spans="1:6" x14ac:dyDescent="0.2">
      <c r="A53" s="53" t="s">
        <v>158</v>
      </c>
      <c r="B53" s="54" t="s">
        <v>159</v>
      </c>
      <c r="C53" s="83">
        <f>C54</f>
        <v>0</v>
      </c>
      <c r="D53" s="83">
        <f>D54</f>
        <v>0</v>
      </c>
      <c r="E53" s="83">
        <f>E54</f>
        <v>0</v>
      </c>
      <c r="F53" s="83" t="e">
        <f>(E54*100)/D54</f>
        <v>#DIV/0!</v>
      </c>
    </row>
    <row r="54" spans="1:6" ht="25.5" x14ac:dyDescent="0.2">
      <c r="A54" s="55" t="s">
        <v>160</v>
      </c>
      <c r="B54" s="56" t="s">
        <v>161</v>
      </c>
      <c r="C54" s="84">
        <v>0</v>
      </c>
      <c r="D54" s="84">
        <v>0</v>
      </c>
      <c r="E54" s="84">
        <v>0</v>
      </c>
      <c r="F54" s="84"/>
    </row>
    <row r="55" spans="1:6" x14ac:dyDescent="0.2">
      <c r="A55" s="53" t="s">
        <v>162</v>
      </c>
      <c r="B55" s="54" t="s">
        <v>163</v>
      </c>
      <c r="C55" s="83">
        <f>C56+C57</f>
        <v>3040</v>
      </c>
      <c r="D55" s="83">
        <f>D56+D57</f>
        <v>3040</v>
      </c>
      <c r="E55" s="83">
        <f>E56+E57</f>
        <v>1202.1600000000001</v>
      </c>
      <c r="F55" s="83">
        <f>(E56*100)/D56</f>
        <v>40</v>
      </c>
    </row>
    <row r="56" spans="1:6" x14ac:dyDescent="0.2">
      <c r="A56" s="55" t="s">
        <v>164</v>
      </c>
      <c r="B56" s="56" t="s">
        <v>165</v>
      </c>
      <c r="C56" s="84">
        <v>3000</v>
      </c>
      <c r="D56" s="84">
        <v>3000</v>
      </c>
      <c r="E56" s="84">
        <v>1200</v>
      </c>
      <c r="F56" s="84"/>
    </row>
    <row r="57" spans="1:6" x14ac:dyDescent="0.2">
      <c r="A57" s="55" t="s">
        <v>166</v>
      </c>
      <c r="B57" s="56" t="s">
        <v>167</v>
      </c>
      <c r="C57" s="84">
        <v>40</v>
      </c>
      <c r="D57" s="84">
        <v>40</v>
      </c>
      <c r="E57" s="84">
        <v>2.16</v>
      </c>
      <c r="F57" s="84"/>
    </row>
    <row r="58" spans="1:6" x14ac:dyDescent="0.2">
      <c r="A58" s="49" t="s">
        <v>168</v>
      </c>
      <c r="B58" s="50" t="s">
        <v>169</v>
      </c>
      <c r="C58" s="80">
        <f t="shared" ref="C58:E60" si="0">C59</f>
        <v>0</v>
      </c>
      <c r="D58" s="80">
        <f t="shared" si="0"/>
        <v>0</v>
      </c>
      <c r="E58" s="80">
        <f t="shared" si="0"/>
        <v>0</v>
      </c>
      <c r="F58" s="81" t="e">
        <f>(E59*100)/D59</f>
        <v>#DIV/0!</v>
      </c>
    </row>
    <row r="59" spans="1:6" x14ac:dyDescent="0.2">
      <c r="A59" s="51" t="s">
        <v>170</v>
      </c>
      <c r="B59" s="52" t="s">
        <v>171</v>
      </c>
      <c r="C59" s="82">
        <f t="shared" si="0"/>
        <v>0</v>
      </c>
      <c r="D59" s="82">
        <f t="shared" si="0"/>
        <v>0</v>
      </c>
      <c r="E59" s="82">
        <f t="shared" si="0"/>
        <v>0</v>
      </c>
      <c r="F59" s="81" t="e">
        <f>(E60*100)/D60</f>
        <v>#DIV/0!</v>
      </c>
    </row>
    <row r="60" spans="1:6" x14ac:dyDescent="0.2">
      <c r="A60" s="53" t="s">
        <v>172</v>
      </c>
      <c r="B60" s="54" t="s">
        <v>173</v>
      </c>
      <c r="C60" s="83">
        <f t="shared" si="0"/>
        <v>0</v>
      </c>
      <c r="D60" s="83">
        <f t="shared" si="0"/>
        <v>0</v>
      </c>
      <c r="E60" s="83">
        <f t="shared" si="0"/>
        <v>0</v>
      </c>
      <c r="F60" s="83" t="e">
        <f>(E61*100)/D61</f>
        <v>#DIV/0!</v>
      </c>
    </row>
    <row r="61" spans="1:6" x14ac:dyDescent="0.2">
      <c r="A61" s="55" t="s">
        <v>174</v>
      </c>
      <c r="B61" s="56" t="s">
        <v>175</v>
      </c>
      <c r="C61" s="84">
        <v>0</v>
      </c>
      <c r="D61" s="84">
        <v>0</v>
      </c>
      <c r="E61" s="84">
        <v>0</v>
      </c>
      <c r="F61" s="84"/>
    </row>
    <row r="62" spans="1:6" x14ac:dyDescent="0.2">
      <c r="A62" s="49" t="s">
        <v>50</v>
      </c>
      <c r="B62" s="50" t="s">
        <v>51</v>
      </c>
      <c r="C62" s="80">
        <f t="shared" ref="C62:E63" si="1">C63</f>
        <v>2146010</v>
      </c>
      <c r="D62" s="80">
        <f t="shared" si="1"/>
        <v>2146010</v>
      </c>
      <c r="E62" s="80">
        <f t="shared" si="1"/>
        <v>1200058.28</v>
      </c>
      <c r="F62" s="81">
        <f>(E63*100)/D63</f>
        <v>55.920442122823289</v>
      </c>
    </row>
    <row r="63" spans="1:6" x14ac:dyDescent="0.2">
      <c r="A63" s="51" t="s">
        <v>70</v>
      </c>
      <c r="B63" s="52" t="s">
        <v>71</v>
      </c>
      <c r="C63" s="82">
        <f t="shared" si="1"/>
        <v>2146010</v>
      </c>
      <c r="D63" s="82">
        <f t="shared" si="1"/>
        <v>2146010</v>
      </c>
      <c r="E63" s="82">
        <f t="shared" si="1"/>
        <v>1200058.28</v>
      </c>
      <c r="F63" s="81">
        <f>(E64*100)/D64</f>
        <v>55.920442122823289</v>
      </c>
    </row>
    <row r="64" spans="1:6" ht="25.5" x14ac:dyDescent="0.2">
      <c r="A64" s="53" t="s">
        <v>72</v>
      </c>
      <c r="B64" s="54" t="s">
        <v>73</v>
      </c>
      <c r="C64" s="83">
        <f>C65+C66</f>
        <v>2146010</v>
      </c>
      <c r="D64" s="83">
        <f>D65+D66</f>
        <v>2146010</v>
      </c>
      <c r="E64" s="83">
        <f>E65+E66</f>
        <v>1200058.28</v>
      </c>
      <c r="F64" s="83">
        <f>(E65*100)/D65</f>
        <v>55.920442122823289</v>
      </c>
    </row>
    <row r="65" spans="1:6" x14ac:dyDescent="0.2">
      <c r="A65" s="55" t="s">
        <v>74</v>
      </c>
      <c r="B65" s="56" t="s">
        <v>75</v>
      </c>
      <c r="C65" s="84">
        <v>2146010</v>
      </c>
      <c r="D65" s="84">
        <v>2146010</v>
      </c>
      <c r="E65" s="84">
        <v>1200058.28</v>
      </c>
      <c r="F65" s="84"/>
    </row>
    <row r="66" spans="1:6" ht="25.5" x14ac:dyDescent="0.2">
      <c r="A66" s="55" t="s">
        <v>76</v>
      </c>
      <c r="B66" s="56" t="s">
        <v>77</v>
      </c>
      <c r="C66" s="84">
        <v>0</v>
      </c>
      <c r="D66" s="84">
        <v>0</v>
      </c>
      <c r="E66" s="84">
        <v>0</v>
      </c>
      <c r="F66" s="84"/>
    </row>
    <row r="67" spans="1:6" x14ac:dyDescent="0.2">
      <c r="A67" s="48" t="s">
        <v>190</v>
      </c>
      <c r="B67" s="48" t="s">
        <v>198</v>
      </c>
      <c r="C67" s="78"/>
      <c r="D67" s="78"/>
      <c r="E67" s="78"/>
      <c r="F67" s="79" t="e">
        <f>(E67*100)/D67</f>
        <v>#DIV/0!</v>
      </c>
    </row>
    <row r="68" spans="1:6" x14ac:dyDescent="0.2">
      <c r="A68" s="49" t="s">
        <v>78</v>
      </c>
      <c r="B68" s="50" t="s">
        <v>79</v>
      </c>
      <c r="C68" s="80">
        <f t="shared" ref="C68:E70" si="2">C69</f>
        <v>800</v>
      </c>
      <c r="D68" s="80">
        <f t="shared" si="2"/>
        <v>800</v>
      </c>
      <c r="E68" s="80">
        <f t="shared" si="2"/>
        <v>299.36</v>
      </c>
      <c r="F68" s="81">
        <f>(E69*100)/D69</f>
        <v>37.42</v>
      </c>
    </row>
    <row r="69" spans="1:6" x14ac:dyDescent="0.2">
      <c r="A69" s="51" t="s">
        <v>97</v>
      </c>
      <c r="B69" s="52" t="s">
        <v>98</v>
      </c>
      <c r="C69" s="82">
        <f t="shared" si="2"/>
        <v>800</v>
      </c>
      <c r="D69" s="82">
        <f t="shared" si="2"/>
        <v>800</v>
      </c>
      <c r="E69" s="82">
        <f t="shared" si="2"/>
        <v>299.36</v>
      </c>
      <c r="F69" s="81">
        <f>(E70*100)/D70</f>
        <v>37.42</v>
      </c>
    </row>
    <row r="70" spans="1:6" x14ac:dyDescent="0.2">
      <c r="A70" s="53" t="s">
        <v>107</v>
      </c>
      <c r="B70" s="54" t="s">
        <v>108</v>
      </c>
      <c r="C70" s="83">
        <f t="shared" si="2"/>
        <v>800</v>
      </c>
      <c r="D70" s="83">
        <f t="shared" si="2"/>
        <v>800</v>
      </c>
      <c r="E70" s="83">
        <f t="shared" si="2"/>
        <v>299.36</v>
      </c>
      <c r="F70" s="83">
        <f>(E71*100)/D71</f>
        <v>37.42</v>
      </c>
    </row>
    <row r="71" spans="1:6" x14ac:dyDescent="0.2">
      <c r="A71" s="55" t="s">
        <v>109</v>
      </c>
      <c r="B71" s="56" t="s">
        <v>110</v>
      </c>
      <c r="C71" s="84">
        <v>800</v>
      </c>
      <c r="D71" s="84">
        <v>800</v>
      </c>
      <c r="E71" s="84">
        <v>299.36</v>
      </c>
      <c r="F71" s="84"/>
    </row>
    <row r="72" spans="1:6" x14ac:dyDescent="0.2">
      <c r="A72" s="49" t="s">
        <v>50</v>
      </c>
      <c r="B72" s="50" t="s">
        <v>51</v>
      </c>
      <c r="C72" s="80">
        <f t="shared" ref="C72:E74" si="3">C73</f>
        <v>800</v>
      </c>
      <c r="D72" s="80">
        <f t="shared" si="3"/>
        <v>800</v>
      </c>
      <c r="E72" s="80">
        <f t="shared" si="3"/>
        <v>0</v>
      </c>
      <c r="F72" s="81">
        <f>(E73*100)/D73</f>
        <v>0</v>
      </c>
    </row>
    <row r="73" spans="1:6" x14ac:dyDescent="0.2">
      <c r="A73" s="51" t="s">
        <v>64</v>
      </c>
      <c r="B73" s="52" t="s">
        <v>65</v>
      </c>
      <c r="C73" s="82">
        <f t="shared" si="3"/>
        <v>800</v>
      </c>
      <c r="D73" s="82">
        <f t="shared" si="3"/>
        <v>800</v>
      </c>
      <c r="E73" s="82">
        <f t="shared" si="3"/>
        <v>0</v>
      </c>
      <c r="F73" s="81">
        <f>(E74*100)/D74</f>
        <v>0</v>
      </c>
    </row>
    <row r="74" spans="1:6" x14ac:dyDescent="0.2">
      <c r="A74" s="53" t="s">
        <v>66</v>
      </c>
      <c r="B74" s="54" t="s">
        <v>67</v>
      </c>
      <c r="C74" s="83">
        <f t="shared" si="3"/>
        <v>800</v>
      </c>
      <c r="D74" s="83">
        <f t="shared" si="3"/>
        <v>800</v>
      </c>
      <c r="E74" s="83">
        <f t="shared" si="3"/>
        <v>0</v>
      </c>
      <c r="F74" s="83">
        <f>(E75*100)/D75</f>
        <v>0</v>
      </c>
    </row>
    <row r="75" spans="1:6" x14ac:dyDescent="0.2">
      <c r="A75" s="55" t="s">
        <v>68</v>
      </c>
      <c r="B75" s="56" t="s">
        <v>69</v>
      </c>
      <c r="C75" s="84">
        <v>800</v>
      </c>
      <c r="D75" s="84">
        <v>800</v>
      </c>
      <c r="E75" s="84">
        <v>0</v>
      </c>
      <c r="F75" s="84"/>
    </row>
    <row r="76" spans="1:6" x14ac:dyDescent="0.2">
      <c r="A76" s="48" t="s">
        <v>80</v>
      </c>
      <c r="B76" s="48" t="s">
        <v>199</v>
      </c>
      <c r="C76" s="78"/>
      <c r="D76" s="78"/>
      <c r="E76" s="78"/>
      <c r="F76" s="79" t="e">
        <f>(E76*100)/D76</f>
        <v>#DIV/0!</v>
      </c>
    </row>
    <row r="77" spans="1:6" x14ac:dyDescent="0.2">
      <c r="A77" s="49" t="s">
        <v>50</v>
      </c>
      <c r="B77" s="50" t="s">
        <v>51</v>
      </c>
      <c r="C77" s="80">
        <f t="shared" ref="C77:E79" si="4">C78</f>
        <v>0</v>
      </c>
      <c r="D77" s="80">
        <f t="shared" si="4"/>
        <v>0</v>
      </c>
      <c r="E77" s="80">
        <f t="shared" si="4"/>
        <v>0</v>
      </c>
      <c r="F77" s="81" t="e">
        <f>(E78*100)/D78</f>
        <v>#DIV/0!</v>
      </c>
    </row>
    <row r="78" spans="1:6" x14ac:dyDescent="0.2">
      <c r="A78" s="51" t="s">
        <v>58</v>
      </c>
      <c r="B78" s="52" t="s">
        <v>59</v>
      </c>
      <c r="C78" s="82">
        <f t="shared" si="4"/>
        <v>0</v>
      </c>
      <c r="D78" s="82">
        <f t="shared" si="4"/>
        <v>0</v>
      </c>
      <c r="E78" s="82">
        <f t="shared" si="4"/>
        <v>0</v>
      </c>
      <c r="F78" s="81" t="e">
        <f>(E79*100)/D79</f>
        <v>#DIV/0!</v>
      </c>
    </row>
    <row r="79" spans="1:6" x14ac:dyDescent="0.2">
      <c r="A79" s="53" t="s">
        <v>60</v>
      </c>
      <c r="B79" s="54" t="s">
        <v>61</v>
      </c>
      <c r="C79" s="83">
        <f t="shared" si="4"/>
        <v>0</v>
      </c>
      <c r="D79" s="83">
        <f t="shared" si="4"/>
        <v>0</v>
      </c>
      <c r="E79" s="83">
        <f t="shared" si="4"/>
        <v>0</v>
      </c>
      <c r="F79" s="83" t="e">
        <f>(E80*100)/D80</f>
        <v>#DIV/0!</v>
      </c>
    </row>
    <row r="80" spans="1:6" x14ac:dyDescent="0.2">
      <c r="A80" s="55" t="s">
        <v>62</v>
      </c>
      <c r="B80" s="56" t="s">
        <v>63</v>
      </c>
      <c r="C80" s="84">
        <v>0</v>
      </c>
      <c r="D80" s="84">
        <v>0</v>
      </c>
      <c r="E80" s="84">
        <v>0</v>
      </c>
      <c r="F80" s="84"/>
    </row>
    <row r="81" spans="1:6" x14ac:dyDescent="0.2">
      <c r="A81" s="48" t="s">
        <v>191</v>
      </c>
      <c r="B81" s="48" t="s">
        <v>200</v>
      </c>
      <c r="C81" s="78"/>
      <c r="D81" s="78"/>
      <c r="E81" s="78"/>
      <c r="F81" s="79" t="e">
        <f>(E81*100)/D81</f>
        <v>#DIV/0!</v>
      </c>
    </row>
    <row r="82" spans="1:6" x14ac:dyDescent="0.2">
      <c r="A82" s="49" t="s">
        <v>50</v>
      </c>
      <c r="B82" s="50" t="s">
        <v>51</v>
      </c>
      <c r="C82" s="80">
        <f t="shared" ref="C82:E84" si="5">C83</f>
        <v>0</v>
      </c>
      <c r="D82" s="80">
        <f t="shared" si="5"/>
        <v>0</v>
      </c>
      <c r="E82" s="80">
        <f t="shared" si="5"/>
        <v>0</v>
      </c>
      <c r="F82" s="81" t="e">
        <f>(E83*100)/D83</f>
        <v>#DIV/0!</v>
      </c>
    </row>
    <row r="83" spans="1:6" x14ac:dyDescent="0.2">
      <c r="A83" s="51" t="s">
        <v>52</v>
      </c>
      <c r="B83" s="52" t="s">
        <v>53</v>
      </c>
      <c r="C83" s="82">
        <f t="shared" si="5"/>
        <v>0</v>
      </c>
      <c r="D83" s="82">
        <f t="shared" si="5"/>
        <v>0</v>
      </c>
      <c r="E83" s="82">
        <f t="shared" si="5"/>
        <v>0</v>
      </c>
      <c r="F83" s="81" t="e">
        <f>(E84*100)/D84</f>
        <v>#DIV/0!</v>
      </c>
    </row>
    <row r="84" spans="1:6" ht="25.5" x14ac:dyDescent="0.2">
      <c r="A84" s="53" t="s">
        <v>54</v>
      </c>
      <c r="B84" s="54" t="s">
        <v>55</v>
      </c>
      <c r="C84" s="83">
        <f t="shared" si="5"/>
        <v>0</v>
      </c>
      <c r="D84" s="83">
        <f t="shared" si="5"/>
        <v>0</v>
      </c>
      <c r="E84" s="83">
        <f t="shared" si="5"/>
        <v>0</v>
      </c>
      <c r="F84" s="83" t="e">
        <f>(E85*100)/D85</f>
        <v>#DIV/0!</v>
      </c>
    </row>
    <row r="85" spans="1:6" ht="25.5" x14ac:dyDescent="0.2">
      <c r="A85" s="55" t="s">
        <v>56</v>
      </c>
      <c r="B85" s="56" t="s">
        <v>57</v>
      </c>
      <c r="C85" s="84">
        <v>0</v>
      </c>
      <c r="D85" s="84">
        <v>0</v>
      </c>
      <c r="E85" s="84">
        <v>0</v>
      </c>
      <c r="F85" s="84"/>
    </row>
    <row r="86" spans="1:6" x14ac:dyDescent="0.2">
      <c r="A86" s="48" t="s">
        <v>192</v>
      </c>
      <c r="B86" s="48" t="s">
        <v>201</v>
      </c>
      <c r="C86" s="78"/>
      <c r="D86" s="78"/>
      <c r="E86" s="78"/>
      <c r="F86" s="79" t="e">
        <f>(E86*100)/D86</f>
        <v>#DIV/0!</v>
      </c>
    </row>
    <row r="87" spans="1:6" ht="38.25" x14ac:dyDescent="0.2">
      <c r="A87" s="47" t="s">
        <v>202</v>
      </c>
      <c r="B87" s="47" t="s">
        <v>203</v>
      </c>
      <c r="C87" s="47" t="s">
        <v>43</v>
      </c>
      <c r="D87" s="47" t="s">
        <v>195</v>
      </c>
      <c r="E87" s="47" t="s">
        <v>196</v>
      </c>
      <c r="F87" s="47" t="s">
        <v>197</v>
      </c>
    </row>
    <row r="88" spans="1:6" x14ac:dyDescent="0.2">
      <c r="A88" s="49" t="s">
        <v>78</v>
      </c>
      <c r="B88" s="50" t="s">
        <v>79</v>
      </c>
      <c r="C88" s="80">
        <f>C89</f>
        <v>16000</v>
      </c>
      <c r="D88" s="80">
        <f>D89</f>
        <v>16000</v>
      </c>
      <c r="E88" s="80">
        <f>E89</f>
        <v>1762.37</v>
      </c>
      <c r="F88" s="81">
        <f>(E89*100)/D89</f>
        <v>11.0148125</v>
      </c>
    </row>
    <row r="89" spans="1:6" x14ac:dyDescent="0.2">
      <c r="A89" s="51" t="s">
        <v>97</v>
      </c>
      <c r="B89" s="52" t="s">
        <v>98</v>
      </c>
      <c r="C89" s="82">
        <f>C90+C93</f>
        <v>16000</v>
      </c>
      <c r="D89" s="82">
        <f>D90+D93</f>
        <v>16000</v>
      </c>
      <c r="E89" s="82">
        <f>E90+E93</f>
        <v>1762.37</v>
      </c>
      <c r="F89" s="81">
        <f>(E90*100)/D90</f>
        <v>11.749133333333333</v>
      </c>
    </row>
    <row r="90" spans="1:6" x14ac:dyDescent="0.2">
      <c r="A90" s="53" t="s">
        <v>119</v>
      </c>
      <c r="B90" s="54" t="s">
        <v>120</v>
      </c>
      <c r="C90" s="83">
        <f>C91+C92</f>
        <v>15000</v>
      </c>
      <c r="D90" s="83">
        <f>D91+D92</f>
        <v>15000</v>
      </c>
      <c r="E90" s="83">
        <f>E91+E92</f>
        <v>1762.37</v>
      </c>
      <c r="F90" s="83">
        <f>(E91*100)/D91</f>
        <v>17.623699999999999</v>
      </c>
    </row>
    <row r="91" spans="1:6" x14ac:dyDescent="0.2">
      <c r="A91" s="55" t="s">
        <v>121</v>
      </c>
      <c r="B91" s="56" t="s">
        <v>122</v>
      </c>
      <c r="C91" s="84">
        <v>10000</v>
      </c>
      <c r="D91" s="84">
        <v>10000</v>
      </c>
      <c r="E91" s="84">
        <v>1762.37</v>
      </c>
      <c r="F91" s="84"/>
    </row>
    <row r="92" spans="1:6" x14ac:dyDescent="0.2">
      <c r="A92" s="55" t="s">
        <v>133</v>
      </c>
      <c r="B92" s="56" t="s">
        <v>134</v>
      </c>
      <c r="C92" s="84">
        <v>5000</v>
      </c>
      <c r="D92" s="84">
        <v>5000</v>
      </c>
      <c r="E92" s="84">
        <v>0</v>
      </c>
      <c r="F92" s="84"/>
    </row>
    <row r="93" spans="1:6" x14ac:dyDescent="0.2">
      <c r="A93" s="53" t="s">
        <v>143</v>
      </c>
      <c r="B93" s="54" t="s">
        <v>144</v>
      </c>
      <c r="C93" s="83">
        <f>C94</f>
        <v>1000</v>
      </c>
      <c r="D93" s="83">
        <f>D94</f>
        <v>1000</v>
      </c>
      <c r="E93" s="83">
        <f>E94</f>
        <v>0</v>
      </c>
      <c r="F93" s="83">
        <f>(E94*100)/D94</f>
        <v>0</v>
      </c>
    </row>
    <row r="94" spans="1:6" x14ac:dyDescent="0.2">
      <c r="A94" s="55" t="s">
        <v>145</v>
      </c>
      <c r="B94" s="56" t="s">
        <v>146</v>
      </c>
      <c r="C94" s="84">
        <v>1000</v>
      </c>
      <c r="D94" s="84">
        <v>1000</v>
      </c>
      <c r="E94" s="84">
        <v>0</v>
      </c>
      <c r="F94" s="84"/>
    </row>
    <row r="95" spans="1:6" x14ac:dyDescent="0.2">
      <c r="A95" s="49" t="s">
        <v>50</v>
      </c>
      <c r="B95" s="50" t="s">
        <v>51</v>
      </c>
      <c r="C95" s="80">
        <f t="shared" ref="C95:E97" si="6">C96</f>
        <v>16000</v>
      </c>
      <c r="D95" s="80">
        <f t="shared" si="6"/>
        <v>16000</v>
      </c>
      <c r="E95" s="80">
        <f t="shared" si="6"/>
        <v>0</v>
      </c>
      <c r="F95" s="81">
        <f>(E96*100)/D96</f>
        <v>0</v>
      </c>
    </row>
    <row r="96" spans="1:6" x14ac:dyDescent="0.2">
      <c r="A96" s="51" t="s">
        <v>70</v>
      </c>
      <c r="B96" s="52" t="s">
        <v>71</v>
      </c>
      <c r="C96" s="82">
        <f t="shared" si="6"/>
        <v>16000</v>
      </c>
      <c r="D96" s="82">
        <f t="shared" si="6"/>
        <v>16000</v>
      </c>
      <c r="E96" s="82">
        <f t="shared" si="6"/>
        <v>0</v>
      </c>
      <c r="F96" s="81">
        <f>(E97*100)/D97</f>
        <v>0</v>
      </c>
    </row>
    <row r="97" spans="1:6" ht="25.5" x14ac:dyDescent="0.2">
      <c r="A97" s="53" t="s">
        <v>72</v>
      </c>
      <c r="B97" s="54" t="s">
        <v>73</v>
      </c>
      <c r="C97" s="83">
        <f t="shared" si="6"/>
        <v>16000</v>
      </c>
      <c r="D97" s="83">
        <f t="shared" si="6"/>
        <v>16000</v>
      </c>
      <c r="E97" s="83">
        <f t="shared" si="6"/>
        <v>0</v>
      </c>
      <c r="F97" s="83">
        <f>(E98*100)/D98</f>
        <v>0</v>
      </c>
    </row>
    <row r="98" spans="1:6" x14ac:dyDescent="0.2">
      <c r="A98" s="55" t="s">
        <v>74</v>
      </c>
      <c r="B98" s="56" t="s">
        <v>75</v>
      </c>
      <c r="C98" s="84">
        <v>16000</v>
      </c>
      <c r="D98" s="84">
        <v>16000</v>
      </c>
      <c r="E98" s="84">
        <v>0</v>
      </c>
      <c r="F98" s="84"/>
    </row>
    <row r="99" spans="1:6" x14ac:dyDescent="0.2">
      <c r="A99" s="48" t="s">
        <v>190</v>
      </c>
      <c r="B99" s="48" t="s">
        <v>198</v>
      </c>
      <c r="C99" s="78"/>
      <c r="D99" s="78"/>
      <c r="E99" s="78"/>
      <c r="F99" s="79" t="e">
        <f>(E99*100)/D99</f>
        <v>#DIV/0!</v>
      </c>
    </row>
    <row r="100" spans="1:6" s="57" customFormat="1" x14ac:dyDescent="0.2"/>
    <row r="101" spans="1:6" s="57" customFormat="1" x14ac:dyDescent="0.2"/>
    <row r="102" spans="1:6" s="57" customFormat="1" x14ac:dyDescent="0.2"/>
    <row r="103" spans="1:6" s="57" customFormat="1" x14ac:dyDescent="0.2"/>
    <row r="104" spans="1:6" s="57" customFormat="1" x14ac:dyDescent="0.2"/>
    <row r="105" spans="1:6" s="57" customFormat="1" x14ac:dyDescent="0.2"/>
    <row r="106" spans="1:6" s="57" customFormat="1" x14ac:dyDescent="0.2"/>
    <row r="107" spans="1:6" s="57" customFormat="1" x14ac:dyDescent="0.2"/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s="57" customFormat="1" x14ac:dyDescent="0.2"/>
    <row r="1238" spans="1:3" s="57" customFormat="1" x14ac:dyDescent="0.2"/>
    <row r="1239" spans="1:3" s="57" customFormat="1" x14ac:dyDescent="0.2"/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65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Sabrina Pernar</cp:lastModifiedBy>
  <cp:lastPrinted>2025-07-23T11:12:30Z</cp:lastPrinted>
  <dcterms:created xsi:type="dcterms:W3CDTF">2022-08-12T12:51:27Z</dcterms:created>
  <dcterms:modified xsi:type="dcterms:W3CDTF">2025-07-23T11:12:54Z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