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buljubasic\Desktop\FINANCIJSKI IZVJEŠTAJI\IZVRŠENJE FIN.PLANA\POL.IZVJ.O IZVR.F.LP.2025\"/>
    </mc:Choice>
  </mc:AlternateContent>
  <xr:revisionPtr revIDLastSave="0" documentId="8_{DA8F17F6-3134-44ED-A1C2-7FE197BE2ADB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F99" i="15"/>
  <c r="F100" i="15"/>
  <c r="F101" i="15"/>
  <c r="F102" i="15"/>
  <c r="F103" i="15"/>
  <c r="F104" i="15"/>
  <c r="F105" i="15"/>
  <c r="F106" i="15"/>
  <c r="F107" i="15"/>
  <c r="F108" i="15"/>
  <c r="F98" i="15"/>
  <c r="F83" i="15"/>
  <c r="F84" i="15"/>
  <c r="F85" i="15"/>
  <c r="F86" i="15"/>
  <c r="F87" i="15"/>
  <c r="F88" i="15"/>
  <c r="F89" i="15"/>
  <c r="F90" i="15"/>
  <c r="F92" i="15"/>
  <c r="F93" i="15"/>
  <c r="F94" i="15"/>
  <c r="F95" i="15"/>
  <c r="F72" i="15"/>
  <c r="F73" i="15"/>
  <c r="F74" i="15"/>
  <c r="F75" i="15"/>
  <c r="F76" i="15"/>
  <c r="F77" i="15"/>
  <c r="F78" i="15"/>
  <c r="F79" i="15"/>
  <c r="F80" i="15"/>
  <c r="F81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45" i="15"/>
  <c r="F46" i="15"/>
  <c r="F47" i="15"/>
  <c r="F48" i="15"/>
  <c r="F49" i="15"/>
  <c r="F50" i="15"/>
  <c r="F51" i="15"/>
  <c r="F52" i="15"/>
  <c r="F53" i="15"/>
  <c r="F54" i="15"/>
  <c r="F34" i="15"/>
  <c r="F35" i="15"/>
  <c r="F36" i="15"/>
  <c r="F37" i="15"/>
  <c r="F38" i="15"/>
  <c r="F39" i="15"/>
  <c r="F40" i="15"/>
  <c r="F41" i="15"/>
  <c r="F42" i="15"/>
  <c r="F43" i="15"/>
  <c r="F44" i="15"/>
  <c r="F28" i="15"/>
  <c r="F29" i="15"/>
  <c r="F30" i="15"/>
  <c r="F31" i="15"/>
  <c r="F32" i="15"/>
  <c r="F33" i="15"/>
  <c r="F24" i="15"/>
  <c r="F25" i="15"/>
  <c r="F26" i="15"/>
  <c r="F27" i="15"/>
  <c r="F18" i="15"/>
  <c r="F19" i="15"/>
  <c r="F20" i="15"/>
  <c r="F21" i="15"/>
  <c r="F22" i="15"/>
  <c r="F23" i="15"/>
  <c r="F15" i="15"/>
  <c r="F16" i="15"/>
  <c r="F17" i="15"/>
  <c r="F14" i="15"/>
  <c r="G12" i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G26" i="1"/>
  <c r="H23" i="1"/>
  <c r="I23" i="1"/>
  <c r="J23" i="1"/>
  <c r="K23" i="1" s="1"/>
  <c r="G23" i="1"/>
  <c r="L26" i="1" l="1"/>
  <c r="L16" i="1"/>
  <c r="K26" i="1"/>
  <c r="H27" i="1"/>
  <c r="L23" i="1"/>
  <c r="J27" i="1"/>
  <c r="L27" i="1" s="1"/>
  <c r="G27" i="1"/>
  <c r="E107" i="15"/>
  <c r="D107" i="15"/>
  <c r="C107" i="15"/>
  <c r="E106" i="15"/>
  <c r="D106" i="15"/>
  <c r="C106" i="15"/>
  <c r="E105" i="15"/>
  <c r="D105" i="15"/>
  <c r="C105" i="15"/>
  <c r="E103" i="15"/>
  <c r="D103" i="15"/>
  <c r="C103" i="15"/>
  <c r="E100" i="15"/>
  <c r="D100" i="15"/>
  <c r="C100" i="15"/>
  <c r="E99" i="15"/>
  <c r="D99" i="15"/>
  <c r="C99" i="15"/>
  <c r="E98" i="15"/>
  <c r="D98" i="15"/>
  <c r="C98" i="15"/>
  <c r="E94" i="15"/>
  <c r="D94" i="15"/>
  <c r="D93" i="15" s="1"/>
  <c r="D92" i="15" s="1"/>
  <c r="C94" i="15"/>
  <c r="C93" i="15"/>
  <c r="C92" i="15" s="1"/>
  <c r="E89" i="15"/>
  <c r="D89" i="15"/>
  <c r="C89" i="15"/>
  <c r="E88" i="15"/>
  <c r="D88" i="15"/>
  <c r="C88" i="15"/>
  <c r="C87" i="15" s="1"/>
  <c r="E87" i="15"/>
  <c r="D87" i="15"/>
  <c r="E85" i="15"/>
  <c r="E84" i="15" s="1"/>
  <c r="D85" i="15"/>
  <c r="D84" i="15" s="1"/>
  <c r="D83" i="15" s="1"/>
  <c r="D9" i="15" s="1"/>
  <c r="C85" i="15"/>
  <c r="C84" i="15"/>
  <c r="C83" i="15"/>
  <c r="E80" i="15"/>
  <c r="D80" i="15"/>
  <c r="D79" i="15" s="1"/>
  <c r="D78" i="15" s="1"/>
  <c r="C80" i="15"/>
  <c r="C79" i="15" s="1"/>
  <c r="C78" i="15" s="1"/>
  <c r="E79" i="15"/>
  <c r="E74" i="15"/>
  <c r="D74" i="15"/>
  <c r="C74" i="15"/>
  <c r="E73" i="15"/>
  <c r="D73" i="15"/>
  <c r="C73" i="15"/>
  <c r="E72" i="15"/>
  <c r="D72" i="15"/>
  <c r="C72" i="15"/>
  <c r="C8" i="15" s="1"/>
  <c r="E68" i="15"/>
  <c r="D68" i="15"/>
  <c r="D67" i="15" s="1"/>
  <c r="C68" i="15"/>
  <c r="C67" i="15" s="1"/>
  <c r="C66" i="15" s="1"/>
  <c r="E67" i="15"/>
  <c r="E66" i="15"/>
  <c r="E64" i="15"/>
  <c r="D64" i="15"/>
  <c r="C64" i="15"/>
  <c r="E61" i="15"/>
  <c r="E60" i="15" s="1"/>
  <c r="D61" i="15"/>
  <c r="C61" i="15"/>
  <c r="C60" i="15" s="1"/>
  <c r="C59" i="15" s="1"/>
  <c r="E56" i="15"/>
  <c r="D56" i="15"/>
  <c r="C56" i="15"/>
  <c r="E54" i="15"/>
  <c r="D54" i="15"/>
  <c r="C54" i="15"/>
  <c r="E53" i="15"/>
  <c r="D53" i="15"/>
  <c r="C53" i="15"/>
  <c r="E46" i="15"/>
  <c r="E22" i="15" s="1"/>
  <c r="D46" i="15"/>
  <c r="C46" i="15"/>
  <c r="E44" i="15"/>
  <c r="D44" i="15"/>
  <c r="C44" i="15"/>
  <c r="E34" i="15"/>
  <c r="D34" i="15"/>
  <c r="C34" i="15"/>
  <c r="E28" i="15"/>
  <c r="D28" i="15"/>
  <c r="C28" i="15"/>
  <c r="E23" i="15"/>
  <c r="D23" i="15"/>
  <c r="C23" i="15"/>
  <c r="D22" i="15"/>
  <c r="C22" i="15"/>
  <c r="E20" i="15"/>
  <c r="D20" i="15"/>
  <c r="D14" i="15" s="1"/>
  <c r="D13" i="15" s="1"/>
  <c r="C20" i="15"/>
  <c r="C14" i="15" s="1"/>
  <c r="C13" i="15" s="1"/>
  <c r="E18" i="15"/>
  <c r="D18" i="15"/>
  <c r="C18" i="15"/>
  <c r="E15" i="15"/>
  <c r="D15" i="15"/>
  <c r="C15" i="15"/>
  <c r="F10" i="15"/>
  <c r="C9" i="15"/>
  <c r="E8" i="15"/>
  <c r="F8" i="15" s="1"/>
  <c r="D8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G7" i="5" s="1"/>
  <c r="F6" i="5"/>
  <c r="H6" i="5" s="1"/>
  <c r="E6" i="5"/>
  <c r="D6" i="5"/>
  <c r="C6" i="5"/>
  <c r="G6" i="5" s="1"/>
  <c r="L84" i="3"/>
  <c r="K84" i="3"/>
  <c r="L83" i="3"/>
  <c r="K83" i="3"/>
  <c r="J83" i="3"/>
  <c r="I83" i="3"/>
  <c r="H83" i="3"/>
  <c r="G83" i="3"/>
  <c r="L82" i="3"/>
  <c r="K82" i="3"/>
  <c r="L81" i="3"/>
  <c r="K81" i="3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L22" i="3" s="1"/>
  <c r="I22" i="3"/>
  <c r="H22" i="3"/>
  <c r="G22" i="3"/>
  <c r="I21" i="3"/>
  <c r="H21" i="3"/>
  <c r="G21" i="3"/>
  <c r="G11" i="3" s="1"/>
  <c r="G10" i="3" s="1"/>
  <c r="L20" i="3"/>
  <c r="K20" i="3"/>
  <c r="J19" i="3"/>
  <c r="J18" i="3" s="1"/>
  <c r="K18" i="3" s="1"/>
  <c r="I19" i="3"/>
  <c r="H19" i="3"/>
  <c r="G19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E59" i="15" l="1"/>
  <c r="C7" i="15"/>
  <c r="E83" i="15"/>
  <c r="E9" i="15" s="1"/>
  <c r="F9" i="15" s="1"/>
  <c r="D66" i="15"/>
  <c r="E14" i="15"/>
  <c r="E13" i="15" s="1"/>
  <c r="E78" i="15"/>
  <c r="D60" i="15"/>
  <c r="D59" i="15" s="1"/>
  <c r="D7" i="15" s="1"/>
  <c r="E93" i="15"/>
  <c r="L19" i="3"/>
  <c r="K19" i="3"/>
  <c r="K27" i="1"/>
  <c r="L18" i="3"/>
  <c r="J21" i="3"/>
  <c r="K21" i="3" s="1"/>
  <c r="K22" i="3"/>
  <c r="E92" i="15" l="1"/>
  <c r="F13" i="15"/>
  <c r="E7" i="15"/>
  <c r="F7" i="15" s="1"/>
  <c r="L21" i="3"/>
  <c r="J11" i="3"/>
  <c r="K11" i="3" s="1"/>
  <c r="J10" i="3" l="1"/>
  <c r="L11" i="3"/>
  <c r="L10" i="3"/>
  <c r="K10" i="3"/>
</calcChain>
</file>

<file path=xl/sharedStrings.xml><?xml version="1.0" encoding="utf-8"?>
<sst xmlns="http://schemas.openxmlformats.org/spreadsheetml/2006/main" count="478" uniqueCount="214">
  <si>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</si>
  <si>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</si>
  <si>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</si>
  <si>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</si>
  <si>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</si>
  <si>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</si>
  <si>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</si>
  <si>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</si>
  <si>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</si>
  <si>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</si>
  <si>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</si>
  <si>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</si>
  <si>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</si>
  <si>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</si>
  <si>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</si>
  <si>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</si>
  <si>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</si>
  <si>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</si>
  <si>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</si>
  <si>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</si>
  <si>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</si>
  <si>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</si>
  <si>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</si>
  <si>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</si>
  <si>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</si>
  <si>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</si>
  <si>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</si>
  <si>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</si>
  <si>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</si>
  <si>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</si>
  <si>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</si>
  <si>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</si>
  <si>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</si>
  <si>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</si>
  <si>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</si>
  <si>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</si>
  <si>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</si>
  <si>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</si>
  <si>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</si>
  <si>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</si>
  <si>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</si>
  <si>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</si>
  <si>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</si>
  <si>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</si>
  <si>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</si>
  <si>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</si>
  <si>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</si>
  <si>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</si>
  <si>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</si>
  <si>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</si>
  <si>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</si>
  <si>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</si>
  <si>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</si>
  <si>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</si>
  <si>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</si>
  <si>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</si>
  <si>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</si>
  <si>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</si>
  <si>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</si>
  <si>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</si>
  <si>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</si>
  <si>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</si>
  <si>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</si>
  <si>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</si>
  <si>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</si>
  <si>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</si>
  <si>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</si>
  <si>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</si>
  <si>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</si>
  <si>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</si>
  <si>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</si>
  <si>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</si>
  <si>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</si>
  <si>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</si>
  <si>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</si>
  <si>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</si>
  <si>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</si>
  <si>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</si>
  <si>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</si>
  <si>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</si>
  <si>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</si>
  <si>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</si>
  <si>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</si>
  <si>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</si>
  <si>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</si>
  <si>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</si>
  <si>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</si>
  <si>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</si>
  <si>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</si>
  <si>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</si>
  <si>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</si>
  <si>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</si>
  <si>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</si>
  <si>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</si>
  <si>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</si>
  <si>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</si>
  <si>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</si>
  <si>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</si>
  <si>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</si>
  <si>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</si>
  <si>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</si>
  <si>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</si>
  <si>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</si>
  <si>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</si>
  <si>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</si>
  <si>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</si>
  <si>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</si>
  <si>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</si>
  <si>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</si>
  <si>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</si>
  <si>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</si>
  <si>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</si>
  <si>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</si>
  <si>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</si>
  <si>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</si>
  <si>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</si>
  <si>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</si>
  <si>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</si>
  <si>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</si>
  <si>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</si>
  <si>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</si>
  <si>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</si>
  <si>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</si>
  <si>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</si>
  <si>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</si>
  <si>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</si>
  <si>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</si>
  <si>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</si>
  <si>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</si>
  <si>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</si>
  <si>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</si>
  <si>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</si>
  <si>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</si>
  <si>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</si>
  <si>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</si>
  <si>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</si>
  <si>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</si>
  <si>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</si>
  <si>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</si>
  <si>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</si>
  <si>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</si>
  <si>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</si>
  <si>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</si>
  <si>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</si>
  <si>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</si>
  <si>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</si>
  <si>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</si>
  <si>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</si>
  <si>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</si>
  <si>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</si>
  <si>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</si>
  <si>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</si>
  <si>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</si>
  <si>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</si>
  <si>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</si>
  <si>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</si>
  <si>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</si>
  <si>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</si>
  <si>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</si>
  <si>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</si>
  <si>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</si>
  <si>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</si>
  <si>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</si>
  <si>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</si>
  <si>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</si>
  <si>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</si>
  <si>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</si>
  <si>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</si>
  <si>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</si>
  <si>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</si>
  <si>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</si>
  <si>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</si>
  <si>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</si>
  <si>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</si>
  <si>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</si>
  <si>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</si>
  <si>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</si>
  <si>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</si>
  <si>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</si>
  <si>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</si>
  <si>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</si>
  <si>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</si>
  <si>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</si>
  <si>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</si>
  <si>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</si>
  <si>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</si>
  <si>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</si>
  <si>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</si>
  <si>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</si>
  <si>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</si>
  <si>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</si>
  <si>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</si>
  <si>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</si>
  <si>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</si>
  <si>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</si>
  <si>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</si>
  <si>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</si>
  <si>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</si>
  <si>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50547 MAKARSKA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</si>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</sst>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1322794.6599999999</v>
      </c>
      <c r="H10" s="85">
        <v>2688622</v>
      </c>
      <c r="I10" s="85">
        <v>2688622</v>
      </c>
      <c r="J10" s="85">
        <v>1606302.56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1322794.6599999999</v>
      </c>
      <c r="H12" s="86">
        <f t="shared" ref="H12:J12" si="0">H10+H11</f>
        <v>2688622</v>
      </c>
      <c r="I12" s="86">
        <f t="shared" si="0"/>
        <v>2688622</v>
      </c>
      <c r="J12" s="86">
        <f t="shared" si="0"/>
        <v>1606302.56</v>
      </c>
      <c r="K12" s="87">
        <f>J12/G12*100</f>
        <v>121.43249504802205</v>
      </c>
      <c r="L12" s="87">
        <f>J12/I12*100</f>
        <v>59.744454966149952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1321194.6599999999</v>
      </c>
      <c r="H13" s="85">
        <v>2596175</v>
      </c>
      <c r="I13" s="85">
        <v>2596175</v>
      </c>
      <c r="J13" s="85">
        <v>1602019.6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1974.88</v>
      </c>
      <c r="H14" s="85">
        <v>92447</v>
      </c>
      <c r="I14" s="85">
        <v>92447</v>
      </c>
      <c r="J14" s="85">
        <v>4839.82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1323169.5399999998</v>
      </c>
      <c r="H15" s="86">
        <f t="shared" ref="H15:J15" si="1">H13+H14</f>
        <v>2688622</v>
      </c>
      <c r="I15" s="86">
        <f t="shared" si="1"/>
        <v>2688622</v>
      </c>
      <c r="J15" s="86">
        <f t="shared" si="1"/>
        <v>1606859.4200000002</v>
      </c>
      <c r="K15" s="87">
        <f>J15/G15*100</f>
        <v>121.440176139484</v>
      </c>
      <c r="L15" s="87">
        <f>J15/I15*100</f>
        <v>59.765166691338599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-374.87999999988824</v>
      </c>
      <c r="H16" s="89">
        <f t="shared" ref="H16:J16" si="2">H12-H15</f>
        <v>0</v>
      </c>
      <c r="I16" s="89">
        <f t="shared" si="2"/>
        <v>0</v>
      </c>
      <c r="J16" s="89">
        <f t="shared" si="2"/>
        <v>-556.86000000010245</v>
      </c>
      <c r="K16" s="87">
        <f>J16/G16*100</f>
        <v>148.5435339309295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1265.24</v>
      </c>
      <c r="H24" s="85">
        <v>0</v>
      </c>
      <c r="I24" s="85">
        <v>0</v>
      </c>
      <c r="J24" s="85">
        <v>1215.47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-1215.47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49.769999999999982</v>
      </c>
      <c r="H26" s="93">
        <f t="shared" ref="H26:J26" si="4">H24+H25</f>
        <v>0</v>
      </c>
      <c r="I26" s="93">
        <f t="shared" si="4"/>
        <v>0</v>
      </c>
      <c r="J26" s="93">
        <f t="shared" si="4"/>
        <v>1215.47</v>
      </c>
      <c r="K26" s="92">
        <f>J26/G26*100</f>
        <v>2442.1740004018498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-325.10999999988826</v>
      </c>
      <c r="H27" s="93">
        <f t="shared" ref="H27:J27" si="5">H16+H26</f>
        <v>0</v>
      </c>
      <c r="I27" s="93">
        <f t="shared" si="5"/>
        <v>0</v>
      </c>
      <c r="J27" s="93">
        <f t="shared" si="5"/>
        <v>658.60999999989758</v>
      </c>
      <c r="K27" s="92">
        <f>J27/G27*100</f>
        <v>-202.58066500572852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topLeftCell="A46" zoomScale="90" zoomScaleNormal="90" workbookViewId="0">
      <selection activeCell="J58" sqref="J5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1322794.6599999999</v>
      </c>
      <c r="H10" s="65">
        <f>H11</f>
        <v>2688622</v>
      </c>
      <c r="I10" s="65">
        <f>I11</f>
        <v>2688622</v>
      </c>
      <c r="J10" s="65">
        <f>J11</f>
        <v>1606302.56</v>
      </c>
      <c r="K10" s="69">
        <f t="shared" ref="K10:K24" si="0">(J10*100)/G10</f>
        <v>121.43249504802205</v>
      </c>
      <c r="L10" s="69">
        <f t="shared" ref="L10:L24" si="1">(J10*100)/I10</f>
        <v>59.744454966149945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1322794.6599999999</v>
      </c>
      <c r="H11" s="65">
        <f>H12+H15+H18+H21</f>
        <v>2688622</v>
      </c>
      <c r="I11" s="65">
        <f>I12+I15+I18+I21</f>
        <v>2688622</v>
      </c>
      <c r="J11" s="65">
        <f>J12+J15+J18+J21</f>
        <v>1606302.56</v>
      </c>
      <c r="K11" s="65">
        <f t="shared" si="0"/>
        <v>121.43249504802205</v>
      </c>
      <c r="L11" s="65">
        <f t="shared" si="1"/>
        <v>59.744454966149945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27</v>
      </c>
      <c r="I15" s="65">
        <f t="shared" si="3"/>
        <v>27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27</v>
      </c>
      <c r="I16" s="65">
        <f t="shared" si="3"/>
        <v>27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27</v>
      </c>
      <c r="I17" s="66">
        <v>27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265</v>
      </c>
      <c r="I18" s="65">
        <f t="shared" si="4"/>
        <v>265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265</v>
      </c>
      <c r="I19" s="65">
        <f t="shared" si="4"/>
        <v>265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265</v>
      </c>
      <c r="I20" s="66">
        <v>265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1322794.6599999999</v>
      </c>
      <c r="H21" s="65">
        <f>H22</f>
        <v>2688330</v>
      </c>
      <c r="I21" s="65">
        <f>I22</f>
        <v>2688330</v>
      </c>
      <c r="J21" s="65">
        <f>J22</f>
        <v>1606302.56</v>
      </c>
      <c r="K21" s="65">
        <f t="shared" si="0"/>
        <v>121.43249504802205</v>
      </c>
      <c r="L21" s="65">
        <f t="shared" si="1"/>
        <v>59.7509442665149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1322794.6599999999</v>
      </c>
      <c r="H22" s="65">
        <f>H23+H24</f>
        <v>2688330</v>
      </c>
      <c r="I22" s="65">
        <f>I23+I24</f>
        <v>2688330</v>
      </c>
      <c r="J22" s="65">
        <f>J23+J24</f>
        <v>1606302.56</v>
      </c>
      <c r="K22" s="65">
        <f t="shared" si="0"/>
        <v>121.43249504802205</v>
      </c>
      <c r="L22" s="65">
        <f t="shared" si="1"/>
        <v>59.7509442665149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1321194.6599999999</v>
      </c>
      <c r="H23" s="66">
        <v>2596148</v>
      </c>
      <c r="I23" s="66">
        <v>2596148</v>
      </c>
      <c r="J23" s="66">
        <v>1602019.6</v>
      </c>
      <c r="K23" s="66">
        <f t="shared" si="0"/>
        <v>121.25537958199135</v>
      </c>
      <c r="L23" s="66">
        <f t="shared" si="1"/>
        <v>61.707560585914209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1600</v>
      </c>
      <c r="H24" s="66">
        <v>92182</v>
      </c>
      <c r="I24" s="66">
        <v>92182</v>
      </c>
      <c r="J24" s="66">
        <v>4282.96</v>
      </c>
      <c r="K24" s="66">
        <f t="shared" si="0"/>
        <v>267.685</v>
      </c>
      <c r="L24" s="66">
        <f t="shared" si="1"/>
        <v>4.6461999088759196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6" t="s">
        <v>3</v>
      </c>
      <c r="C27" s="117"/>
      <c r="D27" s="117"/>
      <c r="E27" s="117"/>
      <c r="F27" s="118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19">
        <v>1</v>
      </c>
      <c r="C28" s="120"/>
      <c r="D28" s="120"/>
      <c r="E28" s="120"/>
      <c r="F28" s="121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G30+G77</f>
        <v>1323169.54</v>
      </c>
      <c r="H29" s="65">
        <f>H30+H77</f>
        <v>2688622</v>
      </c>
      <c r="I29" s="65">
        <f>I30+I77</f>
        <v>2688622</v>
      </c>
      <c r="J29" s="65">
        <f>J30+J77</f>
        <v>1606859.42</v>
      </c>
      <c r="K29" s="70">
        <f t="shared" ref="K29:K60" si="5">(J29*100)/G29</f>
        <v>121.44017613948398</v>
      </c>
      <c r="L29" s="70">
        <f t="shared" ref="L29:L60" si="6">(J29*100)/I29</f>
        <v>59.765166691338536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G31+G39+G71</f>
        <v>1321194.6600000001</v>
      </c>
      <c r="H30" s="65">
        <f>H31+H39+H71</f>
        <v>2596175</v>
      </c>
      <c r="I30" s="65">
        <f>I31+I39+I71</f>
        <v>2596175</v>
      </c>
      <c r="J30" s="65">
        <f>J31+J39+J71</f>
        <v>1602019.5999999999</v>
      </c>
      <c r="K30" s="65">
        <f t="shared" si="5"/>
        <v>121.25537958199133</v>
      </c>
      <c r="L30" s="65">
        <f t="shared" si="6"/>
        <v>61.706918832513217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1131699.77</v>
      </c>
      <c r="H31" s="65">
        <f>H32+H35+H37</f>
        <v>2164498</v>
      </c>
      <c r="I31" s="65">
        <f>I32+I35+I37</f>
        <v>2164498</v>
      </c>
      <c r="J31" s="65">
        <f>J32+J35+J37</f>
        <v>1347524.9</v>
      </c>
      <c r="K31" s="65">
        <f t="shared" si="5"/>
        <v>119.07088220049739</v>
      </c>
      <c r="L31" s="65">
        <f t="shared" si="6"/>
        <v>62.25577016010179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942602.01</v>
      </c>
      <c r="H32" s="65">
        <f>H33+H34</f>
        <v>1833498</v>
      </c>
      <c r="I32" s="65">
        <f>I33+I34</f>
        <v>1833498</v>
      </c>
      <c r="J32" s="65">
        <f>J33+J34</f>
        <v>1122382.05</v>
      </c>
      <c r="K32" s="65">
        <f t="shared" si="5"/>
        <v>119.07274099701951</v>
      </c>
      <c r="L32" s="65">
        <f t="shared" si="6"/>
        <v>61.215340840295433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940837.96</v>
      </c>
      <c r="H33" s="66">
        <v>1826498</v>
      </c>
      <c r="I33" s="66">
        <v>1826498</v>
      </c>
      <c r="J33" s="66">
        <v>1118628.08</v>
      </c>
      <c r="K33" s="66">
        <f t="shared" si="5"/>
        <v>118.89699688562736</v>
      </c>
      <c r="L33" s="66">
        <f t="shared" si="6"/>
        <v>61.244418553975969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1764.05</v>
      </c>
      <c r="H34" s="66">
        <v>7000</v>
      </c>
      <c r="I34" s="66">
        <v>7000</v>
      </c>
      <c r="J34" s="66">
        <v>3753.97</v>
      </c>
      <c r="K34" s="66">
        <f t="shared" si="5"/>
        <v>212.80405884186956</v>
      </c>
      <c r="L34" s="66">
        <f t="shared" si="6"/>
        <v>53.628142857142855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40831.699999999997</v>
      </c>
      <c r="H35" s="65">
        <f>H36</f>
        <v>80000</v>
      </c>
      <c r="I35" s="65">
        <f>I36</f>
        <v>80000</v>
      </c>
      <c r="J35" s="65">
        <f>J36</f>
        <v>46644.44</v>
      </c>
      <c r="K35" s="65">
        <f t="shared" si="5"/>
        <v>114.23585106669574</v>
      </c>
      <c r="L35" s="65">
        <f t="shared" si="6"/>
        <v>58.305549999999997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40831.699999999997</v>
      </c>
      <c r="H36" s="66">
        <v>80000</v>
      </c>
      <c r="I36" s="66">
        <v>80000</v>
      </c>
      <c r="J36" s="66">
        <v>46644.44</v>
      </c>
      <c r="K36" s="66">
        <f t="shared" si="5"/>
        <v>114.23585106669574</v>
      </c>
      <c r="L36" s="66">
        <f t="shared" si="6"/>
        <v>58.305549999999997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148266.06</v>
      </c>
      <c r="H37" s="65">
        <f>H38</f>
        <v>251000</v>
      </c>
      <c r="I37" s="65">
        <f>I38</f>
        <v>251000</v>
      </c>
      <c r="J37" s="65">
        <f>J38</f>
        <v>178498.41</v>
      </c>
      <c r="K37" s="65">
        <f t="shared" si="5"/>
        <v>120.39060726372577</v>
      </c>
      <c r="L37" s="65">
        <f t="shared" si="6"/>
        <v>71.114904382470115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148266.06</v>
      </c>
      <c r="H38" s="66">
        <v>251000</v>
      </c>
      <c r="I38" s="66">
        <v>251000</v>
      </c>
      <c r="J38" s="66">
        <v>178498.41</v>
      </c>
      <c r="K38" s="66">
        <f t="shared" si="5"/>
        <v>120.39060726372577</v>
      </c>
      <c r="L38" s="66">
        <f t="shared" si="6"/>
        <v>71.114904382470115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187580.89</v>
      </c>
      <c r="H39" s="65">
        <f>H40+H45+H51+H61+H63</f>
        <v>429112</v>
      </c>
      <c r="I39" s="65">
        <f>I40+I45+I51+I61+I63</f>
        <v>429112</v>
      </c>
      <c r="J39" s="65">
        <f>J40+J45+J51+J61+J63</f>
        <v>253061.7</v>
      </c>
      <c r="K39" s="65">
        <f t="shared" si="5"/>
        <v>134.9080388732562</v>
      </c>
      <c r="L39" s="65">
        <f t="shared" si="6"/>
        <v>58.973344954231067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37467.08</v>
      </c>
      <c r="H40" s="65">
        <f>H41+H42+H43+H44</f>
        <v>95803</v>
      </c>
      <c r="I40" s="65">
        <f>I41+I42+I43+I44</f>
        <v>95803</v>
      </c>
      <c r="J40" s="65">
        <f>J41+J42+J43+J44</f>
        <v>44833.37</v>
      </c>
      <c r="K40" s="65">
        <f t="shared" si="5"/>
        <v>119.66069947271043</v>
      </c>
      <c r="L40" s="65">
        <f t="shared" si="6"/>
        <v>46.797459369748339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3370</v>
      </c>
      <c r="H41" s="66">
        <v>5500</v>
      </c>
      <c r="I41" s="66">
        <v>5500</v>
      </c>
      <c r="J41" s="66">
        <v>1771</v>
      </c>
      <c r="K41" s="66">
        <f t="shared" si="5"/>
        <v>52.551928783382792</v>
      </c>
      <c r="L41" s="66">
        <f t="shared" si="6"/>
        <v>32.200000000000003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33550.080000000002</v>
      </c>
      <c r="H42" s="66">
        <v>88370</v>
      </c>
      <c r="I42" s="66">
        <v>88370</v>
      </c>
      <c r="J42" s="66">
        <v>42185.37</v>
      </c>
      <c r="K42" s="66">
        <f t="shared" si="5"/>
        <v>125.73850792606157</v>
      </c>
      <c r="L42" s="66">
        <f t="shared" si="6"/>
        <v>47.737207197012559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547</v>
      </c>
      <c r="H43" s="66">
        <v>1800</v>
      </c>
      <c r="I43" s="66">
        <v>1800</v>
      </c>
      <c r="J43" s="66">
        <v>877</v>
      </c>
      <c r="K43" s="66">
        <f t="shared" si="5"/>
        <v>160.32906764168189</v>
      </c>
      <c r="L43" s="66">
        <f t="shared" si="6"/>
        <v>48.722222222222221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133</v>
      </c>
      <c r="I44" s="66">
        <v>133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23474</v>
      </c>
      <c r="H45" s="65">
        <f>H46+H47+H48+H49+H50</f>
        <v>77800</v>
      </c>
      <c r="I45" s="65">
        <f>I46+I47+I48+I49+I50</f>
        <v>77800</v>
      </c>
      <c r="J45" s="65">
        <f>J46+J47+J48+J49+J50</f>
        <v>31841</v>
      </c>
      <c r="K45" s="65">
        <f t="shared" si="5"/>
        <v>135.64369089205078</v>
      </c>
      <c r="L45" s="65">
        <f t="shared" si="6"/>
        <v>40.926735218508995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14740</v>
      </c>
      <c r="H46" s="66">
        <v>35000</v>
      </c>
      <c r="I46" s="66">
        <v>35000</v>
      </c>
      <c r="J46" s="66">
        <v>17058</v>
      </c>
      <c r="K46" s="66">
        <f t="shared" si="5"/>
        <v>115.7259158751696</v>
      </c>
      <c r="L46" s="66">
        <f t="shared" si="6"/>
        <v>48.737142857142857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8392</v>
      </c>
      <c r="H47" s="66">
        <v>40000</v>
      </c>
      <c r="I47" s="66">
        <v>40000</v>
      </c>
      <c r="J47" s="66">
        <v>14026</v>
      </c>
      <c r="K47" s="66">
        <f t="shared" si="5"/>
        <v>167.13536701620592</v>
      </c>
      <c r="L47" s="66">
        <f t="shared" si="6"/>
        <v>35.064999999999998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285</v>
      </c>
      <c r="H48" s="66">
        <v>1600</v>
      </c>
      <c r="I48" s="66">
        <v>1600</v>
      </c>
      <c r="J48" s="66">
        <v>622</v>
      </c>
      <c r="K48" s="66">
        <f t="shared" si="5"/>
        <v>218.24561403508773</v>
      </c>
      <c r="L48" s="66">
        <f t="shared" si="6"/>
        <v>38.875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57</v>
      </c>
      <c r="H49" s="66">
        <v>800</v>
      </c>
      <c r="I49" s="66">
        <v>800</v>
      </c>
      <c r="J49" s="66">
        <v>135</v>
      </c>
      <c r="K49" s="66">
        <f t="shared" si="5"/>
        <v>236.84210526315789</v>
      </c>
      <c r="L49" s="66">
        <f t="shared" si="6"/>
        <v>16.875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400</v>
      </c>
      <c r="I50" s="66">
        <v>400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125103</v>
      </c>
      <c r="H51" s="65">
        <f>H52+H53+H54+H55+H56+H57+H58+H59+H60</f>
        <v>250940</v>
      </c>
      <c r="I51" s="65">
        <f>I52+I53+I54+I55+I56+I57+I58+I59+I60</f>
        <v>250940</v>
      </c>
      <c r="J51" s="65">
        <f>J52+J53+J54+J55+J56+J57+J58+J59+J60</f>
        <v>175531.89</v>
      </c>
      <c r="K51" s="65">
        <f t="shared" si="5"/>
        <v>140.30989664516437</v>
      </c>
      <c r="L51" s="65">
        <f t="shared" si="6"/>
        <v>69.949744958954327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100921</v>
      </c>
      <c r="H52" s="66">
        <v>179136</v>
      </c>
      <c r="I52" s="66">
        <v>179136</v>
      </c>
      <c r="J52" s="66">
        <v>134803</v>
      </c>
      <c r="K52" s="66">
        <f t="shared" si="5"/>
        <v>133.5727945620832</v>
      </c>
      <c r="L52" s="66">
        <f t="shared" si="6"/>
        <v>75.251764022865302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3251</v>
      </c>
      <c r="H53" s="66">
        <v>8000</v>
      </c>
      <c r="I53" s="66">
        <v>8000</v>
      </c>
      <c r="J53" s="66">
        <v>3430</v>
      </c>
      <c r="K53" s="66">
        <f t="shared" si="5"/>
        <v>105.50599815441403</v>
      </c>
      <c r="L53" s="66">
        <f t="shared" si="6"/>
        <v>42.875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710</v>
      </c>
      <c r="H54" s="66">
        <v>4550</v>
      </c>
      <c r="I54" s="66">
        <v>4550</v>
      </c>
      <c r="J54" s="66">
        <v>310</v>
      </c>
      <c r="K54" s="66">
        <f t="shared" si="5"/>
        <v>43.661971830985912</v>
      </c>
      <c r="L54" s="66">
        <f t="shared" si="6"/>
        <v>6.813186813186813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2879</v>
      </c>
      <c r="H55" s="66">
        <v>9000</v>
      </c>
      <c r="I55" s="66">
        <v>9000</v>
      </c>
      <c r="J55" s="66">
        <v>3293</v>
      </c>
      <c r="K55" s="66">
        <f t="shared" si="5"/>
        <v>114.37999305314345</v>
      </c>
      <c r="L55" s="66">
        <f t="shared" si="6"/>
        <v>36.588888888888889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8808</v>
      </c>
      <c r="H56" s="66">
        <v>31000</v>
      </c>
      <c r="I56" s="66">
        <v>31000</v>
      </c>
      <c r="J56" s="66">
        <v>15148</v>
      </c>
      <c r="K56" s="66">
        <f t="shared" si="5"/>
        <v>171.98001816530427</v>
      </c>
      <c r="L56" s="66">
        <f t="shared" si="6"/>
        <v>48.86451612903226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492</v>
      </c>
      <c r="H57" s="66">
        <v>10000</v>
      </c>
      <c r="I57" s="66">
        <v>10000</v>
      </c>
      <c r="J57" s="66">
        <v>366</v>
      </c>
      <c r="K57" s="66">
        <f t="shared" si="5"/>
        <v>74.390243902439025</v>
      </c>
      <c r="L57" s="66">
        <f t="shared" si="6"/>
        <v>3.66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7687</v>
      </c>
      <c r="H58" s="66">
        <v>8627</v>
      </c>
      <c r="I58" s="66">
        <v>8627</v>
      </c>
      <c r="J58" s="66">
        <v>17875</v>
      </c>
      <c r="K58" s="66">
        <f t="shared" si="5"/>
        <v>232.5354494601275</v>
      </c>
      <c r="L58" s="66">
        <f t="shared" si="6"/>
        <v>207.19833082183843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</v>
      </c>
      <c r="H59" s="66">
        <v>27</v>
      </c>
      <c r="I59" s="66">
        <v>27</v>
      </c>
      <c r="J59" s="66">
        <v>12</v>
      </c>
      <c r="K59" s="66">
        <f t="shared" si="5"/>
        <v>120</v>
      </c>
      <c r="L59" s="66">
        <f t="shared" si="6"/>
        <v>44.444444444444443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345</v>
      </c>
      <c r="H60" s="66">
        <v>600</v>
      </c>
      <c r="I60" s="66">
        <v>600</v>
      </c>
      <c r="J60" s="66">
        <v>294.89</v>
      </c>
      <c r="K60" s="66">
        <f t="shared" si="5"/>
        <v>85.475362318840581</v>
      </c>
      <c r="L60" s="66">
        <f t="shared" si="6"/>
        <v>49.148333333333333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0</v>
      </c>
      <c r="H61" s="65">
        <f>H62</f>
        <v>60</v>
      </c>
      <c r="I61" s="65">
        <f>I62</f>
        <v>60</v>
      </c>
      <c r="J61" s="65">
        <f>J62</f>
        <v>76.25</v>
      </c>
      <c r="K61" s="65" t="e">
        <f t="shared" ref="K61:K84" si="7">(J61*100)/G61</f>
        <v>#DIV/0!</v>
      </c>
      <c r="L61" s="65">
        <f t="shared" ref="L61:L84" si="8">(J61*100)/I61</f>
        <v>127.08333333333333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60</v>
      </c>
      <c r="I62" s="66">
        <v>60</v>
      </c>
      <c r="J62" s="66">
        <v>76.25</v>
      </c>
      <c r="K62" s="66" t="e">
        <f t="shared" si="7"/>
        <v>#DIV/0!</v>
      </c>
      <c r="L62" s="66">
        <f t="shared" si="8"/>
        <v>127.08333333333333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G64+G65+G66+G67+G68+G69+G70</f>
        <v>1536.81</v>
      </c>
      <c r="H63" s="65">
        <f>H64+H65+H66+H67+H68+H69+H70</f>
        <v>4509</v>
      </c>
      <c r="I63" s="65">
        <f>I64+I65+I66+I67+I68+I69+I70</f>
        <v>4509</v>
      </c>
      <c r="J63" s="65">
        <f>J64+J65+J66+J67+J68+J69+J70</f>
        <v>779.19</v>
      </c>
      <c r="K63" s="65">
        <f t="shared" si="7"/>
        <v>50.701778359068463</v>
      </c>
      <c r="L63" s="65">
        <f t="shared" si="8"/>
        <v>17.280771789753825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1327</v>
      </c>
      <c r="I64" s="66">
        <v>1327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463</v>
      </c>
      <c r="H65" s="66">
        <v>796</v>
      </c>
      <c r="I65" s="66">
        <v>796</v>
      </c>
      <c r="J65" s="66">
        <v>454.19</v>
      </c>
      <c r="K65" s="66">
        <f t="shared" si="7"/>
        <v>98.097192224622034</v>
      </c>
      <c r="L65" s="66">
        <f t="shared" si="8"/>
        <v>57.059045226130657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350</v>
      </c>
      <c r="I66" s="66">
        <v>350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13</v>
      </c>
      <c r="I67" s="66">
        <v>13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859.81</v>
      </c>
      <c r="H68" s="66">
        <v>1590</v>
      </c>
      <c r="I68" s="66">
        <v>1590</v>
      </c>
      <c r="J68" s="66">
        <v>0</v>
      </c>
      <c r="K68" s="66">
        <f t="shared" si="7"/>
        <v>0</v>
      </c>
      <c r="L68" s="66">
        <f t="shared" si="8"/>
        <v>0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133</v>
      </c>
      <c r="I69" s="66">
        <v>133</v>
      </c>
      <c r="J69" s="66">
        <v>0</v>
      </c>
      <c r="K69" s="66" t="e">
        <f t="shared" si="7"/>
        <v>#DIV/0!</v>
      </c>
      <c r="L69" s="66">
        <f t="shared" si="8"/>
        <v>0</v>
      </c>
    </row>
    <row r="70" spans="2:12" x14ac:dyDescent="0.25">
      <c r="B70" s="66"/>
      <c r="C70" s="66"/>
      <c r="D70" s="66"/>
      <c r="E70" s="66" t="s">
        <v>157</v>
      </c>
      <c r="F70" s="66" t="s">
        <v>144</v>
      </c>
      <c r="G70" s="66">
        <v>214</v>
      </c>
      <c r="H70" s="66">
        <v>300</v>
      </c>
      <c r="I70" s="66">
        <v>300</v>
      </c>
      <c r="J70" s="66">
        <v>325</v>
      </c>
      <c r="K70" s="66">
        <f t="shared" si="7"/>
        <v>151.86915887850466</v>
      </c>
      <c r="L70" s="66">
        <f t="shared" si="8"/>
        <v>108.33333333333333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1914</v>
      </c>
      <c r="H71" s="65">
        <f>H72+H74</f>
        <v>2565</v>
      </c>
      <c r="I71" s="65">
        <f>I72+I74</f>
        <v>2565</v>
      </c>
      <c r="J71" s="65">
        <f>J72+J74</f>
        <v>1433</v>
      </c>
      <c r="K71" s="65">
        <f t="shared" si="7"/>
        <v>74.869383490073147</v>
      </c>
      <c r="L71" s="65">
        <f t="shared" si="8"/>
        <v>55.867446393762187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157</v>
      </c>
      <c r="H72" s="65">
        <f>H73</f>
        <v>200</v>
      </c>
      <c r="I72" s="65">
        <f>I73</f>
        <v>200</v>
      </c>
      <c r="J72" s="65">
        <f>J73</f>
        <v>110</v>
      </c>
      <c r="K72" s="65">
        <f t="shared" si="7"/>
        <v>70.063694267515928</v>
      </c>
      <c r="L72" s="65">
        <f t="shared" si="8"/>
        <v>55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157</v>
      </c>
      <c r="H73" s="66">
        <v>200</v>
      </c>
      <c r="I73" s="66">
        <v>200</v>
      </c>
      <c r="J73" s="66">
        <v>110</v>
      </c>
      <c r="K73" s="66">
        <f t="shared" si="7"/>
        <v>70.063694267515928</v>
      </c>
      <c r="L73" s="66">
        <f t="shared" si="8"/>
        <v>55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G75+G76</f>
        <v>1757</v>
      </c>
      <c r="H74" s="65">
        <f>H75+H76</f>
        <v>2365</v>
      </c>
      <c r="I74" s="65">
        <f>I75+I76</f>
        <v>2365</v>
      </c>
      <c r="J74" s="65">
        <f>J75+J76</f>
        <v>1323</v>
      </c>
      <c r="K74" s="65">
        <f t="shared" si="7"/>
        <v>75.298804780876495</v>
      </c>
      <c r="L74" s="65">
        <f t="shared" si="8"/>
        <v>55.940803382663844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1650</v>
      </c>
      <c r="H75" s="66">
        <v>2100</v>
      </c>
      <c r="I75" s="66">
        <v>2100</v>
      </c>
      <c r="J75" s="66">
        <v>1323</v>
      </c>
      <c r="K75" s="66">
        <f t="shared" si="7"/>
        <v>80.181818181818187</v>
      </c>
      <c r="L75" s="66">
        <f t="shared" si="8"/>
        <v>63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107</v>
      </c>
      <c r="H76" s="66">
        <v>265</v>
      </c>
      <c r="I76" s="66">
        <v>265</v>
      </c>
      <c r="J76" s="66">
        <v>0</v>
      </c>
      <c r="K76" s="66">
        <f t="shared" si="7"/>
        <v>0</v>
      </c>
      <c r="L76" s="66">
        <f t="shared" si="8"/>
        <v>0</v>
      </c>
    </row>
    <row r="77" spans="2:12" x14ac:dyDescent="0.25">
      <c r="B77" s="65" t="s">
        <v>170</v>
      </c>
      <c r="C77" s="65"/>
      <c r="D77" s="65"/>
      <c r="E77" s="65"/>
      <c r="F77" s="65" t="s">
        <v>171</v>
      </c>
      <c r="G77" s="65">
        <f>G78</f>
        <v>1974.88</v>
      </c>
      <c r="H77" s="65">
        <f>H78</f>
        <v>92447</v>
      </c>
      <c r="I77" s="65">
        <f>I78</f>
        <v>92447</v>
      </c>
      <c r="J77" s="65">
        <f>J78</f>
        <v>4839.82</v>
      </c>
      <c r="K77" s="65">
        <f t="shared" si="7"/>
        <v>245.06906748764482</v>
      </c>
      <c r="L77" s="65">
        <f t="shared" si="8"/>
        <v>5.235237487425227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>G79+G83</f>
        <v>1974.88</v>
      </c>
      <c r="H78" s="65">
        <f>H79+H83</f>
        <v>92447</v>
      </c>
      <c r="I78" s="65">
        <f>I79+I83</f>
        <v>92447</v>
      </c>
      <c r="J78" s="65">
        <f>J79+J83</f>
        <v>4839.82</v>
      </c>
      <c r="K78" s="65">
        <f t="shared" si="7"/>
        <v>245.06906748764482</v>
      </c>
      <c r="L78" s="65">
        <f t="shared" si="8"/>
        <v>5.235237487425227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G80+G81+G82</f>
        <v>374.88</v>
      </c>
      <c r="H79" s="65">
        <f>H80+H81+H82</f>
        <v>89147</v>
      </c>
      <c r="I79" s="65">
        <f>I80+I81+I82</f>
        <v>89147</v>
      </c>
      <c r="J79" s="65">
        <f>J80+J81+J82</f>
        <v>3192.8199999999997</v>
      </c>
      <c r="K79" s="65">
        <f t="shared" si="7"/>
        <v>851.69120785317966</v>
      </c>
      <c r="L79" s="65">
        <f t="shared" si="8"/>
        <v>3.5815226535946247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374.88</v>
      </c>
      <c r="H80" s="66">
        <v>2133</v>
      </c>
      <c r="I80" s="66">
        <v>2133</v>
      </c>
      <c r="J80" s="66">
        <v>1760.96</v>
      </c>
      <c r="K80" s="66">
        <f t="shared" si="7"/>
        <v>469.73965002134014</v>
      </c>
      <c r="L80" s="66">
        <f t="shared" si="8"/>
        <v>82.557899671823719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0</v>
      </c>
      <c r="H81" s="66">
        <v>66</v>
      </c>
      <c r="I81" s="66">
        <v>66</v>
      </c>
      <c r="J81" s="66">
        <v>0</v>
      </c>
      <c r="K81" s="66" t="e">
        <f t="shared" si="7"/>
        <v>#DIV/0!</v>
      </c>
      <c r="L81" s="66">
        <f t="shared" si="8"/>
        <v>0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86948</v>
      </c>
      <c r="I82" s="66">
        <v>86948</v>
      </c>
      <c r="J82" s="66">
        <v>1431.86</v>
      </c>
      <c r="K82" s="66" t="e">
        <f t="shared" si="7"/>
        <v>#DIV/0!</v>
      </c>
      <c r="L82" s="66">
        <f t="shared" si="8"/>
        <v>1.6468003864378709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>G84</f>
        <v>1600</v>
      </c>
      <c r="H83" s="65">
        <f>H84</f>
        <v>3300</v>
      </c>
      <c r="I83" s="65">
        <f>I84</f>
        <v>3300</v>
      </c>
      <c r="J83" s="65">
        <f>J84</f>
        <v>1647</v>
      </c>
      <c r="K83" s="65">
        <f t="shared" si="7"/>
        <v>102.9375</v>
      </c>
      <c r="L83" s="65">
        <f t="shared" si="8"/>
        <v>49.909090909090907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1600</v>
      </c>
      <c r="H84" s="66">
        <v>3300</v>
      </c>
      <c r="I84" s="66">
        <v>3300</v>
      </c>
      <c r="J84" s="66">
        <v>1647</v>
      </c>
      <c r="K84" s="66">
        <f t="shared" si="7"/>
        <v>102.9375</v>
      </c>
      <c r="L84" s="66">
        <f t="shared" si="8"/>
        <v>49.909090909090907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14" sqref="F1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1322794.6599999999</v>
      </c>
      <c r="D6" s="71">
        <f>D7+D9+D11+D13</f>
        <v>2688622</v>
      </c>
      <c r="E6" s="71">
        <f>E7+E9+E11+E13</f>
        <v>2688622</v>
      </c>
      <c r="F6" s="71">
        <f>F7+F9+F11+F13</f>
        <v>1606302.56</v>
      </c>
      <c r="G6" s="72">
        <f t="shared" ref="G6:G21" si="0">(F6*100)/C6</f>
        <v>121.43249504802205</v>
      </c>
      <c r="H6" s="72">
        <f t="shared" ref="H6:H21" si="1">(F6*100)/E6</f>
        <v>59.744454966149945</v>
      </c>
    </row>
    <row r="7" spans="1:8" x14ac:dyDescent="0.25">
      <c r="A7"/>
      <c r="B7" s="8" t="s">
        <v>186</v>
      </c>
      <c r="C7" s="71">
        <f>C8</f>
        <v>1322794.6599999999</v>
      </c>
      <c r="D7" s="71">
        <f>D8</f>
        <v>2688330</v>
      </c>
      <c r="E7" s="71">
        <f>E8</f>
        <v>2688330</v>
      </c>
      <c r="F7" s="71">
        <f>F8</f>
        <v>1606302.56</v>
      </c>
      <c r="G7" s="72">
        <f t="shared" si="0"/>
        <v>121.43249504802205</v>
      </c>
      <c r="H7" s="72">
        <f t="shared" si="1"/>
        <v>59.7509442665149</v>
      </c>
    </row>
    <row r="8" spans="1:8" x14ac:dyDescent="0.25">
      <c r="A8"/>
      <c r="B8" s="16" t="s">
        <v>187</v>
      </c>
      <c r="C8" s="73">
        <v>1322794.6599999999</v>
      </c>
      <c r="D8" s="73">
        <v>2688330</v>
      </c>
      <c r="E8" s="73">
        <v>2688330</v>
      </c>
      <c r="F8" s="74">
        <v>1606302.56</v>
      </c>
      <c r="G8" s="70">
        <f t="shared" si="0"/>
        <v>121.43249504802205</v>
      </c>
      <c r="H8" s="70">
        <f t="shared" si="1"/>
        <v>59.7509442665149</v>
      </c>
    </row>
    <row r="9" spans="1:8" x14ac:dyDescent="0.25">
      <c r="A9"/>
      <c r="B9" s="8" t="s">
        <v>188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189</v>
      </c>
      <c r="C10" s="73">
        <v>0</v>
      </c>
      <c r="D10" s="73">
        <v>265</v>
      </c>
      <c r="E10" s="73">
        <v>265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190</v>
      </c>
      <c r="C11" s="71">
        <f>C12</f>
        <v>0</v>
      </c>
      <c r="D11" s="71">
        <f>D12</f>
        <v>27</v>
      </c>
      <c r="E11" s="71">
        <f>E12</f>
        <v>27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191</v>
      </c>
      <c r="C12" s="73">
        <v>0</v>
      </c>
      <c r="D12" s="73">
        <v>27</v>
      </c>
      <c r="E12" s="73">
        <v>27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192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193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1323169.5399999998</v>
      </c>
      <c r="D15" s="75">
        <f>D16+D18+D20</f>
        <v>2688622</v>
      </c>
      <c r="E15" s="75">
        <f>E16+E18+E20</f>
        <v>2688622</v>
      </c>
      <c r="F15" s="75">
        <f>F16+F18+F20</f>
        <v>1606859.4200000002</v>
      </c>
      <c r="G15" s="72">
        <f t="shared" si="0"/>
        <v>121.44017613948401</v>
      </c>
      <c r="H15" s="72">
        <f t="shared" si="1"/>
        <v>59.765166691338536</v>
      </c>
    </row>
    <row r="16" spans="1:8" x14ac:dyDescent="0.25">
      <c r="A16"/>
      <c r="B16" s="8" t="s">
        <v>186</v>
      </c>
      <c r="C16" s="75">
        <f>C17</f>
        <v>1322794.6599999999</v>
      </c>
      <c r="D16" s="75">
        <f>D17</f>
        <v>2688330</v>
      </c>
      <c r="E16" s="75">
        <f>E17</f>
        <v>2688330</v>
      </c>
      <c r="F16" s="75">
        <f>F17</f>
        <v>1606302.56</v>
      </c>
      <c r="G16" s="72">
        <f t="shared" si="0"/>
        <v>121.43249504802205</v>
      </c>
      <c r="H16" s="72">
        <f t="shared" si="1"/>
        <v>59.7509442665149</v>
      </c>
    </row>
    <row r="17" spans="1:8" x14ac:dyDescent="0.25">
      <c r="A17"/>
      <c r="B17" s="16" t="s">
        <v>187</v>
      </c>
      <c r="C17" s="73">
        <v>1322794.6599999999</v>
      </c>
      <c r="D17" s="73">
        <v>2688330</v>
      </c>
      <c r="E17" s="76">
        <v>2688330</v>
      </c>
      <c r="F17" s="74">
        <v>1606302.56</v>
      </c>
      <c r="G17" s="70">
        <f t="shared" si="0"/>
        <v>121.43249504802205</v>
      </c>
      <c r="H17" s="70">
        <f t="shared" si="1"/>
        <v>59.7509442665149</v>
      </c>
    </row>
    <row r="18" spans="1:8" x14ac:dyDescent="0.25">
      <c r="A18"/>
      <c r="B18" s="8" t="s">
        <v>188</v>
      </c>
      <c r="C18" s="75">
        <f>C19</f>
        <v>374.88</v>
      </c>
      <c r="D18" s="75">
        <f>D19</f>
        <v>265</v>
      </c>
      <c r="E18" s="75">
        <f>E19</f>
        <v>265</v>
      </c>
      <c r="F18" s="75">
        <f>F19</f>
        <v>556.86</v>
      </c>
      <c r="G18" s="72">
        <f t="shared" si="0"/>
        <v>148.54353393085788</v>
      </c>
      <c r="H18" s="72">
        <f t="shared" si="1"/>
        <v>210.13584905660377</v>
      </c>
    </row>
    <row r="19" spans="1:8" x14ac:dyDescent="0.25">
      <c r="A19"/>
      <c r="B19" s="16" t="s">
        <v>189</v>
      </c>
      <c r="C19" s="73">
        <v>374.88</v>
      </c>
      <c r="D19" s="73">
        <v>265</v>
      </c>
      <c r="E19" s="76">
        <v>265</v>
      </c>
      <c r="F19" s="74">
        <v>556.86</v>
      </c>
      <c r="G19" s="70">
        <f t="shared" si="0"/>
        <v>148.54353393085788</v>
      </c>
      <c r="H19" s="70">
        <f t="shared" si="1"/>
        <v>210.13584905660377</v>
      </c>
    </row>
    <row r="20" spans="1:8" x14ac:dyDescent="0.25">
      <c r="A20"/>
      <c r="B20" s="8" t="s">
        <v>190</v>
      </c>
      <c r="C20" s="75">
        <f>C21</f>
        <v>0</v>
      </c>
      <c r="D20" s="75">
        <f>D21</f>
        <v>27</v>
      </c>
      <c r="E20" s="75">
        <f>E21</f>
        <v>27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191</v>
      </c>
      <c r="C21" s="73">
        <v>0</v>
      </c>
      <c r="D21" s="73">
        <v>27</v>
      </c>
      <c r="E21" s="76">
        <v>27</v>
      </c>
      <c r="F21" s="74">
        <v>0</v>
      </c>
      <c r="G21" s="70" t="e">
        <f t="shared" si="0"/>
        <v>#DIV/0!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1323169.54</v>
      </c>
      <c r="D6" s="75">
        <f t="shared" si="0"/>
        <v>2688622</v>
      </c>
      <c r="E6" s="75">
        <f t="shared" si="0"/>
        <v>2688622</v>
      </c>
      <c r="F6" s="75">
        <f t="shared" si="0"/>
        <v>1606859.42</v>
      </c>
      <c r="G6" s="70">
        <f>(F6*100)/C6</f>
        <v>121.44017613948398</v>
      </c>
      <c r="H6" s="70">
        <f>(F6*100)/E6</f>
        <v>59.765166691338536</v>
      </c>
    </row>
    <row r="7" spans="2:8" x14ac:dyDescent="0.25">
      <c r="B7" s="8" t="s">
        <v>194</v>
      </c>
      <c r="C7" s="75">
        <f t="shared" si="0"/>
        <v>1323169.54</v>
      </c>
      <c r="D7" s="75">
        <f t="shared" si="0"/>
        <v>2688622</v>
      </c>
      <c r="E7" s="75">
        <f t="shared" si="0"/>
        <v>2688622</v>
      </c>
      <c r="F7" s="75">
        <f t="shared" si="0"/>
        <v>1606859.42</v>
      </c>
      <c r="G7" s="70">
        <f>(F7*100)/C7</f>
        <v>121.44017613948398</v>
      </c>
      <c r="H7" s="70">
        <f>(F7*100)/E7</f>
        <v>59.765166691338536</v>
      </c>
    </row>
    <row r="8" spans="2:8" x14ac:dyDescent="0.25">
      <c r="B8" s="11" t="s">
        <v>195</v>
      </c>
      <c r="C8" s="73">
        <v>1323169.54</v>
      </c>
      <c r="D8" s="73">
        <v>2688622</v>
      </c>
      <c r="E8" s="73">
        <v>2688622</v>
      </c>
      <c r="F8" s="74">
        <v>1606859.42</v>
      </c>
      <c r="G8" s="70">
        <f>(F8*100)/C8</f>
        <v>121.44017613948398</v>
      </c>
      <c r="H8" s="70">
        <f>(F8*100)/E8</f>
        <v>59.765166691338536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5"/>
  <sheetViews>
    <sheetView zoomScaleNormal="100" workbookViewId="0">
      <selection activeCell="L12" sqref="L12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196</v>
      </c>
      <c r="C1" s="39"/>
    </row>
    <row r="2" spans="1:6" ht="15" customHeight="1" x14ac:dyDescent="0.2">
      <c r="A2" s="41" t="s">
        <v>34</v>
      </c>
      <c r="B2" s="42" t="s">
        <v>197</v>
      </c>
      <c r="C2" s="39"/>
    </row>
    <row r="3" spans="1:6" s="39" customFormat="1" ht="43.5" customHeight="1" x14ac:dyDescent="0.2">
      <c r="A3" s="43" t="s">
        <v>35</v>
      </c>
      <c r="B3" s="37" t="s">
        <v>198</v>
      </c>
    </row>
    <row r="4" spans="1:6" s="39" customFormat="1" x14ac:dyDescent="0.2">
      <c r="A4" s="43" t="s">
        <v>36</v>
      </c>
      <c r="B4" s="44" t="s">
        <v>199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200</v>
      </c>
      <c r="B7" s="46"/>
      <c r="C7" s="77">
        <f>C13+C59+C98</f>
        <v>2688330</v>
      </c>
      <c r="D7" s="77">
        <f>D13+D59+D98</f>
        <v>2688330</v>
      </c>
      <c r="E7" s="77">
        <f>E13+E59+E98</f>
        <v>1606302.5599999998</v>
      </c>
      <c r="F7" s="77">
        <f>(E7*100)/D7</f>
        <v>59.750944266514885</v>
      </c>
    </row>
    <row r="8" spans="1:6" x14ac:dyDescent="0.2">
      <c r="A8" s="47" t="s">
        <v>80</v>
      </c>
      <c r="B8" s="46"/>
      <c r="C8" s="77">
        <f>C72</f>
        <v>265</v>
      </c>
      <c r="D8" s="77">
        <f>D72</f>
        <v>265</v>
      </c>
      <c r="E8" s="77">
        <f>E72</f>
        <v>556.86</v>
      </c>
      <c r="F8" s="77">
        <f>(E8*100)/D8</f>
        <v>210.13584905660377</v>
      </c>
    </row>
    <row r="9" spans="1:6" x14ac:dyDescent="0.2">
      <c r="A9" s="47" t="s">
        <v>201</v>
      </c>
      <c r="B9" s="46"/>
      <c r="C9" s="77">
        <f>C83</f>
        <v>27</v>
      </c>
      <c r="D9" s="77">
        <f>D83</f>
        <v>27</v>
      </c>
      <c r="E9" s="77">
        <f>E83</f>
        <v>0</v>
      </c>
      <c r="F9" s="77">
        <f>(E9*100)/D9</f>
        <v>0</v>
      </c>
    </row>
    <row r="10" spans="1:6" x14ac:dyDescent="0.2">
      <c r="A10" s="47" t="s">
        <v>202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9" thickBot="1" x14ac:dyDescent="0.25">
      <c r="A12" s="47" t="s">
        <v>203</v>
      </c>
      <c r="B12" s="47" t="s">
        <v>204</v>
      </c>
      <c r="C12" s="47" t="s">
        <v>43</v>
      </c>
      <c r="D12" s="47" t="s">
        <v>205</v>
      </c>
      <c r="E12" s="47" t="s">
        <v>206</v>
      </c>
      <c r="F12" s="47" t="s">
        <v>207</v>
      </c>
    </row>
    <row r="13" spans="1:6" ht="13.5" thickBot="1" x14ac:dyDescent="0.25">
      <c r="A13" s="49" t="s">
        <v>78</v>
      </c>
      <c r="B13" s="50" t="s">
        <v>79</v>
      </c>
      <c r="C13" s="79">
        <f>C14+C22+C53</f>
        <v>2589585</v>
      </c>
      <c r="D13" s="79">
        <f>D14+D22+D53</f>
        <v>2589585</v>
      </c>
      <c r="E13" s="79">
        <f>E14+E22+E53</f>
        <v>1602019.5999999999</v>
      </c>
      <c r="F13" s="80">
        <f>(E13*100)/D13</f>
        <v>61.863951173643656</v>
      </c>
    </row>
    <row r="14" spans="1:6" ht="13.5" thickBot="1" x14ac:dyDescent="0.25">
      <c r="A14" s="51" t="s">
        <v>80</v>
      </c>
      <c r="B14" s="52" t="s">
        <v>81</v>
      </c>
      <c r="C14" s="81">
        <f>C15+C18+C20</f>
        <v>2164498</v>
      </c>
      <c r="D14" s="81">
        <f>D15+D18+D20</f>
        <v>2164498</v>
      </c>
      <c r="E14" s="81">
        <f>E15+E18+E20</f>
        <v>1347524.9</v>
      </c>
      <c r="F14" s="80">
        <f>(E14*100)/D14</f>
        <v>62.25577016010179</v>
      </c>
    </row>
    <row r="15" spans="1:6" ht="13.5" thickBot="1" x14ac:dyDescent="0.25">
      <c r="A15" s="53" t="s">
        <v>82</v>
      </c>
      <c r="B15" s="54" t="s">
        <v>83</v>
      </c>
      <c r="C15" s="82">
        <f>C16+C17</f>
        <v>1833498</v>
      </c>
      <c r="D15" s="82">
        <f>D16+D17</f>
        <v>1833498</v>
      </c>
      <c r="E15" s="82">
        <f>E16+E17</f>
        <v>1122382.05</v>
      </c>
      <c r="F15" s="80">
        <f t="shared" ref="F15:F78" si="0">(E15*100)/D15</f>
        <v>61.215340840295433</v>
      </c>
    </row>
    <row r="16" spans="1:6" ht="14.25" thickTop="1" thickBot="1" x14ac:dyDescent="0.25">
      <c r="A16" s="55" t="s">
        <v>84</v>
      </c>
      <c r="B16" s="56" t="s">
        <v>85</v>
      </c>
      <c r="C16" s="83">
        <v>1826498</v>
      </c>
      <c r="D16" s="83">
        <v>1826498</v>
      </c>
      <c r="E16" s="83">
        <v>1118628.08</v>
      </c>
      <c r="F16" s="80">
        <f t="shared" si="0"/>
        <v>61.244418553975969</v>
      </c>
    </row>
    <row r="17" spans="1:6" ht="13.5" thickBot="1" x14ac:dyDescent="0.25">
      <c r="A17" s="55" t="s">
        <v>86</v>
      </c>
      <c r="B17" s="56" t="s">
        <v>87</v>
      </c>
      <c r="C17" s="83">
        <v>7000</v>
      </c>
      <c r="D17" s="83">
        <v>7000</v>
      </c>
      <c r="E17" s="83">
        <v>3753.97</v>
      </c>
      <c r="F17" s="80">
        <f t="shared" si="0"/>
        <v>53.628142857142855</v>
      </c>
    </row>
    <row r="18" spans="1:6" ht="13.5" thickBot="1" x14ac:dyDescent="0.25">
      <c r="A18" s="53" t="s">
        <v>88</v>
      </c>
      <c r="B18" s="54" t="s">
        <v>89</v>
      </c>
      <c r="C18" s="82">
        <f>C19</f>
        <v>80000</v>
      </c>
      <c r="D18" s="82">
        <f>D19</f>
        <v>80000</v>
      </c>
      <c r="E18" s="82">
        <f>E19</f>
        <v>46644.44</v>
      </c>
      <c r="F18" s="80">
        <f t="shared" si="0"/>
        <v>58.305549999999997</v>
      </c>
    </row>
    <row r="19" spans="1:6" ht="14.25" thickTop="1" thickBot="1" x14ac:dyDescent="0.25">
      <c r="A19" s="55" t="s">
        <v>90</v>
      </c>
      <c r="B19" s="56" t="s">
        <v>89</v>
      </c>
      <c r="C19" s="83">
        <v>80000</v>
      </c>
      <c r="D19" s="83">
        <v>80000</v>
      </c>
      <c r="E19" s="83">
        <v>46644.44</v>
      </c>
      <c r="F19" s="80">
        <f t="shared" si="0"/>
        <v>58.305549999999997</v>
      </c>
    </row>
    <row r="20" spans="1:6" ht="13.5" thickBot="1" x14ac:dyDescent="0.25">
      <c r="A20" s="53" t="s">
        <v>91</v>
      </c>
      <c r="B20" s="54" t="s">
        <v>92</v>
      </c>
      <c r="C20" s="82">
        <f>C21</f>
        <v>251000</v>
      </c>
      <c r="D20" s="82">
        <f>D21</f>
        <v>251000</v>
      </c>
      <c r="E20" s="82">
        <f>E21</f>
        <v>178498.41</v>
      </c>
      <c r="F20" s="80">
        <f t="shared" si="0"/>
        <v>71.114904382470115</v>
      </c>
    </row>
    <row r="21" spans="1:6" ht="14.25" thickTop="1" thickBot="1" x14ac:dyDescent="0.25">
      <c r="A21" s="55" t="s">
        <v>93</v>
      </c>
      <c r="B21" s="56" t="s">
        <v>94</v>
      </c>
      <c r="C21" s="83">
        <v>251000</v>
      </c>
      <c r="D21" s="83">
        <v>251000</v>
      </c>
      <c r="E21" s="83">
        <v>178498.41</v>
      </c>
      <c r="F21" s="80">
        <f t="shared" si="0"/>
        <v>71.114904382470115</v>
      </c>
    </row>
    <row r="22" spans="1:6" ht="13.5" thickBot="1" x14ac:dyDescent="0.25">
      <c r="A22" s="51" t="s">
        <v>95</v>
      </c>
      <c r="B22" s="52" t="s">
        <v>96</v>
      </c>
      <c r="C22" s="81">
        <f>C23+C28+C34+C44+C46</f>
        <v>422522</v>
      </c>
      <c r="D22" s="81">
        <f>D23+D28+D34+D44+D46</f>
        <v>422522</v>
      </c>
      <c r="E22" s="81">
        <f>E23+E28+E34+E44+E46</f>
        <v>253061.7</v>
      </c>
      <c r="F22" s="80">
        <f t="shared" si="0"/>
        <v>59.893141658895871</v>
      </c>
    </row>
    <row r="23" spans="1:6" ht="13.5" thickBot="1" x14ac:dyDescent="0.25">
      <c r="A23" s="53" t="s">
        <v>97</v>
      </c>
      <c r="B23" s="54" t="s">
        <v>98</v>
      </c>
      <c r="C23" s="82">
        <f>C24+C25+C26+C27</f>
        <v>95803</v>
      </c>
      <c r="D23" s="82">
        <f>D24+D25+D26+D27</f>
        <v>95803</v>
      </c>
      <c r="E23" s="82">
        <f>E24+E25+E26+E27</f>
        <v>44833.37</v>
      </c>
      <c r="F23" s="80">
        <f t="shared" si="0"/>
        <v>46.797459369748339</v>
      </c>
    </row>
    <row r="24" spans="1:6" ht="14.25" thickTop="1" thickBot="1" x14ac:dyDescent="0.25">
      <c r="A24" s="55" t="s">
        <v>99</v>
      </c>
      <c r="B24" s="56" t="s">
        <v>100</v>
      </c>
      <c r="C24" s="83">
        <v>5500</v>
      </c>
      <c r="D24" s="83">
        <v>5500</v>
      </c>
      <c r="E24" s="83">
        <v>1771</v>
      </c>
      <c r="F24" s="80">
        <f t="shared" si="0"/>
        <v>32.200000000000003</v>
      </c>
    </row>
    <row r="25" spans="1:6" ht="26.25" thickBot="1" x14ac:dyDescent="0.25">
      <c r="A25" s="55" t="s">
        <v>101</v>
      </c>
      <c r="B25" s="56" t="s">
        <v>102</v>
      </c>
      <c r="C25" s="83">
        <v>88370</v>
      </c>
      <c r="D25" s="83">
        <v>88370</v>
      </c>
      <c r="E25" s="83">
        <v>42185.37</v>
      </c>
      <c r="F25" s="80">
        <f t="shared" si="0"/>
        <v>47.737207197012559</v>
      </c>
    </row>
    <row r="26" spans="1:6" ht="13.5" thickBot="1" x14ac:dyDescent="0.25">
      <c r="A26" s="55" t="s">
        <v>103</v>
      </c>
      <c r="B26" s="56" t="s">
        <v>104</v>
      </c>
      <c r="C26" s="83">
        <v>1800</v>
      </c>
      <c r="D26" s="83">
        <v>1800</v>
      </c>
      <c r="E26" s="83">
        <v>877</v>
      </c>
      <c r="F26" s="80">
        <f t="shared" si="0"/>
        <v>48.722222222222221</v>
      </c>
    </row>
    <row r="27" spans="1:6" ht="13.5" thickBot="1" x14ac:dyDescent="0.25">
      <c r="A27" s="55" t="s">
        <v>105</v>
      </c>
      <c r="B27" s="56" t="s">
        <v>106</v>
      </c>
      <c r="C27" s="83">
        <v>133</v>
      </c>
      <c r="D27" s="83">
        <v>133</v>
      </c>
      <c r="E27" s="83">
        <v>0</v>
      </c>
      <c r="F27" s="80">
        <f t="shared" si="0"/>
        <v>0</v>
      </c>
    </row>
    <row r="28" spans="1:6" ht="13.5" thickBot="1" x14ac:dyDescent="0.25">
      <c r="A28" s="53" t="s">
        <v>107</v>
      </c>
      <c r="B28" s="54" t="s">
        <v>108</v>
      </c>
      <c r="C28" s="82">
        <f>C29+C30+C31+C32+C33</f>
        <v>77800</v>
      </c>
      <c r="D28" s="82">
        <f>D29+D30+D31+D32+D33</f>
        <v>77800</v>
      </c>
      <c r="E28" s="82">
        <f>E29+E30+E31+E32+E33</f>
        <v>31841</v>
      </c>
      <c r="F28" s="80">
        <f t="shared" si="0"/>
        <v>40.926735218508995</v>
      </c>
    </row>
    <row r="29" spans="1:6" ht="14.25" thickTop="1" thickBot="1" x14ac:dyDescent="0.25">
      <c r="A29" s="55" t="s">
        <v>109</v>
      </c>
      <c r="B29" s="56" t="s">
        <v>110</v>
      </c>
      <c r="C29" s="83">
        <v>35000</v>
      </c>
      <c r="D29" s="83">
        <v>35000</v>
      </c>
      <c r="E29" s="83">
        <v>17058</v>
      </c>
      <c r="F29" s="80">
        <f t="shared" si="0"/>
        <v>48.737142857142857</v>
      </c>
    </row>
    <row r="30" spans="1:6" ht="13.5" thickBot="1" x14ac:dyDescent="0.25">
      <c r="A30" s="55" t="s">
        <v>111</v>
      </c>
      <c r="B30" s="56" t="s">
        <v>112</v>
      </c>
      <c r="C30" s="83">
        <v>40000</v>
      </c>
      <c r="D30" s="83">
        <v>40000</v>
      </c>
      <c r="E30" s="83">
        <v>14026</v>
      </c>
      <c r="F30" s="80">
        <f t="shared" si="0"/>
        <v>35.064999999999998</v>
      </c>
    </row>
    <row r="31" spans="1:6" ht="13.5" thickBot="1" x14ac:dyDescent="0.25">
      <c r="A31" s="55" t="s">
        <v>113</v>
      </c>
      <c r="B31" s="56" t="s">
        <v>114</v>
      </c>
      <c r="C31" s="83">
        <v>1600</v>
      </c>
      <c r="D31" s="83">
        <v>1600</v>
      </c>
      <c r="E31" s="83">
        <v>622</v>
      </c>
      <c r="F31" s="80">
        <f t="shared" si="0"/>
        <v>38.875</v>
      </c>
    </row>
    <row r="32" spans="1:6" ht="13.5" thickBot="1" x14ac:dyDescent="0.25">
      <c r="A32" s="55" t="s">
        <v>115</v>
      </c>
      <c r="B32" s="56" t="s">
        <v>116</v>
      </c>
      <c r="C32" s="83">
        <v>800</v>
      </c>
      <c r="D32" s="83">
        <v>800</v>
      </c>
      <c r="E32" s="83">
        <v>135</v>
      </c>
      <c r="F32" s="80">
        <f t="shared" si="0"/>
        <v>16.875</v>
      </c>
    </row>
    <row r="33" spans="1:6" ht="13.5" thickBot="1" x14ac:dyDescent="0.25">
      <c r="A33" s="55" t="s">
        <v>117</v>
      </c>
      <c r="B33" s="56" t="s">
        <v>118</v>
      </c>
      <c r="C33" s="83">
        <v>400</v>
      </c>
      <c r="D33" s="83">
        <v>400</v>
      </c>
      <c r="E33" s="83">
        <v>0</v>
      </c>
      <c r="F33" s="80">
        <f t="shared" si="0"/>
        <v>0</v>
      </c>
    </row>
    <row r="34" spans="1:6" ht="13.5" thickBot="1" x14ac:dyDescent="0.25">
      <c r="A34" s="53" t="s">
        <v>119</v>
      </c>
      <c r="B34" s="54" t="s">
        <v>120</v>
      </c>
      <c r="C34" s="82">
        <f>C35+C36+C37+C38+C39+C40+C41+C42+C43</f>
        <v>245677</v>
      </c>
      <c r="D34" s="82">
        <f>D35+D36+D37+D38+D39+D40+D41+D42+D43</f>
        <v>245677</v>
      </c>
      <c r="E34" s="82">
        <f>E35+E36+E37+E38+E39+E40+E41+E42+E43</f>
        <v>175531.89</v>
      </c>
      <c r="F34" s="80">
        <f t="shared" si="0"/>
        <v>71.448238947886864</v>
      </c>
    </row>
    <row r="35" spans="1:6" ht="14.25" thickTop="1" thickBot="1" x14ac:dyDescent="0.25">
      <c r="A35" s="55" t="s">
        <v>121</v>
      </c>
      <c r="B35" s="56" t="s">
        <v>122</v>
      </c>
      <c r="C35" s="83">
        <v>174500</v>
      </c>
      <c r="D35" s="83">
        <v>174500</v>
      </c>
      <c r="E35" s="83">
        <v>134803</v>
      </c>
      <c r="F35" s="80">
        <f t="shared" si="0"/>
        <v>77.251002865329511</v>
      </c>
    </row>
    <row r="36" spans="1:6" ht="13.5" thickBot="1" x14ac:dyDescent="0.25">
      <c r="A36" s="55" t="s">
        <v>123</v>
      </c>
      <c r="B36" s="56" t="s">
        <v>124</v>
      </c>
      <c r="C36" s="83">
        <v>8000</v>
      </c>
      <c r="D36" s="83">
        <v>8000</v>
      </c>
      <c r="E36" s="83">
        <v>3430</v>
      </c>
      <c r="F36" s="80">
        <f t="shared" si="0"/>
        <v>42.875</v>
      </c>
    </row>
    <row r="37" spans="1:6" ht="13.5" thickBot="1" x14ac:dyDescent="0.25">
      <c r="A37" s="55" t="s">
        <v>125</v>
      </c>
      <c r="B37" s="56" t="s">
        <v>126</v>
      </c>
      <c r="C37" s="83">
        <v>4550</v>
      </c>
      <c r="D37" s="83">
        <v>4550</v>
      </c>
      <c r="E37" s="83">
        <v>310</v>
      </c>
      <c r="F37" s="80">
        <f t="shared" si="0"/>
        <v>6.813186813186813</v>
      </c>
    </row>
    <row r="38" spans="1:6" ht="13.5" thickBot="1" x14ac:dyDescent="0.25">
      <c r="A38" s="55" t="s">
        <v>127</v>
      </c>
      <c r="B38" s="56" t="s">
        <v>128</v>
      </c>
      <c r="C38" s="83">
        <v>9000</v>
      </c>
      <c r="D38" s="83">
        <v>9000</v>
      </c>
      <c r="E38" s="83">
        <v>3293</v>
      </c>
      <c r="F38" s="80">
        <f t="shared" si="0"/>
        <v>36.588888888888889</v>
      </c>
    </row>
    <row r="39" spans="1:6" ht="13.5" thickBot="1" x14ac:dyDescent="0.25">
      <c r="A39" s="55" t="s">
        <v>129</v>
      </c>
      <c r="B39" s="56" t="s">
        <v>130</v>
      </c>
      <c r="C39" s="83">
        <v>31000</v>
      </c>
      <c r="D39" s="83">
        <v>31000</v>
      </c>
      <c r="E39" s="83">
        <v>15148</v>
      </c>
      <c r="F39" s="80">
        <f t="shared" si="0"/>
        <v>48.86451612903226</v>
      </c>
    </row>
    <row r="40" spans="1:6" ht="13.5" thickBot="1" x14ac:dyDescent="0.25">
      <c r="A40" s="55" t="s">
        <v>131</v>
      </c>
      <c r="B40" s="56" t="s">
        <v>132</v>
      </c>
      <c r="C40" s="83">
        <v>10000</v>
      </c>
      <c r="D40" s="83">
        <v>10000</v>
      </c>
      <c r="E40" s="83">
        <v>366</v>
      </c>
      <c r="F40" s="80">
        <f t="shared" si="0"/>
        <v>3.66</v>
      </c>
    </row>
    <row r="41" spans="1:6" ht="13.5" thickBot="1" x14ac:dyDescent="0.25">
      <c r="A41" s="55" t="s">
        <v>133</v>
      </c>
      <c r="B41" s="56" t="s">
        <v>134</v>
      </c>
      <c r="C41" s="83">
        <v>8000</v>
      </c>
      <c r="D41" s="83">
        <v>8000</v>
      </c>
      <c r="E41" s="83">
        <v>17875</v>
      </c>
      <c r="F41" s="80">
        <f t="shared" si="0"/>
        <v>223.4375</v>
      </c>
    </row>
    <row r="42" spans="1:6" ht="13.5" thickBot="1" x14ac:dyDescent="0.25">
      <c r="A42" s="55" t="s">
        <v>135</v>
      </c>
      <c r="B42" s="56" t="s">
        <v>136</v>
      </c>
      <c r="C42" s="83">
        <v>27</v>
      </c>
      <c r="D42" s="83">
        <v>27</v>
      </c>
      <c r="E42" s="83">
        <v>12</v>
      </c>
      <c r="F42" s="80">
        <f t="shared" si="0"/>
        <v>44.444444444444443</v>
      </c>
    </row>
    <row r="43" spans="1:6" ht="13.5" thickBot="1" x14ac:dyDescent="0.25">
      <c r="A43" s="55" t="s">
        <v>137</v>
      </c>
      <c r="B43" s="56" t="s">
        <v>138</v>
      </c>
      <c r="C43" s="83">
        <v>600</v>
      </c>
      <c r="D43" s="83">
        <v>600</v>
      </c>
      <c r="E43" s="83">
        <v>294.89</v>
      </c>
      <c r="F43" s="80">
        <f t="shared" si="0"/>
        <v>49.148333333333333</v>
      </c>
    </row>
    <row r="44" spans="1:6" ht="13.5" thickBot="1" x14ac:dyDescent="0.25">
      <c r="A44" s="53" t="s">
        <v>139</v>
      </c>
      <c r="B44" s="54" t="s">
        <v>140</v>
      </c>
      <c r="C44" s="82">
        <f>C45</f>
        <v>60</v>
      </c>
      <c r="D44" s="82">
        <f>D45</f>
        <v>60</v>
      </c>
      <c r="E44" s="82">
        <f>E45</f>
        <v>76.25</v>
      </c>
      <c r="F44" s="80">
        <f t="shared" si="0"/>
        <v>127.08333333333333</v>
      </c>
    </row>
    <row r="45" spans="1:6" ht="27" thickTop="1" thickBot="1" x14ac:dyDescent="0.25">
      <c r="A45" s="55" t="s">
        <v>141</v>
      </c>
      <c r="B45" s="56" t="s">
        <v>142</v>
      </c>
      <c r="C45" s="83">
        <v>60</v>
      </c>
      <c r="D45" s="83">
        <v>60</v>
      </c>
      <c r="E45" s="83">
        <v>76.25</v>
      </c>
      <c r="F45" s="80">
        <f t="shared" si="0"/>
        <v>127.08333333333333</v>
      </c>
    </row>
    <row r="46" spans="1:6" ht="13.5" thickBot="1" x14ac:dyDescent="0.25">
      <c r="A46" s="53" t="s">
        <v>143</v>
      </c>
      <c r="B46" s="54" t="s">
        <v>144</v>
      </c>
      <c r="C46" s="82">
        <f>C47+C48+C49+C50+C51+C52</f>
        <v>3182</v>
      </c>
      <c r="D46" s="82">
        <f>D47+D48+D49+D50+D51+D52</f>
        <v>3182</v>
      </c>
      <c r="E46" s="82">
        <f>E47+E48+E49+E50+E51+E52</f>
        <v>779.19</v>
      </c>
      <c r="F46" s="80">
        <f t="shared" si="0"/>
        <v>24.487429289754871</v>
      </c>
    </row>
    <row r="47" spans="1:6" ht="14.25" thickTop="1" thickBot="1" x14ac:dyDescent="0.25">
      <c r="A47" s="55" t="s">
        <v>147</v>
      </c>
      <c r="B47" s="56" t="s">
        <v>148</v>
      </c>
      <c r="C47" s="83">
        <v>796</v>
      </c>
      <c r="D47" s="83">
        <v>796</v>
      </c>
      <c r="E47" s="83">
        <v>454.19</v>
      </c>
      <c r="F47" s="80">
        <f t="shared" si="0"/>
        <v>57.059045226130657</v>
      </c>
    </row>
    <row r="48" spans="1:6" ht="13.5" thickBot="1" x14ac:dyDescent="0.25">
      <c r="A48" s="55" t="s">
        <v>149</v>
      </c>
      <c r="B48" s="56" t="s">
        <v>150</v>
      </c>
      <c r="C48" s="83">
        <v>350</v>
      </c>
      <c r="D48" s="83">
        <v>350</v>
      </c>
      <c r="E48" s="83">
        <v>0</v>
      </c>
      <c r="F48" s="80">
        <f t="shared" si="0"/>
        <v>0</v>
      </c>
    </row>
    <row r="49" spans="1:6" ht="13.5" thickBot="1" x14ac:dyDescent="0.25">
      <c r="A49" s="55" t="s">
        <v>151</v>
      </c>
      <c r="B49" s="56" t="s">
        <v>152</v>
      </c>
      <c r="C49" s="83">
        <v>13</v>
      </c>
      <c r="D49" s="83">
        <v>13</v>
      </c>
      <c r="E49" s="83">
        <v>0</v>
      </c>
      <c r="F49" s="80">
        <f t="shared" si="0"/>
        <v>0</v>
      </c>
    </row>
    <row r="50" spans="1:6" ht="13.5" thickBot="1" x14ac:dyDescent="0.25">
      <c r="A50" s="55" t="s">
        <v>153</v>
      </c>
      <c r="B50" s="56" t="s">
        <v>154</v>
      </c>
      <c r="C50" s="83">
        <v>1590</v>
      </c>
      <c r="D50" s="83">
        <v>1590</v>
      </c>
      <c r="E50" s="83">
        <v>0</v>
      </c>
      <c r="F50" s="80">
        <f t="shared" si="0"/>
        <v>0</v>
      </c>
    </row>
    <row r="51" spans="1:6" ht="13.5" thickBot="1" x14ac:dyDescent="0.25">
      <c r="A51" s="55" t="s">
        <v>155</v>
      </c>
      <c r="B51" s="56" t="s">
        <v>156</v>
      </c>
      <c r="C51" s="83">
        <v>133</v>
      </c>
      <c r="D51" s="83">
        <v>133</v>
      </c>
      <c r="E51" s="83">
        <v>0</v>
      </c>
      <c r="F51" s="80">
        <f t="shared" si="0"/>
        <v>0</v>
      </c>
    </row>
    <row r="52" spans="1:6" ht="13.5" thickBot="1" x14ac:dyDescent="0.25">
      <c r="A52" s="55" t="s">
        <v>157</v>
      </c>
      <c r="B52" s="56" t="s">
        <v>144</v>
      </c>
      <c r="C52" s="83">
        <v>300</v>
      </c>
      <c r="D52" s="83">
        <v>300</v>
      </c>
      <c r="E52" s="83">
        <v>325</v>
      </c>
      <c r="F52" s="80">
        <f t="shared" si="0"/>
        <v>108.33333333333333</v>
      </c>
    </row>
    <row r="53" spans="1:6" ht="13.5" thickBot="1" x14ac:dyDescent="0.25">
      <c r="A53" s="51" t="s">
        <v>158</v>
      </c>
      <c r="B53" s="52" t="s">
        <v>159</v>
      </c>
      <c r="C53" s="81">
        <f>C54+C56</f>
        <v>2565</v>
      </c>
      <c r="D53" s="81">
        <f>D54+D56</f>
        <v>2565</v>
      </c>
      <c r="E53" s="81">
        <f>E54+E56</f>
        <v>1433</v>
      </c>
      <c r="F53" s="80">
        <f t="shared" si="0"/>
        <v>55.867446393762187</v>
      </c>
    </row>
    <row r="54" spans="1:6" ht="13.5" thickBot="1" x14ac:dyDescent="0.25">
      <c r="A54" s="53" t="s">
        <v>160</v>
      </c>
      <c r="B54" s="54" t="s">
        <v>161</v>
      </c>
      <c r="C54" s="82">
        <f>C55</f>
        <v>200</v>
      </c>
      <c r="D54" s="82">
        <f>D55</f>
        <v>200</v>
      </c>
      <c r="E54" s="82">
        <f>E55</f>
        <v>110</v>
      </c>
      <c r="F54" s="80">
        <f t="shared" si="0"/>
        <v>55</v>
      </c>
    </row>
    <row r="55" spans="1:6" ht="27" thickTop="1" thickBot="1" x14ac:dyDescent="0.25">
      <c r="A55" s="55" t="s">
        <v>162</v>
      </c>
      <c r="B55" s="56" t="s">
        <v>163</v>
      </c>
      <c r="C55" s="83">
        <v>200</v>
      </c>
      <c r="D55" s="83">
        <v>200</v>
      </c>
      <c r="E55" s="83">
        <v>110</v>
      </c>
      <c r="F55" s="80">
        <f t="shared" si="0"/>
        <v>55</v>
      </c>
    </row>
    <row r="56" spans="1:6" ht="13.5" thickBot="1" x14ac:dyDescent="0.25">
      <c r="A56" s="53" t="s">
        <v>164</v>
      </c>
      <c r="B56" s="54" t="s">
        <v>165</v>
      </c>
      <c r="C56" s="82">
        <f>C57+C58</f>
        <v>2365</v>
      </c>
      <c r="D56" s="82">
        <f>D57+D58</f>
        <v>2365</v>
      </c>
      <c r="E56" s="82">
        <f>E57+E58</f>
        <v>1323</v>
      </c>
      <c r="F56" s="80">
        <f t="shared" si="0"/>
        <v>55.940803382663844</v>
      </c>
    </row>
    <row r="57" spans="1:6" ht="14.25" thickTop="1" thickBot="1" x14ac:dyDescent="0.25">
      <c r="A57" s="55" t="s">
        <v>166</v>
      </c>
      <c r="B57" s="56" t="s">
        <v>167</v>
      </c>
      <c r="C57" s="83">
        <v>2100</v>
      </c>
      <c r="D57" s="83">
        <v>2100</v>
      </c>
      <c r="E57" s="83">
        <v>1323</v>
      </c>
      <c r="F57" s="80">
        <f t="shared" si="0"/>
        <v>63</v>
      </c>
    </row>
    <row r="58" spans="1:6" ht="13.5" thickBot="1" x14ac:dyDescent="0.25">
      <c r="A58" s="55" t="s">
        <v>168</v>
      </c>
      <c r="B58" s="56" t="s">
        <v>169</v>
      </c>
      <c r="C58" s="83">
        <v>265</v>
      </c>
      <c r="D58" s="83">
        <v>265</v>
      </c>
      <c r="E58" s="83">
        <v>0</v>
      </c>
      <c r="F58" s="80">
        <f t="shared" si="0"/>
        <v>0</v>
      </c>
    </row>
    <row r="59" spans="1:6" ht="13.5" thickBot="1" x14ac:dyDescent="0.25">
      <c r="A59" s="49" t="s">
        <v>170</v>
      </c>
      <c r="B59" s="50" t="s">
        <v>171</v>
      </c>
      <c r="C59" s="79">
        <f>C60</f>
        <v>92182</v>
      </c>
      <c r="D59" s="79">
        <f>D60</f>
        <v>92182</v>
      </c>
      <c r="E59" s="79">
        <f>E60</f>
        <v>4282.96</v>
      </c>
      <c r="F59" s="80">
        <f t="shared" si="0"/>
        <v>4.6461999088759196</v>
      </c>
    </row>
    <row r="60" spans="1:6" ht="13.5" thickBot="1" x14ac:dyDescent="0.25">
      <c r="A60" s="51" t="s">
        <v>172</v>
      </c>
      <c r="B60" s="52" t="s">
        <v>173</v>
      </c>
      <c r="C60" s="81">
        <f>C61+C64</f>
        <v>92182</v>
      </c>
      <c r="D60" s="81">
        <f>D61+D64</f>
        <v>92182</v>
      </c>
      <c r="E60" s="81">
        <f>E61+E64</f>
        <v>4282.96</v>
      </c>
      <c r="F60" s="80">
        <f t="shared" si="0"/>
        <v>4.6461999088759196</v>
      </c>
    </row>
    <row r="61" spans="1:6" ht="13.5" thickBot="1" x14ac:dyDescent="0.25">
      <c r="A61" s="53" t="s">
        <v>174</v>
      </c>
      <c r="B61" s="54" t="s">
        <v>175</v>
      </c>
      <c r="C61" s="82">
        <f>C62+C63</f>
        <v>88882</v>
      </c>
      <c r="D61" s="82">
        <f>D62+D63</f>
        <v>88882</v>
      </c>
      <c r="E61" s="82">
        <f>E62+E63</f>
        <v>2635.96</v>
      </c>
      <c r="F61" s="80">
        <f t="shared" si="0"/>
        <v>2.9656848405751446</v>
      </c>
    </row>
    <row r="62" spans="1:6" ht="14.25" thickTop="1" thickBot="1" x14ac:dyDescent="0.25">
      <c r="A62" s="55" t="s">
        <v>176</v>
      </c>
      <c r="B62" s="56" t="s">
        <v>177</v>
      </c>
      <c r="C62" s="83">
        <v>2000</v>
      </c>
      <c r="D62" s="83">
        <v>2000</v>
      </c>
      <c r="E62" s="83">
        <v>1760.96</v>
      </c>
      <c r="F62" s="80">
        <f t="shared" si="0"/>
        <v>88.048000000000002</v>
      </c>
    </row>
    <row r="63" spans="1:6" ht="13.5" thickBot="1" x14ac:dyDescent="0.25">
      <c r="A63" s="55" t="s">
        <v>180</v>
      </c>
      <c r="B63" s="56" t="s">
        <v>181</v>
      </c>
      <c r="C63" s="83">
        <v>86882</v>
      </c>
      <c r="D63" s="83">
        <v>86882</v>
      </c>
      <c r="E63" s="83">
        <v>875</v>
      </c>
      <c r="F63" s="80">
        <f t="shared" si="0"/>
        <v>1.0071130959232062</v>
      </c>
    </row>
    <row r="64" spans="1:6" ht="13.5" thickBot="1" x14ac:dyDescent="0.25">
      <c r="A64" s="53" t="s">
        <v>182</v>
      </c>
      <c r="B64" s="54" t="s">
        <v>183</v>
      </c>
      <c r="C64" s="82">
        <f>C65</f>
        <v>3300</v>
      </c>
      <c r="D64" s="82">
        <f>D65</f>
        <v>3300</v>
      </c>
      <c r="E64" s="82">
        <f>E65</f>
        <v>1647</v>
      </c>
      <c r="F64" s="80">
        <f t="shared" si="0"/>
        <v>49.909090909090907</v>
      </c>
    </row>
    <row r="65" spans="1:6" ht="14.25" thickTop="1" thickBot="1" x14ac:dyDescent="0.25">
      <c r="A65" s="55" t="s">
        <v>184</v>
      </c>
      <c r="B65" s="56" t="s">
        <v>185</v>
      </c>
      <c r="C65" s="83">
        <v>3300</v>
      </c>
      <c r="D65" s="83">
        <v>3300</v>
      </c>
      <c r="E65" s="83">
        <v>1647</v>
      </c>
      <c r="F65" s="80">
        <f t="shared" si="0"/>
        <v>49.909090909090907</v>
      </c>
    </row>
    <row r="66" spans="1:6" ht="13.5" thickBot="1" x14ac:dyDescent="0.25">
      <c r="A66" s="49" t="s">
        <v>50</v>
      </c>
      <c r="B66" s="50" t="s">
        <v>51</v>
      </c>
      <c r="C66" s="79">
        <f t="shared" ref="C66:E67" si="1">C67</f>
        <v>2681767</v>
      </c>
      <c r="D66" s="79">
        <f t="shared" si="1"/>
        <v>2681767</v>
      </c>
      <c r="E66" s="79">
        <f t="shared" si="1"/>
        <v>0</v>
      </c>
      <c r="F66" s="80">
        <f t="shared" si="0"/>
        <v>0</v>
      </c>
    </row>
    <row r="67" spans="1:6" ht="13.5" thickBot="1" x14ac:dyDescent="0.25">
      <c r="A67" s="51" t="s">
        <v>70</v>
      </c>
      <c r="B67" s="52" t="s">
        <v>71</v>
      </c>
      <c r="C67" s="81">
        <f t="shared" si="1"/>
        <v>2681767</v>
      </c>
      <c r="D67" s="81">
        <f t="shared" si="1"/>
        <v>2681767</v>
      </c>
      <c r="E67" s="81">
        <f t="shared" si="1"/>
        <v>0</v>
      </c>
      <c r="F67" s="80">
        <f t="shared" si="0"/>
        <v>0</v>
      </c>
    </row>
    <row r="68" spans="1:6" ht="26.25" thickBot="1" x14ac:dyDescent="0.25">
      <c r="A68" s="53" t="s">
        <v>72</v>
      </c>
      <c r="B68" s="54" t="s">
        <v>73</v>
      </c>
      <c r="C68" s="82">
        <f>C69+C70</f>
        <v>2681767</v>
      </c>
      <c r="D68" s="82">
        <f>D69+D70</f>
        <v>2681767</v>
      </c>
      <c r="E68" s="82">
        <f>E69+E70</f>
        <v>0</v>
      </c>
      <c r="F68" s="80">
        <f t="shared" si="0"/>
        <v>0</v>
      </c>
    </row>
    <row r="69" spans="1:6" ht="14.25" thickTop="1" thickBot="1" x14ac:dyDescent="0.25">
      <c r="A69" s="55" t="s">
        <v>74</v>
      </c>
      <c r="B69" s="56" t="s">
        <v>75</v>
      </c>
      <c r="C69" s="83">
        <v>2589585</v>
      </c>
      <c r="D69" s="83">
        <v>2589585</v>
      </c>
      <c r="E69" s="83">
        <v>0</v>
      </c>
      <c r="F69" s="80">
        <f t="shared" si="0"/>
        <v>0</v>
      </c>
    </row>
    <row r="70" spans="1:6" ht="26.25" thickBot="1" x14ac:dyDescent="0.25">
      <c r="A70" s="55" t="s">
        <v>76</v>
      </c>
      <c r="B70" s="56" t="s">
        <v>77</v>
      </c>
      <c r="C70" s="83">
        <v>92182</v>
      </c>
      <c r="D70" s="83">
        <v>92182</v>
      </c>
      <c r="E70" s="83">
        <v>0</v>
      </c>
      <c r="F70" s="80">
        <f t="shared" si="0"/>
        <v>0</v>
      </c>
    </row>
    <row r="71" spans="1:6" ht="13.5" thickBot="1" x14ac:dyDescent="0.25">
      <c r="A71" s="48" t="s">
        <v>200</v>
      </c>
      <c r="B71" s="48" t="s">
        <v>208</v>
      </c>
      <c r="C71" s="78"/>
      <c r="D71" s="78"/>
      <c r="E71" s="78"/>
      <c r="F71" s="80"/>
    </row>
    <row r="72" spans="1:6" ht="13.5" thickBot="1" x14ac:dyDescent="0.25">
      <c r="A72" s="49" t="s">
        <v>170</v>
      </c>
      <c r="B72" s="50" t="s">
        <v>171</v>
      </c>
      <c r="C72" s="79">
        <f t="shared" ref="C72:E73" si="2">C73</f>
        <v>265</v>
      </c>
      <c r="D72" s="79">
        <f t="shared" si="2"/>
        <v>265</v>
      </c>
      <c r="E72" s="79">
        <f t="shared" si="2"/>
        <v>556.86</v>
      </c>
      <c r="F72" s="80">
        <f t="shared" si="0"/>
        <v>210.13584905660377</v>
      </c>
    </row>
    <row r="73" spans="1:6" ht="13.5" thickBot="1" x14ac:dyDescent="0.25">
      <c r="A73" s="51" t="s">
        <v>172</v>
      </c>
      <c r="B73" s="52" t="s">
        <v>173</v>
      </c>
      <c r="C73" s="81">
        <f t="shared" si="2"/>
        <v>265</v>
      </c>
      <c r="D73" s="81">
        <f t="shared" si="2"/>
        <v>265</v>
      </c>
      <c r="E73" s="81">
        <f t="shared" si="2"/>
        <v>556.86</v>
      </c>
      <c r="F73" s="80">
        <f t="shared" si="0"/>
        <v>210.13584905660377</v>
      </c>
    </row>
    <row r="74" spans="1:6" ht="13.5" thickBot="1" x14ac:dyDescent="0.25">
      <c r="A74" s="53" t="s">
        <v>174</v>
      </c>
      <c r="B74" s="54" t="s">
        <v>175</v>
      </c>
      <c r="C74" s="82">
        <f>C75+C76+C77</f>
        <v>265</v>
      </c>
      <c r="D74" s="82">
        <f>D75+D76+D77</f>
        <v>265</v>
      </c>
      <c r="E74" s="82">
        <f>E75+E76+E77</f>
        <v>556.86</v>
      </c>
      <c r="F74" s="80">
        <f t="shared" si="0"/>
        <v>210.13584905660377</v>
      </c>
    </row>
    <row r="75" spans="1:6" ht="14.25" thickTop="1" thickBot="1" x14ac:dyDescent="0.25">
      <c r="A75" s="55" t="s">
        <v>176</v>
      </c>
      <c r="B75" s="56" t="s">
        <v>177</v>
      </c>
      <c r="C75" s="83">
        <v>133</v>
      </c>
      <c r="D75" s="83">
        <v>133</v>
      </c>
      <c r="E75" s="83">
        <v>0</v>
      </c>
      <c r="F75" s="80">
        <f t="shared" si="0"/>
        <v>0</v>
      </c>
    </row>
    <row r="76" spans="1:6" ht="13.5" thickBot="1" x14ac:dyDescent="0.25">
      <c r="A76" s="55" t="s">
        <v>178</v>
      </c>
      <c r="B76" s="56" t="s">
        <v>179</v>
      </c>
      <c r="C76" s="83">
        <v>66</v>
      </c>
      <c r="D76" s="83">
        <v>66</v>
      </c>
      <c r="E76" s="83">
        <v>0</v>
      </c>
      <c r="F76" s="80">
        <f t="shared" si="0"/>
        <v>0</v>
      </c>
    </row>
    <row r="77" spans="1:6" ht="13.5" thickBot="1" x14ac:dyDescent="0.25">
      <c r="A77" s="55" t="s">
        <v>180</v>
      </c>
      <c r="B77" s="56" t="s">
        <v>181</v>
      </c>
      <c r="C77" s="83">
        <v>66</v>
      </c>
      <c r="D77" s="83">
        <v>66</v>
      </c>
      <c r="E77" s="83">
        <v>556.86</v>
      </c>
      <c r="F77" s="80">
        <f t="shared" si="0"/>
        <v>843.72727272727275</v>
      </c>
    </row>
    <row r="78" spans="1:6" ht="13.5" thickBot="1" x14ac:dyDescent="0.25">
      <c r="A78" s="49" t="s">
        <v>50</v>
      </c>
      <c r="B78" s="50" t="s">
        <v>51</v>
      </c>
      <c r="C78" s="79">
        <f t="shared" ref="C78:E80" si="3">C79</f>
        <v>265</v>
      </c>
      <c r="D78" s="79">
        <f t="shared" si="3"/>
        <v>265</v>
      </c>
      <c r="E78" s="79">
        <f t="shared" si="3"/>
        <v>0</v>
      </c>
      <c r="F78" s="80">
        <f t="shared" si="0"/>
        <v>0</v>
      </c>
    </row>
    <row r="79" spans="1:6" ht="13.5" thickBot="1" x14ac:dyDescent="0.25">
      <c r="A79" s="51" t="s">
        <v>64</v>
      </c>
      <c r="B79" s="52" t="s">
        <v>65</v>
      </c>
      <c r="C79" s="81">
        <f t="shared" si="3"/>
        <v>265</v>
      </c>
      <c r="D79" s="81">
        <f t="shared" si="3"/>
        <v>265</v>
      </c>
      <c r="E79" s="81">
        <f t="shared" si="3"/>
        <v>0</v>
      </c>
      <c r="F79" s="80">
        <f t="shared" ref="F79:F95" si="4">(E79*100)/D79</f>
        <v>0</v>
      </c>
    </row>
    <row r="80" spans="1:6" ht="13.5" thickBot="1" x14ac:dyDescent="0.25">
      <c r="A80" s="53" t="s">
        <v>66</v>
      </c>
      <c r="B80" s="54" t="s">
        <v>67</v>
      </c>
      <c r="C80" s="82">
        <f t="shared" si="3"/>
        <v>265</v>
      </c>
      <c r="D80" s="82">
        <f t="shared" si="3"/>
        <v>265</v>
      </c>
      <c r="E80" s="82">
        <f t="shared" si="3"/>
        <v>0</v>
      </c>
      <c r="F80" s="80">
        <f t="shared" si="4"/>
        <v>0</v>
      </c>
    </row>
    <row r="81" spans="1:6" ht="14.25" thickTop="1" thickBot="1" x14ac:dyDescent="0.25">
      <c r="A81" s="55" t="s">
        <v>68</v>
      </c>
      <c r="B81" s="56" t="s">
        <v>69</v>
      </c>
      <c r="C81" s="83">
        <v>265</v>
      </c>
      <c r="D81" s="83">
        <v>265</v>
      </c>
      <c r="E81" s="83">
        <v>0</v>
      </c>
      <c r="F81" s="80">
        <f t="shared" si="4"/>
        <v>0</v>
      </c>
    </row>
    <row r="82" spans="1:6" ht="13.5" thickBot="1" x14ac:dyDescent="0.25">
      <c r="A82" s="48" t="s">
        <v>80</v>
      </c>
      <c r="B82" s="48" t="s">
        <v>209</v>
      </c>
      <c r="C82" s="78"/>
      <c r="D82" s="78"/>
      <c r="E82" s="78"/>
      <c r="F82" s="80"/>
    </row>
    <row r="83" spans="1:6" ht="13.5" thickBot="1" x14ac:dyDescent="0.25">
      <c r="A83" s="49" t="s">
        <v>78</v>
      </c>
      <c r="B83" s="50" t="s">
        <v>79</v>
      </c>
      <c r="C83" s="79">
        <f t="shared" ref="C83:E85" si="5">C84</f>
        <v>27</v>
      </c>
      <c r="D83" s="79">
        <f t="shared" si="5"/>
        <v>27</v>
      </c>
      <c r="E83" s="79">
        <f t="shared" si="5"/>
        <v>0</v>
      </c>
      <c r="F83" s="80">
        <f t="shared" si="4"/>
        <v>0</v>
      </c>
    </row>
    <row r="84" spans="1:6" ht="13.5" thickBot="1" x14ac:dyDescent="0.25">
      <c r="A84" s="51" t="s">
        <v>95</v>
      </c>
      <c r="B84" s="52" t="s">
        <v>96</v>
      </c>
      <c r="C84" s="81">
        <f t="shared" si="5"/>
        <v>27</v>
      </c>
      <c r="D84" s="81">
        <f t="shared" si="5"/>
        <v>27</v>
      </c>
      <c r="E84" s="81">
        <f t="shared" si="5"/>
        <v>0</v>
      </c>
      <c r="F84" s="80">
        <f t="shared" si="4"/>
        <v>0</v>
      </c>
    </row>
    <row r="85" spans="1:6" ht="13.5" thickBot="1" x14ac:dyDescent="0.25">
      <c r="A85" s="53" t="s">
        <v>119</v>
      </c>
      <c r="B85" s="54" t="s">
        <v>120</v>
      </c>
      <c r="C85" s="82">
        <f t="shared" si="5"/>
        <v>27</v>
      </c>
      <c r="D85" s="82">
        <f t="shared" si="5"/>
        <v>27</v>
      </c>
      <c r="E85" s="82">
        <f t="shared" si="5"/>
        <v>0</v>
      </c>
      <c r="F85" s="80">
        <f t="shared" si="4"/>
        <v>0</v>
      </c>
    </row>
    <row r="86" spans="1:6" ht="14.25" thickTop="1" thickBot="1" x14ac:dyDescent="0.25">
      <c r="A86" s="55" t="s">
        <v>133</v>
      </c>
      <c r="B86" s="56" t="s">
        <v>134</v>
      </c>
      <c r="C86" s="83">
        <v>27</v>
      </c>
      <c r="D86" s="83">
        <v>27</v>
      </c>
      <c r="E86" s="83">
        <v>0</v>
      </c>
      <c r="F86" s="80">
        <f t="shared" si="4"/>
        <v>0</v>
      </c>
    </row>
    <row r="87" spans="1:6" ht="13.5" thickBot="1" x14ac:dyDescent="0.25">
      <c r="A87" s="49" t="s">
        <v>50</v>
      </c>
      <c r="B87" s="50" t="s">
        <v>51</v>
      </c>
      <c r="C87" s="79">
        <f t="shared" ref="C87:E89" si="6">C88</f>
        <v>27</v>
      </c>
      <c r="D87" s="79">
        <f t="shared" si="6"/>
        <v>27</v>
      </c>
      <c r="E87" s="79">
        <f t="shared" si="6"/>
        <v>0</v>
      </c>
      <c r="F87" s="80">
        <f t="shared" si="4"/>
        <v>0</v>
      </c>
    </row>
    <row r="88" spans="1:6" ht="13.5" thickBot="1" x14ac:dyDescent="0.25">
      <c r="A88" s="51" t="s">
        <v>58</v>
      </c>
      <c r="B88" s="52" t="s">
        <v>59</v>
      </c>
      <c r="C88" s="81">
        <f t="shared" si="6"/>
        <v>27</v>
      </c>
      <c r="D88" s="81">
        <f t="shared" si="6"/>
        <v>27</v>
      </c>
      <c r="E88" s="81">
        <f t="shared" si="6"/>
        <v>0</v>
      </c>
      <c r="F88" s="80">
        <f t="shared" si="4"/>
        <v>0</v>
      </c>
    </row>
    <row r="89" spans="1:6" ht="13.5" thickBot="1" x14ac:dyDescent="0.25">
      <c r="A89" s="53" t="s">
        <v>60</v>
      </c>
      <c r="B89" s="54" t="s">
        <v>61</v>
      </c>
      <c r="C89" s="82">
        <f t="shared" si="6"/>
        <v>27</v>
      </c>
      <c r="D89" s="82">
        <f t="shared" si="6"/>
        <v>27</v>
      </c>
      <c r="E89" s="82">
        <f t="shared" si="6"/>
        <v>0</v>
      </c>
      <c r="F89" s="80">
        <f t="shared" si="4"/>
        <v>0</v>
      </c>
    </row>
    <row r="90" spans="1:6" ht="14.25" thickTop="1" thickBot="1" x14ac:dyDescent="0.25">
      <c r="A90" s="55" t="s">
        <v>62</v>
      </c>
      <c r="B90" s="56" t="s">
        <v>63</v>
      </c>
      <c r="C90" s="83">
        <v>27</v>
      </c>
      <c r="D90" s="83">
        <v>27</v>
      </c>
      <c r="E90" s="83">
        <v>0</v>
      </c>
      <c r="F90" s="80">
        <f t="shared" si="4"/>
        <v>0</v>
      </c>
    </row>
    <row r="91" spans="1:6" ht="13.5" thickBot="1" x14ac:dyDescent="0.25">
      <c r="A91" s="48" t="s">
        <v>201</v>
      </c>
      <c r="B91" s="48" t="s">
        <v>210</v>
      </c>
      <c r="C91" s="78"/>
      <c r="D91" s="78"/>
      <c r="E91" s="78"/>
      <c r="F91" s="80"/>
    </row>
    <row r="92" spans="1:6" ht="13.5" thickBot="1" x14ac:dyDescent="0.25">
      <c r="A92" s="49" t="s">
        <v>50</v>
      </c>
      <c r="B92" s="50" t="s">
        <v>51</v>
      </c>
      <c r="C92" s="79">
        <f t="shared" ref="C92:E94" si="7">C93</f>
        <v>0</v>
      </c>
      <c r="D92" s="79">
        <f t="shared" si="7"/>
        <v>0</v>
      </c>
      <c r="E92" s="79">
        <f t="shared" si="7"/>
        <v>0</v>
      </c>
      <c r="F92" s="80" t="e">
        <f t="shared" si="4"/>
        <v>#DIV/0!</v>
      </c>
    </row>
    <row r="93" spans="1:6" ht="13.5" thickBot="1" x14ac:dyDescent="0.25">
      <c r="A93" s="51" t="s">
        <v>52</v>
      </c>
      <c r="B93" s="52" t="s">
        <v>53</v>
      </c>
      <c r="C93" s="81">
        <f t="shared" si="7"/>
        <v>0</v>
      </c>
      <c r="D93" s="81">
        <f t="shared" si="7"/>
        <v>0</v>
      </c>
      <c r="E93" s="81">
        <f t="shared" si="7"/>
        <v>0</v>
      </c>
      <c r="F93" s="80" t="e">
        <f t="shared" si="4"/>
        <v>#DIV/0!</v>
      </c>
    </row>
    <row r="94" spans="1:6" ht="26.25" thickBot="1" x14ac:dyDescent="0.25">
      <c r="A94" s="53" t="s">
        <v>54</v>
      </c>
      <c r="B94" s="54" t="s">
        <v>55</v>
      </c>
      <c r="C94" s="82">
        <f t="shared" si="7"/>
        <v>0</v>
      </c>
      <c r="D94" s="82">
        <f t="shared" si="7"/>
        <v>0</v>
      </c>
      <c r="E94" s="82">
        <f t="shared" si="7"/>
        <v>0</v>
      </c>
      <c r="F94" s="80" t="e">
        <f t="shared" si="4"/>
        <v>#DIV/0!</v>
      </c>
    </row>
    <row r="95" spans="1:6" ht="27" thickTop="1" thickBot="1" x14ac:dyDescent="0.25">
      <c r="A95" s="55" t="s">
        <v>56</v>
      </c>
      <c r="B95" s="56" t="s">
        <v>57</v>
      </c>
      <c r="C95" s="83">
        <v>0</v>
      </c>
      <c r="D95" s="83">
        <v>0</v>
      </c>
      <c r="E95" s="83">
        <v>0</v>
      </c>
      <c r="F95" s="80" t="e">
        <f t="shared" si="4"/>
        <v>#DIV/0!</v>
      </c>
    </row>
    <row r="96" spans="1:6" ht="13.5" thickBot="1" x14ac:dyDescent="0.25">
      <c r="A96" s="48" t="s">
        <v>202</v>
      </c>
      <c r="B96" s="48" t="s">
        <v>211</v>
      </c>
      <c r="C96" s="78"/>
      <c r="D96" s="78"/>
      <c r="E96" s="78"/>
      <c r="F96" s="80"/>
    </row>
    <row r="97" spans="1:6" ht="39" thickBot="1" x14ac:dyDescent="0.25">
      <c r="A97" s="47" t="s">
        <v>212</v>
      </c>
      <c r="B97" s="47" t="s">
        <v>213</v>
      </c>
      <c r="C97" s="47" t="s">
        <v>43</v>
      </c>
      <c r="D97" s="47" t="s">
        <v>205</v>
      </c>
      <c r="E97" s="47" t="s">
        <v>206</v>
      </c>
      <c r="F97" s="47" t="s">
        <v>207</v>
      </c>
    </row>
    <row r="98" spans="1:6" ht="13.5" thickBot="1" x14ac:dyDescent="0.25">
      <c r="A98" s="49" t="s">
        <v>78</v>
      </c>
      <c r="B98" s="50" t="s">
        <v>79</v>
      </c>
      <c r="C98" s="79">
        <f>C99</f>
        <v>6563</v>
      </c>
      <c r="D98" s="79">
        <f>D99</f>
        <v>6563</v>
      </c>
      <c r="E98" s="79">
        <f>E99</f>
        <v>0</v>
      </c>
      <c r="F98" s="80">
        <f>(E98*100)/D98</f>
        <v>0</v>
      </c>
    </row>
    <row r="99" spans="1:6" ht="13.5" thickBot="1" x14ac:dyDescent="0.25">
      <c r="A99" s="51" t="s">
        <v>95</v>
      </c>
      <c r="B99" s="52" t="s">
        <v>96</v>
      </c>
      <c r="C99" s="81">
        <f>C100+C103</f>
        <v>6563</v>
      </c>
      <c r="D99" s="81">
        <f>D100+D103</f>
        <v>6563</v>
      </c>
      <c r="E99" s="81">
        <f>E100+E103</f>
        <v>0</v>
      </c>
      <c r="F99" s="80">
        <f t="shared" ref="F99:F108" si="8">(E99*100)/D99</f>
        <v>0</v>
      </c>
    </row>
    <row r="100" spans="1:6" ht="13.5" thickBot="1" x14ac:dyDescent="0.25">
      <c r="A100" s="53" t="s">
        <v>119</v>
      </c>
      <c r="B100" s="54" t="s">
        <v>120</v>
      </c>
      <c r="C100" s="82">
        <f>C101+C102</f>
        <v>5236</v>
      </c>
      <c r="D100" s="82">
        <f>D101+D102</f>
        <v>5236</v>
      </c>
      <c r="E100" s="82">
        <f>E101+E102</f>
        <v>0</v>
      </c>
      <c r="F100" s="80">
        <f t="shared" si="8"/>
        <v>0</v>
      </c>
    </row>
    <row r="101" spans="1:6" ht="14.25" thickTop="1" thickBot="1" x14ac:dyDescent="0.25">
      <c r="A101" s="55" t="s">
        <v>121</v>
      </c>
      <c r="B101" s="56" t="s">
        <v>122</v>
      </c>
      <c r="C101" s="83">
        <v>4636</v>
      </c>
      <c r="D101" s="83">
        <v>4636</v>
      </c>
      <c r="E101" s="83">
        <v>0</v>
      </c>
      <c r="F101" s="80">
        <f t="shared" si="8"/>
        <v>0</v>
      </c>
    </row>
    <row r="102" spans="1:6" ht="13.5" thickBot="1" x14ac:dyDescent="0.25">
      <c r="A102" s="55" t="s">
        <v>133</v>
      </c>
      <c r="B102" s="56" t="s">
        <v>134</v>
      </c>
      <c r="C102" s="83">
        <v>600</v>
      </c>
      <c r="D102" s="83">
        <v>600</v>
      </c>
      <c r="E102" s="83">
        <v>0</v>
      </c>
      <c r="F102" s="80">
        <f t="shared" si="8"/>
        <v>0</v>
      </c>
    </row>
    <row r="103" spans="1:6" ht="13.5" thickBot="1" x14ac:dyDescent="0.25">
      <c r="A103" s="53" t="s">
        <v>143</v>
      </c>
      <c r="B103" s="54" t="s">
        <v>144</v>
      </c>
      <c r="C103" s="82">
        <f>C104</f>
        <v>1327</v>
      </c>
      <c r="D103" s="82">
        <f>D104</f>
        <v>1327</v>
      </c>
      <c r="E103" s="82">
        <f>E104</f>
        <v>0</v>
      </c>
      <c r="F103" s="80">
        <f t="shared" si="8"/>
        <v>0</v>
      </c>
    </row>
    <row r="104" spans="1:6" ht="14.25" thickTop="1" thickBot="1" x14ac:dyDescent="0.25">
      <c r="A104" s="55" t="s">
        <v>145</v>
      </c>
      <c r="B104" s="56" t="s">
        <v>146</v>
      </c>
      <c r="C104" s="83">
        <v>1327</v>
      </c>
      <c r="D104" s="83">
        <v>1327</v>
      </c>
      <c r="E104" s="83">
        <v>0</v>
      </c>
      <c r="F104" s="80">
        <f t="shared" si="8"/>
        <v>0</v>
      </c>
    </row>
    <row r="105" spans="1:6" ht="13.5" thickBot="1" x14ac:dyDescent="0.25">
      <c r="A105" s="49" t="s">
        <v>50</v>
      </c>
      <c r="B105" s="50" t="s">
        <v>51</v>
      </c>
      <c r="C105" s="79">
        <f t="shared" ref="C105:E107" si="9">C106</f>
        <v>6563</v>
      </c>
      <c r="D105" s="79">
        <f t="shared" si="9"/>
        <v>6563</v>
      </c>
      <c r="E105" s="79">
        <f t="shared" si="9"/>
        <v>0</v>
      </c>
      <c r="F105" s="80">
        <f t="shared" si="8"/>
        <v>0</v>
      </c>
    </row>
    <row r="106" spans="1:6" ht="13.5" thickBot="1" x14ac:dyDescent="0.25">
      <c r="A106" s="51" t="s">
        <v>70</v>
      </c>
      <c r="B106" s="52" t="s">
        <v>71</v>
      </c>
      <c r="C106" s="81">
        <f t="shared" si="9"/>
        <v>6563</v>
      </c>
      <c r="D106" s="81">
        <f t="shared" si="9"/>
        <v>6563</v>
      </c>
      <c r="E106" s="81">
        <f t="shared" si="9"/>
        <v>0</v>
      </c>
      <c r="F106" s="80">
        <f t="shared" si="8"/>
        <v>0</v>
      </c>
    </row>
    <row r="107" spans="1:6" ht="26.25" thickBot="1" x14ac:dyDescent="0.25">
      <c r="A107" s="53" t="s">
        <v>72</v>
      </c>
      <c r="B107" s="54" t="s">
        <v>73</v>
      </c>
      <c r="C107" s="82">
        <f t="shared" si="9"/>
        <v>6563</v>
      </c>
      <c r="D107" s="82">
        <f t="shared" si="9"/>
        <v>6563</v>
      </c>
      <c r="E107" s="82">
        <f t="shared" si="9"/>
        <v>0</v>
      </c>
      <c r="F107" s="80">
        <f t="shared" si="8"/>
        <v>0</v>
      </c>
    </row>
    <row r="108" spans="1:6" ht="14.25" thickTop="1" thickBot="1" x14ac:dyDescent="0.25">
      <c r="A108" s="55" t="s">
        <v>74</v>
      </c>
      <c r="B108" s="56" t="s">
        <v>75</v>
      </c>
      <c r="C108" s="83">
        <v>6563</v>
      </c>
      <c r="D108" s="83">
        <v>6563</v>
      </c>
      <c r="E108" s="83">
        <v>0</v>
      </c>
      <c r="F108" s="80">
        <f t="shared" si="8"/>
        <v>0</v>
      </c>
    </row>
    <row r="109" spans="1:6" ht="13.5" thickBot="1" x14ac:dyDescent="0.25">
      <c r="A109" s="48" t="s">
        <v>200</v>
      </c>
      <c r="B109" s="48" t="s">
        <v>208</v>
      </c>
      <c r="C109" s="78"/>
      <c r="D109" s="78"/>
      <c r="E109" s="78"/>
      <c r="F109" s="80"/>
    </row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Buljubašić</cp:lastModifiedBy>
  <cp:lastPrinted>2023-07-24T12:33:14Z</cp:lastPrinted>
  <dcterms:created xsi:type="dcterms:W3CDTF">2022-08-12T12:51:27Z</dcterms:created>
  <dcterms:modified xsi:type="dcterms:W3CDTF">2025-07-22T10:38:59Z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