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ugnetic\Desktop\"/>
    </mc:Choice>
  </mc:AlternateContent>
  <xr:revisionPtr revIDLastSave="0" documentId="13_ncr:1_{5E746279-71AA-45D3-A9BB-79DA6A40BD7C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rashoda'!$B$1:$L$85</definedName>
    <definedName name="_xlnm.Print_Area" localSheetId="6">'Posebni dio'!$A$1:$F$109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F107" i="15"/>
  <c r="F106" i="15"/>
  <c r="F105" i="15"/>
  <c r="F100" i="15"/>
  <c r="F99" i="15"/>
  <c r="F98" i="15"/>
  <c r="F78" i="15"/>
  <c r="F77" i="15"/>
  <c r="F76" i="15"/>
  <c r="F74" i="15"/>
  <c r="F73" i="15"/>
  <c r="F71" i="15"/>
  <c r="F70" i="15"/>
  <c r="F69" i="15"/>
  <c r="F65" i="15"/>
  <c r="F64" i="15"/>
  <c r="F63" i="15"/>
  <c r="F61" i="15"/>
  <c r="F60" i="15"/>
  <c r="F58" i="15"/>
  <c r="F57" i="15"/>
  <c r="F56" i="15"/>
  <c r="F54" i="15"/>
  <c r="F52" i="15"/>
  <c r="F51" i="15"/>
  <c r="F46" i="15"/>
  <c r="F44" i="15"/>
  <c r="F34" i="15"/>
  <c r="F29" i="15"/>
  <c r="F24" i="15"/>
  <c r="F23" i="15"/>
  <c r="F20" i="15"/>
  <c r="F18" i="15"/>
  <c r="F15" i="15"/>
  <c r="F14" i="15"/>
  <c r="F13" i="15"/>
  <c r="J5" i="3"/>
  <c r="G12" i="1" l="1"/>
  <c r="H12" i="1"/>
  <c r="I12" i="1"/>
  <c r="J12" i="1"/>
  <c r="L12" i="1" s="1"/>
  <c r="G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109" i="15"/>
  <c r="E107" i="15"/>
  <c r="D107" i="15"/>
  <c r="C107" i="15"/>
  <c r="E106" i="15"/>
  <c r="D106" i="15"/>
  <c r="C106" i="15"/>
  <c r="E105" i="15"/>
  <c r="D105" i="15"/>
  <c r="C105" i="15"/>
  <c r="F103" i="15"/>
  <c r="E103" i="15"/>
  <c r="D103" i="15"/>
  <c r="C103" i="15"/>
  <c r="E100" i="15"/>
  <c r="D100" i="15"/>
  <c r="C100" i="15"/>
  <c r="E99" i="15"/>
  <c r="D99" i="15"/>
  <c r="C99" i="15"/>
  <c r="E98" i="15"/>
  <c r="D98" i="15"/>
  <c r="C98" i="15"/>
  <c r="F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6" i="15"/>
  <c r="E84" i="15"/>
  <c r="D84" i="15"/>
  <c r="C84" i="15"/>
  <c r="D83" i="15"/>
  <c r="C83" i="15"/>
  <c r="D82" i="15"/>
  <c r="C82" i="15"/>
  <c r="E78" i="15"/>
  <c r="D78" i="15"/>
  <c r="C78" i="15"/>
  <c r="E77" i="15"/>
  <c r="D77" i="15"/>
  <c r="C77" i="15"/>
  <c r="E76" i="15"/>
  <c r="D76" i="15"/>
  <c r="C76" i="15"/>
  <c r="E73" i="15"/>
  <c r="D73" i="15"/>
  <c r="C73" i="15"/>
  <c r="E71" i="15"/>
  <c r="D71" i="15"/>
  <c r="C71" i="15"/>
  <c r="E70" i="15"/>
  <c r="D70" i="15"/>
  <c r="C70" i="15"/>
  <c r="E69" i="15"/>
  <c r="D69" i="15"/>
  <c r="C69" i="15"/>
  <c r="F68" i="15"/>
  <c r="E65" i="15"/>
  <c r="D65" i="15"/>
  <c r="C65" i="15"/>
  <c r="D64" i="15"/>
  <c r="C64" i="15"/>
  <c r="D63" i="15"/>
  <c r="C63" i="15"/>
  <c r="E61" i="15"/>
  <c r="D61" i="15"/>
  <c r="C61" i="15"/>
  <c r="E60" i="15"/>
  <c r="D60" i="15"/>
  <c r="C60" i="15"/>
  <c r="E58" i="15"/>
  <c r="D58" i="15"/>
  <c r="C58" i="15"/>
  <c r="E57" i="15"/>
  <c r="D57" i="15"/>
  <c r="C57" i="15"/>
  <c r="E56" i="15"/>
  <c r="D56" i="15"/>
  <c r="C56" i="15"/>
  <c r="E54" i="15"/>
  <c r="D54" i="15"/>
  <c r="C54" i="15"/>
  <c r="E52" i="15"/>
  <c r="D52" i="15"/>
  <c r="C52" i="15"/>
  <c r="E51" i="15"/>
  <c r="D51" i="15"/>
  <c r="C51" i="15"/>
  <c r="E46" i="15"/>
  <c r="D46" i="15"/>
  <c r="C46" i="15"/>
  <c r="E44" i="15"/>
  <c r="D44" i="15"/>
  <c r="C44" i="15"/>
  <c r="E34" i="15"/>
  <c r="D34" i="15"/>
  <c r="C34" i="15"/>
  <c r="E29" i="15"/>
  <c r="D29" i="15"/>
  <c r="C29" i="15"/>
  <c r="E24" i="15"/>
  <c r="D24" i="15"/>
  <c r="C24" i="15"/>
  <c r="E23" i="15"/>
  <c r="D23" i="15"/>
  <c r="C23" i="15"/>
  <c r="E20" i="15"/>
  <c r="D20" i="15"/>
  <c r="C20" i="15"/>
  <c r="E18" i="15"/>
  <c r="D18" i="15"/>
  <c r="C18" i="15"/>
  <c r="E15" i="15"/>
  <c r="D15" i="15"/>
  <c r="C15" i="15"/>
  <c r="E14" i="15"/>
  <c r="D14" i="15"/>
  <c r="C14" i="15"/>
  <c r="E13" i="15"/>
  <c r="D13" i="15"/>
  <c r="C13" i="15"/>
  <c r="F10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G11" i="5" s="1"/>
  <c r="H10" i="5"/>
  <c r="G10" i="5"/>
  <c r="E9" i="5"/>
  <c r="D9" i="5"/>
  <c r="C9" i="5"/>
  <c r="C6" i="5" s="1"/>
  <c r="H8" i="5"/>
  <c r="G8" i="5"/>
  <c r="F7" i="5"/>
  <c r="H7" i="5" s="1"/>
  <c r="E7" i="5"/>
  <c r="D7" i="5"/>
  <c r="C7" i="5"/>
  <c r="E6" i="5"/>
  <c r="D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L22" i="3" s="1"/>
  <c r="I22" i="3"/>
  <c r="H22" i="3"/>
  <c r="G22" i="3"/>
  <c r="G21" i="3" s="1"/>
  <c r="J21" i="3"/>
  <c r="L21" i="3" s="1"/>
  <c r="I21" i="3"/>
  <c r="H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L16" i="3"/>
  <c r="J16" i="3"/>
  <c r="K16" i="3" s="1"/>
  <c r="I16" i="3"/>
  <c r="H16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E83" i="15" l="1"/>
  <c r="F83" i="15" s="1"/>
  <c r="F84" i="15"/>
  <c r="J18" i="3"/>
  <c r="L18" i="3" s="1"/>
  <c r="E64" i="15"/>
  <c r="E63" i="15"/>
  <c r="E82" i="15"/>
  <c r="F82" i="15" s="1"/>
  <c r="G7" i="5"/>
  <c r="F6" i="5"/>
  <c r="H6" i="5" s="1"/>
  <c r="H9" i="5"/>
  <c r="G9" i="5"/>
  <c r="K15" i="3"/>
  <c r="G11" i="3"/>
  <c r="G10" i="3" s="1"/>
  <c r="K27" i="1"/>
  <c r="J11" i="3"/>
  <c r="L11" i="3" s="1"/>
  <c r="K21" i="3"/>
  <c r="K22" i="3"/>
  <c r="K19" i="3"/>
  <c r="L15" i="3"/>
  <c r="K18" i="3" l="1"/>
  <c r="G6" i="5"/>
  <c r="J10" i="3"/>
  <c r="L10" i="3" s="1"/>
  <c r="K10" i="3"/>
  <c r="K11" i="3"/>
</calcChain>
</file>

<file path=xl/sharedStrings.xml><?xml version="1.0" encoding="utf-8"?>
<sst xmlns="http://schemas.openxmlformats.org/spreadsheetml/2006/main" count="476" uniqueCount="213">
  <si>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</si>
  <si>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</si>
  <si>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</si>
  <si>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</si>
  <si>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</si>
  <si>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</si>
  <si>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</si>
  <si>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</si>
  <si>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</si>
  <si>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</si>
  <si>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</si>
  <si>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</si>
  <si>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</si>
  <si>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</si>
  <si>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</si>
  <si>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</si>
  <si>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</si>
  <si>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</si>
  <si>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</si>
  <si>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</si>
  <si>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</si>
  <si>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</si>
  <si>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</si>
  <si>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</si>
  <si>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</si>
  <si>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</si>
  <si>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</si>
  <si>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</si>
  <si>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</si>
  <si>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</si>
  <si>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</si>
  <si>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</si>
  <si>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</si>
  <si>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</si>
  <si>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</si>
  <si>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</si>
  <si>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</si>
  <si>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</si>
  <si>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</si>
  <si>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</si>
  <si>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</si>
  <si>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</si>
  <si>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</si>
  <si>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</si>
  <si>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</si>
  <si>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</si>
  <si>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</si>
  <si>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</si>
  <si>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</si>
  <si>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</si>
  <si>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</si>
  <si>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</si>
  <si>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</si>
  <si>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</si>
  <si>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</si>
  <si>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</si>
  <si>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</si>
  <si>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</si>
  <si>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</si>
  <si>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</si>
  <si>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</si>
  <si>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</si>
  <si>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</si>
  <si>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</si>
  <si>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</si>
  <si>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</si>
  <si>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</si>
  <si>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</si>
  <si>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</si>
  <si>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</si>
  <si>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</si>
  <si>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</si>
  <si>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</si>
  <si>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</si>
  <si>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</si>
  <si>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</si>
  <si>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</si>
  <si>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</si>
  <si>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</si>
  <si>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</si>
  <si>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</si>
  <si>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</si>
  <si>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</si>
  <si>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</si>
  <si>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</si>
  <si>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</si>
  <si>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</si>
  <si>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</si>
  <si>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</si>
  <si>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</si>
  <si>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</si>
  <si>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</si>
  <si>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</si>
  <si>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</si>
  <si>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</si>
  <si>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</si>
  <si>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</si>
  <si>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</si>
  <si>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</si>
  <si>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</si>
  <si>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</si>
  <si>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</si>
  <si>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</si>
  <si>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</si>
  <si>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</si>
  <si>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</si>
  <si>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</si>
  <si>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</si>
  <si>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</si>
  <si>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</si>
  <si>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</si>
  <si>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</si>
  <si>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</si>
  <si>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</si>
  <si>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</si>
  <si>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</si>
  <si>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</si>
  <si>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</si>
  <si>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</si>
  <si>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</si>
  <si>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</si>
  <si>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</si>
  <si>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</si>
  <si>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</si>
  <si>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</si>
  <si>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</si>
  <si>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</si>
  <si>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</si>
  <si>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</si>
  <si>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</si>
  <si>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</si>
  <si>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</si>
  <si>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</si>
  <si>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</si>
  <si>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</si>
  <si>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</si>
  <si>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</si>
  <si>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</si>
  <si>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</si>
  <si>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</si>
  <si>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</si>
  <si>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</si>
  <si>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</si>
  <si>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</si>
  <si>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</si>
  <si>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</si>
  <si>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</si>
  <si>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</si>
  <si>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</si>
  <si>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</si>
  <si>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</si>
  <si>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</si>
  <si>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</si>
  <si>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</si>
  <si>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</si>
  <si>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</si>
  <si>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</si>
  <si>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</si>
  <si>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</si>
  <si>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</si>
  <si>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</si>
  <si>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</si>
  <si>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</si>
  <si>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</si>
  <si>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</si>
  <si>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</si>
  <si>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</si>
  <si>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</si>
  <si>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</si>
  <si>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</si>
  <si>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</si>
  <si>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</si>
  <si>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</si>
  <si>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</si>
  <si>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</si>
  <si>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</si>
  <si>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</si>
  <si>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</si>
  <si>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</si>
  <si>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</si>
  <si>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</si>
  <si>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</si>
  <si>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</si>
  <si>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</si>
  <si>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</si>
  <si>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</si>
  <si>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</si>
  <si>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</si>
  <si>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</si>
  <si>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</si>
  <si>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</si>
  <si>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</si>
  <si>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</si>
  <si>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</si>
  <si>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</si>
  <si>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</si>
  <si>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</si>
  <si>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4462 ZLATAR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</si>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</sst>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J13" sqref="J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8" t="s">
        <v>31</v>
      </c>
      <c r="C7" s="108"/>
      <c r="D7" s="108"/>
      <c r="E7" s="108"/>
      <c r="F7" s="108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1" t="s">
        <v>8</v>
      </c>
      <c r="C10" s="102"/>
      <c r="D10" s="102"/>
      <c r="E10" s="102"/>
      <c r="F10" s="103"/>
      <c r="G10" s="85">
        <v>2554072.73</v>
      </c>
      <c r="H10" s="86">
        <v>5470960</v>
      </c>
      <c r="I10" s="86">
        <v>5470960</v>
      </c>
      <c r="J10" s="86">
        <v>3197587.66</v>
      </c>
      <c r="K10" s="86"/>
      <c r="L10" s="86"/>
    </row>
    <row r="11" spans="2:13" x14ac:dyDescent="0.25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8" t="s">
        <v>0</v>
      </c>
      <c r="C12" s="99"/>
      <c r="D12" s="99"/>
      <c r="E12" s="99"/>
      <c r="F12" s="100"/>
      <c r="G12" s="87">
        <f>G10+G11</f>
        <v>2554072.73</v>
      </c>
      <c r="H12" s="87">
        <f t="shared" ref="H12:J12" si="0">H10+H11</f>
        <v>5470960</v>
      </c>
      <c r="I12" s="87">
        <f t="shared" si="0"/>
        <v>5470960</v>
      </c>
      <c r="J12" s="87">
        <f t="shared" si="0"/>
        <v>3197587.66</v>
      </c>
      <c r="K12" s="88">
        <f>J12/G12*100</f>
        <v>125.19563841864441</v>
      </c>
      <c r="L12" s="88">
        <f>J12/I12*100</f>
        <v>58.446555266351794</v>
      </c>
    </row>
    <row r="13" spans="2:13" x14ac:dyDescent="0.25">
      <c r="B13" s="114" t="s">
        <v>9</v>
      </c>
      <c r="C13" s="102"/>
      <c r="D13" s="102"/>
      <c r="E13" s="102"/>
      <c r="F13" s="102"/>
      <c r="G13" s="89">
        <v>2516028.7799999998</v>
      </c>
      <c r="H13" s="86">
        <v>5369967</v>
      </c>
      <c r="I13" s="86">
        <v>5369967</v>
      </c>
      <c r="J13" s="86">
        <v>3167857.5</v>
      </c>
      <c r="K13" s="86"/>
      <c r="L13" s="86"/>
    </row>
    <row r="14" spans="2:13" x14ac:dyDescent="0.25">
      <c r="B14" s="104" t="s">
        <v>10</v>
      </c>
      <c r="C14" s="103"/>
      <c r="D14" s="103"/>
      <c r="E14" s="103"/>
      <c r="F14" s="103"/>
      <c r="G14" s="85">
        <v>37252.65</v>
      </c>
      <c r="H14" s="86">
        <v>100993</v>
      </c>
      <c r="I14" s="86">
        <v>100993</v>
      </c>
      <c r="J14" s="86">
        <v>26717.96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2553281.4299999997</v>
      </c>
      <c r="H15" s="87">
        <f t="shared" ref="H15:J15" si="1">H13+H14</f>
        <v>5470960</v>
      </c>
      <c r="I15" s="87">
        <f t="shared" si="1"/>
        <v>5470960</v>
      </c>
      <c r="J15" s="87">
        <f t="shared" si="1"/>
        <v>3194575.46</v>
      </c>
      <c r="K15" s="88">
        <f>J15/G15*100</f>
        <v>125.11646473690918</v>
      </c>
      <c r="L15" s="88">
        <f>J15/I15*100</f>
        <v>58.391497287496165</v>
      </c>
    </row>
    <row r="16" spans="2:13" x14ac:dyDescent="0.25">
      <c r="B16" s="113" t="s">
        <v>2</v>
      </c>
      <c r="C16" s="99"/>
      <c r="D16" s="99"/>
      <c r="E16" s="99"/>
      <c r="F16" s="99"/>
      <c r="G16" s="90">
        <f>G12-G15</f>
        <v>791.3000000002794</v>
      </c>
      <c r="H16" s="90">
        <f t="shared" ref="H16:J16" si="2">H12-H15</f>
        <v>0</v>
      </c>
      <c r="I16" s="90">
        <f t="shared" si="2"/>
        <v>0</v>
      </c>
      <c r="J16" s="90">
        <f t="shared" si="2"/>
        <v>3012.2000000001863</v>
      </c>
      <c r="K16" s="88">
        <f>J16/G16*100</f>
        <v>380.66472892697118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9">
        <v>1</v>
      </c>
      <c r="C20" s="110"/>
      <c r="D20" s="110"/>
      <c r="E20" s="110"/>
      <c r="F20" s="11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v>833.46</v>
      </c>
      <c r="H24" s="86">
        <v>0</v>
      </c>
      <c r="I24" s="86">
        <v>0</v>
      </c>
      <c r="J24" s="86">
        <v>6399.51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27</v>
      </c>
      <c r="C25" s="102"/>
      <c r="D25" s="102"/>
      <c r="E25" s="102"/>
      <c r="F25" s="102"/>
      <c r="G25" s="89">
        <v>-6399.51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5" t="s">
        <v>29</v>
      </c>
      <c r="C26" s="116"/>
      <c r="D26" s="116"/>
      <c r="E26" s="116"/>
      <c r="F26" s="117"/>
      <c r="G26" s="94">
        <f>G24+G25</f>
        <v>-5566.05</v>
      </c>
      <c r="H26" s="94">
        <f t="shared" ref="H26:J26" si="4">H24+H25</f>
        <v>0</v>
      </c>
      <c r="I26" s="94">
        <f t="shared" si="4"/>
        <v>0</v>
      </c>
      <c r="J26" s="94">
        <f t="shared" si="4"/>
        <v>6399.51</v>
      </c>
      <c r="K26" s="93">
        <f>J26/G26*100</f>
        <v>-114.9739941250977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30</v>
      </c>
      <c r="C27" s="112"/>
      <c r="D27" s="112"/>
      <c r="E27" s="112"/>
      <c r="F27" s="112"/>
      <c r="G27" s="94">
        <f>G16+G26</f>
        <v>-4774.7499999997208</v>
      </c>
      <c r="H27" s="94">
        <f t="shared" ref="H27:J27" si="5">H16+H26</f>
        <v>0</v>
      </c>
      <c r="I27" s="94">
        <f t="shared" si="5"/>
        <v>0</v>
      </c>
      <c r="J27" s="94">
        <f t="shared" si="5"/>
        <v>9411.7100000001865</v>
      </c>
      <c r="K27" s="93">
        <f>J27/G27*100</f>
        <v>-197.11419446045838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view="pageBreakPreview" zoomScaleNormal="90" zoomScaleSheetLayoutView="100"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95">
        <f>J20-4460.43</f>
        <v>0</v>
      </c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2554072.73</v>
      </c>
      <c r="H10" s="65">
        <f>H11</f>
        <v>5470960</v>
      </c>
      <c r="I10" s="65">
        <f>I11</f>
        <v>5470960</v>
      </c>
      <c r="J10" s="65">
        <f>J11</f>
        <v>3197587.66</v>
      </c>
      <c r="K10" s="69">
        <f t="shared" ref="K10:K24" si="0">(J10*100)/G10</f>
        <v>125.19563841864441</v>
      </c>
      <c r="L10" s="69">
        <f t="shared" ref="L10:L24" si="1">(J10*100)/I10</f>
        <v>58.446555266351794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2554072.73</v>
      </c>
      <c r="H11" s="65">
        <f>H12+H15+H18+H21</f>
        <v>5470960</v>
      </c>
      <c r="I11" s="65">
        <f>I12+I15+I18+I21</f>
        <v>5470960</v>
      </c>
      <c r="J11" s="65">
        <f>J12+J15+J18+J21</f>
        <v>3197587.66</v>
      </c>
      <c r="K11" s="65">
        <f t="shared" si="0"/>
        <v>125.19563841864441</v>
      </c>
      <c r="L11" s="65">
        <f t="shared" si="1"/>
        <v>58.446555266351794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73.97</v>
      </c>
      <c r="H15" s="65">
        <f t="shared" si="3"/>
        <v>0</v>
      </c>
      <c r="I15" s="65">
        <f t="shared" si="3"/>
        <v>0</v>
      </c>
      <c r="J15" s="65">
        <f t="shared" si="3"/>
        <v>51.77</v>
      </c>
      <c r="K15" s="65">
        <f t="shared" si="0"/>
        <v>69.987832905231855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v>73.97</v>
      </c>
      <c r="H16" s="65">
        <f t="shared" si="3"/>
        <v>0</v>
      </c>
      <c r="I16" s="65">
        <f t="shared" si="3"/>
        <v>0</v>
      </c>
      <c r="J16" s="65">
        <f t="shared" si="3"/>
        <v>51.77</v>
      </c>
      <c r="K16" s="65">
        <f t="shared" si="0"/>
        <v>69.987832905231855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51.77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3793.82</v>
      </c>
      <c r="H18" s="65">
        <f t="shared" si="4"/>
        <v>9000</v>
      </c>
      <c r="I18" s="65">
        <f t="shared" si="4"/>
        <v>9000</v>
      </c>
      <c r="J18" s="65">
        <f t="shared" si="4"/>
        <v>4460.43</v>
      </c>
      <c r="K18" s="65">
        <f t="shared" si="0"/>
        <v>117.57094432524474</v>
      </c>
      <c r="L18" s="65">
        <f t="shared" si="1"/>
        <v>49.560333333333332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3793.82</v>
      </c>
      <c r="H19" s="65">
        <f t="shared" si="4"/>
        <v>9000</v>
      </c>
      <c r="I19" s="65">
        <f t="shared" si="4"/>
        <v>9000</v>
      </c>
      <c r="J19" s="65">
        <f t="shared" si="4"/>
        <v>4460.43</v>
      </c>
      <c r="K19" s="65">
        <f t="shared" si="0"/>
        <v>117.57094432524474</v>
      </c>
      <c r="L19" s="65">
        <f t="shared" si="1"/>
        <v>49.560333333333332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3793.82</v>
      </c>
      <c r="H20" s="66">
        <v>9000</v>
      </c>
      <c r="I20" s="66">
        <v>9000</v>
      </c>
      <c r="J20" s="66">
        <v>4460.43</v>
      </c>
      <c r="K20" s="66">
        <f t="shared" si="0"/>
        <v>117.57094432524474</v>
      </c>
      <c r="L20" s="66">
        <f t="shared" si="1"/>
        <v>49.560333333333332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2550204.94</v>
      </c>
      <c r="H21" s="65">
        <f>H22</f>
        <v>5461960</v>
      </c>
      <c r="I21" s="65">
        <f>I22</f>
        <v>5461960</v>
      </c>
      <c r="J21" s="65">
        <f>J22</f>
        <v>3193075.46</v>
      </c>
      <c r="K21" s="65">
        <f t="shared" si="0"/>
        <v>125.20858264826356</v>
      </c>
      <c r="L21" s="65">
        <f t="shared" si="1"/>
        <v>58.460249800437936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2550204.94</v>
      </c>
      <c r="H22" s="65">
        <f>H23+H24</f>
        <v>5461960</v>
      </c>
      <c r="I22" s="65">
        <f>I23+I24</f>
        <v>5461960</v>
      </c>
      <c r="J22" s="65">
        <f>J23+J24</f>
        <v>3193075.46</v>
      </c>
      <c r="K22" s="65">
        <f t="shared" si="0"/>
        <v>125.20858264826356</v>
      </c>
      <c r="L22" s="65">
        <f t="shared" si="1"/>
        <v>58.460249800437936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2516028.7799999998</v>
      </c>
      <c r="H23" s="66">
        <v>5365367</v>
      </c>
      <c r="I23" s="66">
        <v>5365367</v>
      </c>
      <c r="J23" s="66">
        <v>3167657.5</v>
      </c>
      <c r="K23" s="66">
        <f t="shared" si="0"/>
        <v>125.89909643243431</v>
      </c>
      <c r="L23" s="66">
        <f t="shared" si="1"/>
        <v>59.038971611820777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34176.160000000003</v>
      </c>
      <c r="H24" s="66">
        <v>96593</v>
      </c>
      <c r="I24" s="66">
        <v>96593</v>
      </c>
      <c r="J24" s="66">
        <v>25417.96</v>
      </c>
      <c r="K24" s="66">
        <f t="shared" si="0"/>
        <v>74.373364356908439</v>
      </c>
      <c r="L24" s="66">
        <f t="shared" si="1"/>
        <v>26.314494839170539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8" t="s">
        <v>3</v>
      </c>
      <c r="C27" s="119"/>
      <c r="D27" s="119"/>
      <c r="E27" s="119"/>
      <c r="F27" s="120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1">
        <v>1</v>
      </c>
      <c r="C28" s="122"/>
      <c r="D28" s="122"/>
      <c r="E28" s="122"/>
      <c r="F28" s="123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2553281.4299999997</v>
      </c>
      <c r="H29" s="65">
        <f>H30+H74</f>
        <v>5470960</v>
      </c>
      <c r="I29" s="65">
        <f>I30+I74</f>
        <v>5470960</v>
      </c>
      <c r="J29" s="65">
        <f>J30+J74</f>
        <v>3194575.46</v>
      </c>
      <c r="K29" s="70">
        <f t="shared" ref="K29:K60" si="5">(J29*100)/G29</f>
        <v>125.11646473690918</v>
      </c>
      <c r="L29" s="70">
        <f t="shared" ref="L29:L60" si="6">(J29*100)/I29</f>
        <v>58.391497287496165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G31+G40+G69</f>
        <v>2516028.7799999998</v>
      </c>
      <c r="H30" s="65">
        <f>H31+H40+H69</f>
        <v>5369967</v>
      </c>
      <c r="I30" s="65">
        <f>I31+I40+I69</f>
        <v>5369967</v>
      </c>
      <c r="J30" s="65">
        <f>J31+J40+J69</f>
        <v>3167857.5</v>
      </c>
      <c r="K30" s="65">
        <f t="shared" si="5"/>
        <v>125.90704546710313</v>
      </c>
      <c r="L30" s="65">
        <f t="shared" si="6"/>
        <v>58.992122297958254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1952320.81</v>
      </c>
      <c r="H31" s="65">
        <f>H32+H35+H37</f>
        <v>3836213</v>
      </c>
      <c r="I31" s="65">
        <f>I32+I35+I37</f>
        <v>3836213</v>
      </c>
      <c r="J31" s="65">
        <f>J32+J35+J37</f>
        <v>2286016.42</v>
      </c>
      <c r="K31" s="65">
        <f t="shared" si="5"/>
        <v>117.09225288645055</v>
      </c>
      <c r="L31" s="65">
        <f t="shared" si="6"/>
        <v>59.590445577448385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1622153.73</v>
      </c>
      <c r="H32" s="65">
        <f>H33+H34</f>
        <v>3162661</v>
      </c>
      <c r="I32" s="65">
        <f>I33+I34</f>
        <v>3162661</v>
      </c>
      <c r="J32" s="65">
        <f>J33+J34</f>
        <v>1895325.74</v>
      </c>
      <c r="K32" s="65">
        <f t="shared" si="5"/>
        <v>116.84008148845425</v>
      </c>
      <c r="L32" s="65">
        <f t="shared" si="6"/>
        <v>59.928197805582073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1614193.23</v>
      </c>
      <c r="H33" s="66">
        <v>3048181</v>
      </c>
      <c r="I33" s="66">
        <v>3048181</v>
      </c>
      <c r="J33" s="66">
        <v>1881974.65</v>
      </c>
      <c r="K33" s="66">
        <f t="shared" si="5"/>
        <v>116.58917997072754</v>
      </c>
      <c r="L33" s="66">
        <f t="shared" si="6"/>
        <v>61.740908758370978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7960.5</v>
      </c>
      <c r="H34" s="66">
        <v>114480</v>
      </c>
      <c r="I34" s="66">
        <v>114480</v>
      </c>
      <c r="J34" s="66">
        <v>13351.09</v>
      </c>
      <c r="K34" s="66">
        <f t="shared" si="5"/>
        <v>167.7167263362854</v>
      </c>
      <c r="L34" s="66">
        <f t="shared" si="6"/>
        <v>11.662377707896576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68168.509999999995</v>
      </c>
      <c r="H35" s="65">
        <f>H36</f>
        <v>147213</v>
      </c>
      <c r="I35" s="65">
        <f>I36</f>
        <v>147213</v>
      </c>
      <c r="J35" s="65">
        <f>J36</f>
        <v>83656.759999999995</v>
      </c>
      <c r="K35" s="65">
        <f t="shared" si="5"/>
        <v>122.72053474544185</v>
      </c>
      <c r="L35" s="65">
        <f t="shared" si="6"/>
        <v>56.827019352910412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68168.509999999995</v>
      </c>
      <c r="H36" s="66">
        <v>147213</v>
      </c>
      <c r="I36" s="66">
        <v>147213</v>
      </c>
      <c r="J36" s="66">
        <v>83656.759999999995</v>
      </c>
      <c r="K36" s="66">
        <f t="shared" si="5"/>
        <v>122.72053474544185</v>
      </c>
      <c r="L36" s="66">
        <f t="shared" si="6"/>
        <v>56.827019352910412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261998.57</v>
      </c>
      <c r="H37" s="65">
        <f>H38+H39</f>
        <v>526339</v>
      </c>
      <c r="I37" s="65">
        <f>I38+I39</f>
        <v>526339</v>
      </c>
      <c r="J37" s="65">
        <f>J38+J39</f>
        <v>307033.92000000004</v>
      </c>
      <c r="K37" s="65">
        <f t="shared" si="5"/>
        <v>117.18915870418682</v>
      </c>
      <c r="L37" s="65">
        <f t="shared" si="6"/>
        <v>58.333872276232619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2104.7600000000002</v>
      </c>
      <c r="H38" s="66">
        <v>4500</v>
      </c>
      <c r="I38" s="66">
        <v>4500</v>
      </c>
      <c r="J38" s="66">
        <v>1886.84</v>
      </c>
      <c r="K38" s="66">
        <f t="shared" si="5"/>
        <v>89.646325471787748</v>
      </c>
      <c r="L38" s="66">
        <f t="shared" si="6"/>
        <v>41.92977777777778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259893.81</v>
      </c>
      <c r="H39" s="66">
        <v>521839</v>
      </c>
      <c r="I39" s="66">
        <v>521839</v>
      </c>
      <c r="J39" s="66">
        <v>305147.08</v>
      </c>
      <c r="K39" s="66">
        <f t="shared" si="5"/>
        <v>117.41221539674223</v>
      </c>
      <c r="L39" s="66">
        <f t="shared" si="6"/>
        <v>58.475330513817482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G41+G46+G51+G61+G63</f>
        <v>560599.38</v>
      </c>
      <c r="H40" s="65">
        <f>H41+H46+H51+H61+H63</f>
        <v>1525754</v>
      </c>
      <c r="I40" s="65">
        <f>I41+I46+I51+I61+I63</f>
        <v>1525754</v>
      </c>
      <c r="J40" s="65">
        <f>J41+J46+J51+J61+J63</f>
        <v>876969.2699999999</v>
      </c>
      <c r="K40" s="65">
        <f t="shared" si="5"/>
        <v>156.43422045882392</v>
      </c>
      <c r="L40" s="65">
        <f t="shared" si="6"/>
        <v>57.477763125641488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83128.34</v>
      </c>
      <c r="H41" s="65">
        <f>H42+H43+H44+H45</f>
        <v>169385</v>
      </c>
      <c r="I41" s="65">
        <f>I42+I43+I44+I45</f>
        <v>169385</v>
      </c>
      <c r="J41" s="65">
        <f>J42+J43+J44+J45</f>
        <v>85286.49</v>
      </c>
      <c r="K41" s="65">
        <f t="shared" si="5"/>
        <v>102.59616636155613</v>
      </c>
      <c r="L41" s="65">
        <f t="shared" si="6"/>
        <v>50.350674498922572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3079.3</v>
      </c>
      <c r="H42" s="66">
        <v>6000</v>
      </c>
      <c r="I42" s="66">
        <v>6000</v>
      </c>
      <c r="J42" s="66">
        <v>3307.75</v>
      </c>
      <c r="K42" s="66">
        <f t="shared" si="5"/>
        <v>107.4188939044588</v>
      </c>
      <c r="L42" s="66">
        <f t="shared" si="6"/>
        <v>55.12916666666667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78990.14</v>
      </c>
      <c r="H43" s="66">
        <v>160385</v>
      </c>
      <c r="I43" s="66">
        <v>160385</v>
      </c>
      <c r="J43" s="66">
        <v>81513.740000000005</v>
      </c>
      <c r="K43" s="66">
        <f t="shared" si="5"/>
        <v>103.19482912677456</v>
      </c>
      <c r="L43" s="66">
        <f t="shared" si="6"/>
        <v>50.823792748698445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908.9</v>
      </c>
      <c r="H44" s="66">
        <v>2500</v>
      </c>
      <c r="I44" s="66">
        <v>2500</v>
      </c>
      <c r="J44" s="66">
        <v>210</v>
      </c>
      <c r="K44" s="66">
        <f t="shared" si="5"/>
        <v>23.104852018923975</v>
      </c>
      <c r="L44" s="66">
        <f t="shared" si="6"/>
        <v>8.4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150</v>
      </c>
      <c r="H45" s="66">
        <v>500</v>
      </c>
      <c r="I45" s="66">
        <v>500</v>
      </c>
      <c r="J45" s="66">
        <v>255</v>
      </c>
      <c r="K45" s="66">
        <f t="shared" si="5"/>
        <v>170</v>
      </c>
      <c r="L45" s="66">
        <f t="shared" si="6"/>
        <v>51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</f>
        <v>79679.159999999989</v>
      </c>
      <c r="H46" s="65">
        <f>H47+H48+H49+H50</f>
        <v>392000</v>
      </c>
      <c r="I46" s="65">
        <f>I47+I48+I49+I50</f>
        <v>392000</v>
      </c>
      <c r="J46" s="65">
        <f>J47+J48+J49+J50</f>
        <v>110304.77</v>
      </c>
      <c r="K46" s="65">
        <f t="shared" si="5"/>
        <v>138.43616072257791</v>
      </c>
      <c r="L46" s="65">
        <f t="shared" si="6"/>
        <v>28.138971938775509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30479.279999999999</v>
      </c>
      <c r="H47" s="66">
        <v>87665</v>
      </c>
      <c r="I47" s="66">
        <v>87665</v>
      </c>
      <c r="J47" s="66">
        <v>32225.19</v>
      </c>
      <c r="K47" s="66">
        <f t="shared" si="5"/>
        <v>105.72818649259432</v>
      </c>
      <c r="L47" s="66">
        <f t="shared" si="6"/>
        <v>36.759470712370955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45927.59</v>
      </c>
      <c r="H48" s="66">
        <v>300000</v>
      </c>
      <c r="I48" s="66">
        <v>300000</v>
      </c>
      <c r="J48" s="66">
        <v>76177.83</v>
      </c>
      <c r="K48" s="66">
        <f t="shared" si="5"/>
        <v>165.86507151801348</v>
      </c>
      <c r="L48" s="66">
        <f t="shared" si="6"/>
        <v>25.392610000000001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3022.29</v>
      </c>
      <c r="H49" s="66">
        <v>3385</v>
      </c>
      <c r="I49" s="66">
        <v>3385</v>
      </c>
      <c r="J49" s="66">
        <v>1901.75</v>
      </c>
      <c r="K49" s="66">
        <f t="shared" si="5"/>
        <v>62.924140304206411</v>
      </c>
      <c r="L49" s="66">
        <f t="shared" si="6"/>
        <v>56.181683899556866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250</v>
      </c>
      <c r="H50" s="66">
        <v>950</v>
      </c>
      <c r="I50" s="66">
        <v>950</v>
      </c>
      <c r="J50" s="66">
        <v>0</v>
      </c>
      <c r="K50" s="66">
        <f t="shared" si="5"/>
        <v>0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395827.56</v>
      </c>
      <c r="H51" s="65">
        <f>H52+H53+H54+H55+H56+H57+H58+H59+H60</f>
        <v>953869</v>
      </c>
      <c r="I51" s="65">
        <f>I52+I53+I54+I55+I56+I57+I58+I59+I60</f>
        <v>953869</v>
      </c>
      <c r="J51" s="65">
        <f>J52+J53+J54+J55+J56+J57+J58+J59+J60</f>
        <v>676571.64999999991</v>
      </c>
      <c r="K51" s="65">
        <f t="shared" si="5"/>
        <v>170.92585720913419</v>
      </c>
      <c r="L51" s="65">
        <f t="shared" si="6"/>
        <v>70.929199921582523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147891.85999999999</v>
      </c>
      <c r="H52" s="66">
        <v>316000</v>
      </c>
      <c r="I52" s="66">
        <v>316000</v>
      </c>
      <c r="J52" s="66">
        <v>168439.57</v>
      </c>
      <c r="K52" s="66">
        <f t="shared" si="5"/>
        <v>113.89373965544826</v>
      </c>
      <c r="L52" s="66">
        <f t="shared" si="6"/>
        <v>53.303661392405061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22748.61</v>
      </c>
      <c r="H53" s="66">
        <v>39400</v>
      </c>
      <c r="I53" s="66">
        <v>39400</v>
      </c>
      <c r="J53" s="66">
        <v>24339.77</v>
      </c>
      <c r="K53" s="66">
        <f t="shared" si="5"/>
        <v>106.99453724864948</v>
      </c>
      <c r="L53" s="66">
        <f t="shared" si="6"/>
        <v>61.776065989847716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790</v>
      </c>
      <c r="H54" s="66">
        <v>10000</v>
      </c>
      <c r="I54" s="66">
        <v>10000</v>
      </c>
      <c r="J54" s="66">
        <v>2241.0500000000002</v>
      </c>
      <c r="K54" s="66">
        <f t="shared" si="5"/>
        <v>283.67721518987344</v>
      </c>
      <c r="L54" s="66">
        <f t="shared" si="6"/>
        <v>22.410499999999999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15547.73</v>
      </c>
      <c r="H55" s="66">
        <v>40000</v>
      </c>
      <c r="I55" s="66">
        <v>40000</v>
      </c>
      <c r="J55" s="66">
        <v>15892.62</v>
      </c>
      <c r="K55" s="66">
        <f t="shared" si="5"/>
        <v>102.21826594621852</v>
      </c>
      <c r="L55" s="66">
        <f t="shared" si="6"/>
        <v>39.731549999999999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10842.41</v>
      </c>
      <c r="H56" s="66">
        <v>26805</v>
      </c>
      <c r="I56" s="66">
        <v>26805</v>
      </c>
      <c r="J56" s="66">
        <v>12957.73</v>
      </c>
      <c r="K56" s="66">
        <f t="shared" si="5"/>
        <v>119.50968465497985</v>
      </c>
      <c r="L56" s="66">
        <f t="shared" si="6"/>
        <v>48.340720014922589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200</v>
      </c>
      <c r="H57" s="66">
        <v>18000</v>
      </c>
      <c r="I57" s="66">
        <v>18000</v>
      </c>
      <c r="J57" s="66">
        <v>0</v>
      </c>
      <c r="K57" s="66">
        <f t="shared" si="5"/>
        <v>0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197345.86</v>
      </c>
      <c r="H58" s="66">
        <v>500000</v>
      </c>
      <c r="I58" s="66">
        <v>500000</v>
      </c>
      <c r="J58" s="66">
        <v>452087.85</v>
      </c>
      <c r="K58" s="66">
        <f t="shared" si="5"/>
        <v>229.08403044279726</v>
      </c>
      <c r="L58" s="66">
        <f t="shared" si="6"/>
        <v>90.417569999999998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11.09</v>
      </c>
      <c r="H59" s="66">
        <v>664</v>
      </c>
      <c r="I59" s="66">
        <v>664</v>
      </c>
      <c r="J59" s="66">
        <v>11.46</v>
      </c>
      <c r="K59" s="66">
        <f t="shared" si="5"/>
        <v>103.33633904418394</v>
      </c>
      <c r="L59" s="66">
        <f t="shared" si="6"/>
        <v>1.7259036144578312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450</v>
      </c>
      <c r="H60" s="66">
        <v>3000</v>
      </c>
      <c r="I60" s="66">
        <v>3000</v>
      </c>
      <c r="J60" s="66">
        <v>601.6</v>
      </c>
      <c r="K60" s="66">
        <f t="shared" si="5"/>
        <v>133.6888888888889</v>
      </c>
      <c r="L60" s="66">
        <f t="shared" si="6"/>
        <v>20.053333333333335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557.99</v>
      </c>
      <c r="H61" s="65">
        <f>H62</f>
        <v>3500</v>
      </c>
      <c r="I61" s="65">
        <f>I62</f>
        <v>3500</v>
      </c>
      <c r="J61" s="65">
        <f>J62</f>
        <v>2763.45</v>
      </c>
      <c r="K61" s="65">
        <f t="shared" ref="K61:K84" si="7">(J61*100)/G61</f>
        <v>495.25081094643275</v>
      </c>
      <c r="L61" s="65">
        <f t="shared" ref="L61:L84" si="8">(J61*100)/I61</f>
        <v>78.955714285714279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557.99</v>
      </c>
      <c r="H62" s="66">
        <v>3500</v>
      </c>
      <c r="I62" s="66">
        <v>3500</v>
      </c>
      <c r="J62" s="66">
        <v>2763.45</v>
      </c>
      <c r="K62" s="66">
        <f t="shared" si="7"/>
        <v>495.25081094643275</v>
      </c>
      <c r="L62" s="66">
        <f t="shared" si="8"/>
        <v>78.955714285714279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1406.33</v>
      </c>
      <c r="H63" s="65">
        <f>H64+H65+H66+H67+H68</f>
        <v>7000</v>
      </c>
      <c r="I63" s="65">
        <f>I64+I65+I66+I67+I68</f>
        <v>7000</v>
      </c>
      <c r="J63" s="65">
        <f>J64+J65+J66+J67+J68</f>
        <v>2042.91</v>
      </c>
      <c r="K63" s="65">
        <f t="shared" si="7"/>
        <v>145.26533601643996</v>
      </c>
      <c r="L63" s="65">
        <f t="shared" si="8"/>
        <v>29.184428571428572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0</v>
      </c>
      <c r="I64" s="66">
        <v>0</v>
      </c>
      <c r="J64" s="66">
        <v>0</v>
      </c>
      <c r="K64" s="66" t="e">
        <f t="shared" si="7"/>
        <v>#DIV/0!</v>
      </c>
      <c r="L64" s="66" t="e">
        <f t="shared" si="8"/>
        <v>#DIV/0!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373.72</v>
      </c>
      <c r="H65" s="66">
        <v>2000</v>
      </c>
      <c r="I65" s="66">
        <v>2000</v>
      </c>
      <c r="J65" s="66">
        <v>740.92</v>
      </c>
      <c r="K65" s="66">
        <f t="shared" si="7"/>
        <v>198.25537835812906</v>
      </c>
      <c r="L65" s="66">
        <f t="shared" si="8"/>
        <v>37.045999999999999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30</v>
      </c>
      <c r="H66" s="66">
        <v>500</v>
      </c>
      <c r="I66" s="66">
        <v>500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1000</v>
      </c>
      <c r="I67" s="66">
        <v>1000</v>
      </c>
      <c r="J67" s="66">
        <v>64.099999999999994</v>
      </c>
      <c r="K67" s="66" t="e">
        <f t="shared" si="7"/>
        <v>#DIV/0!</v>
      </c>
      <c r="L67" s="66">
        <f t="shared" si="8"/>
        <v>6.41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1002.61</v>
      </c>
      <c r="H68" s="66">
        <v>3500</v>
      </c>
      <c r="I68" s="66">
        <v>3500</v>
      </c>
      <c r="J68" s="66">
        <v>1237.8900000000001</v>
      </c>
      <c r="K68" s="66">
        <f t="shared" si="7"/>
        <v>123.46675177785978</v>
      </c>
      <c r="L68" s="66">
        <f t="shared" si="8"/>
        <v>35.368285714285712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3108.59</v>
      </c>
      <c r="H69" s="65">
        <f>H70+H72</f>
        <v>8000</v>
      </c>
      <c r="I69" s="65">
        <f>I70+I72</f>
        <v>8000</v>
      </c>
      <c r="J69" s="65">
        <f>J70+J72</f>
        <v>4871.8100000000004</v>
      </c>
      <c r="K69" s="65">
        <f t="shared" si="7"/>
        <v>156.72089275201941</v>
      </c>
      <c r="L69" s="65">
        <f t="shared" si="8"/>
        <v>60.897624999999998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142.49</v>
      </c>
      <c r="H70" s="65">
        <f>H71</f>
        <v>500</v>
      </c>
      <c r="I70" s="65">
        <f>I71</f>
        <v>500</v>
      </c>
      <c r="J70" s="65">
        <f>J71</f>
        <v>89.51</v>
      </c>
      <c r="K70" s="65">
        <f t="shared" si="7"/>
        <v>62.818443399536804</v>
      </c>
      <c r="L70" s="65">
        <f t="shared" si="8"/>
        <v>17.902000000000001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142.49</v>
      </c>
      <c r="H71" s="66">
        <v>500</v>
      </c>
      <c r="I71" s="66">
        <v>500</v>
      </c>
      <c r="J71" s="66">
        <v>89.51</v>
      </c>
      <c r="K71" s="66">
        <f t="shared" si="7"/>
        <v>62.818443399536804</v>
      </c>
      <c r="L71" s="66">
        <f t="shared" si="8"/>
        <v>17.902000000000001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2966.1</v>
      </c>
      <c r="H72" s="65">
        <f>H73</f>
        <v>7500</v>
      </c>
      <c r="I72" s="65">
        <f>I73</f>
        <v>7500</v>
      </c>
      <c r="J72" s="65">
        <f>J73</f>
        <v>4782.3</v>
      </c>
      <c r="K72" s="65">
        <f t="shared" si="7"/>
        <v>161.2319207039547</v>
      </c>
      <c r="L72" s="65">
        <f t="shared" si="8"/>
        <v>63.764000000000003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2966.1</v>
      </c>
      <c r="H73" s="66">
        <v>7500</v>
      </c>
      <c r="I73" s="66">
        <v>7500</v>
      </c>
      <c r="J73" s="66">
        <v>4782.3</v>
      </c>
      <c r="K73" s="66">
        <f t="shared" si="7"/>
        <v>161.2319207039547</v>
      </c>
      <c r="L73" s="66">
        <f t="shared" si="8"/>
        <v>63.764000000000003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G75+G82</f>
        <v>37252.65</v>
      </c>
      <c r="H74" s="65">
        <f>H75+H82</f>
        <v>100993</v>
      </c>
      <c r="I74" s="65">
        <f>I75+I82</f>
        <v>100993</v>
      </c>
      <c r="J74" s="65">
        <f>J75+J82</f>
        <v>26717.96</v>
      </c>
      <c r="K74" s="65">
        <f t="shared" si="7"/>
        <v>71.720964817268026</v>
      </c>
      <c r="L74" s="65">
        <f t="shared" si="8"/>
        <v>26.455259275395324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G76+G80</f>
        <v>4848.96</v>
      </c>
      <c r="H75" s="65">
        <f>H76+H80</f>
        <v>11600</v>
      </c>
      <c r="I75" s="65">
        <f>I76+I80</f>
        <v>11600</v>
      </c>
      <c r="J75" s="65">
        <f>J76+J80</f>
        <v>3125.45</v>
      </c>
      <c r="K75" s="65">
        <f t="shared" si="7"/>
        <v>64.456089553223777</v>
      </c>
      <c r="L75" s="65">
        <f t="shared" si="8"/>
        <v>26.943534482758622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</f>
        <v>3076.49</v>
      </c>
      <c r="H76" s="65">
        <f>H77+H78+H79</f>
        <v>4400</v>
      </c>
      <c r="I76" s="65">
        <f>I77+I78+I79</f>
        <v>4400</v>
      </c>
      <c r="J76" s="65">
        <f>J77+J78+J79</f>
        <v>1300</v>
      </c>
      <c r="K76" s="65">
        <f t="shared" si="7"/>
        <v>42.255947524614093</v>
      </c>
      <c r="L76" s="65">
        <f t="shared" si="8"/>
        <v>29.545454545454547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3076.49</v>
      </c>
      <c r="H77" s="66">
        <v>3000</v>
      </c>
      <c r="I77" s="66">
        <v>3000</v>
      </c>
      <c r="J77" s="66">
        <v>1300</v>
      </c>
      <c r="K77" s="66">
        <f t="shared" si="7"/>
        <v>42.255947524614093</v>
      </c>
      <c r="L77" s="66">
        <f t="shared" si="8"/>
        <v>43.333333333333336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900</v>
      </c>
      <c r="I78" s="66">
        <v>900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500</v>
      </c>
      <c r="I79" s="66">
        <v>500</v>
      </c>
      <c r="J79" s="66">
        <v>0</v>
      </c>
      <c r="K79" s="66" t="e">
        <f t="shared" si="7"/>
        <v>#DIV/0!</v>
      </c>
      <c r="L79" s="66">
        <f t="shared" si="8"/>
        <v>0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1772.47</v>
      </c>
      <c r="H80" s="65">
        <f>H81</f>
        <v>7200</v>
      </c>
      <c r="I80" s="65">
        <f>I81</f>
        <v>7200</v>
      </c>
      <c r="J80" s="65">
        <f>J81</f>
        <v>1825.45</v>
      </c>
      <c r="K80" s="65">
        <f t="shared" si="7"/>
        <v>102.98904917995792</v>
      </c>
      <c r="L80" s="65">
        <f t="shared" si="8"/>
        <v>25.353472222222223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1772.47</v>
      </c>
      <c r="H81" s="66">
        <v>7200</v>
      </c>
      <c r="I81" s="66">
        <v>7200</v>
      </c>
      <c r="J81" s="66">
        <v>1825.45</v>
      </c>
      <c r="K81" s="66">
        <f t="shared" si="7"/>
        <v>102.98904917995792</v>
      </c>
      <c r="L81" s="66">
        <f t="shared" si="8"/>
        <v>25.353472222222223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9">G83</f>
        <v>32403.69</v>
      </c>
      <c r="H82" s="65">
        <f t="shared" si="9"/>
        <v>89393</v>
      </c>
      <c r="I82" s="65">
        <f t="shared" si="9"/>
        <v>89393</v>
      </c>
      <c r="J82" s="65">
        <f t="shared" si="9"/>
        <v>23592.51</v>
      </c>
      <c r="K82" s="65">
        <f t="shared" si="7"/>
        <v>72.808096855635895</v>
      </c>
      <c r="L82" s="65">
        <f t="shared" si="8"/>
        <v>26.391898694528653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9"/>
        <v>32403.69</v>
      </c>
      <c r="H83" s="65">
        <f t="shared" si="9"/>
        <v>89393</v>
      </c>
      <c r="I83" s="65">
        <f t="shared" si="9"/>
        <v>89393</v>
      </c>
      <c r="J83" s="65">
        <f t="shared" si="9"/>
        <v>23592.51</v>
      </c>
      <c r="K83" s="65">
        <f t="shared" si="7"/>
        <v>72.808096855635895</v>
      </c>
      <c r="L83" s="65">
        <f t="shared" si="8"/>
        <v>26.391898694528653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32403.69</v>
      </c>
      <c r="H84" s="66">
        <v>89393</v>
      </c>
      <c r="I84" s="66">
        <v>89393</v>
      </c>
      <c r="J84" s="66">
        <v>23592.51</v>
      </c>
      <c r="K84" s="66">
        <f t="shared" si="7"/>
        <v>72.808096855635895</v>
      </c>
      <c r="L84" s="66">
        <f t="shared" si="8"/>
        <v>26.391898694528653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10" sqref="F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2554072.73</v>
      </c>
      <c r="D6" s="71">
        <f>D7+D9+D11+D13</f>
        <v>5470960</v>
      </c>
      <c r="E6" s="71">
        <f>E7+E9+E11+E13</f>
        <v>5470960</v>
      </c>
      <c r="F6" s="71">
        <f>F7+F9+F11+F13</f>
        <v>3197590.84</v>
      </c>
      <c r="G6" s="72">
        <f t="shared" ref="G6:G19" si="0">(F6*100)/C6</f>
        <v>125.19576292567048</v>
      </c>
      <c r="H6" s="72">
        <f t="shared" ref="H6:H19" si="1">(F6*100)/E6</f>
        <v>58.446613391434042</v>
      </c>
    </row>
    <row r="7" spans="1:8" x14ac:dyDescent="0.25">
      <c r="A7"/>
      <c r="B7" s="8" t="s">
        <v>185</v>
      </c>
      <c r="C7" s="71">
        <f>C8</f>
        <v>2550204.94</v>
      </c>
      <c r="D7" s="71">
        <f>D8</f>
        <v>5461960</v>
      </c>
      <c r="E7" s="71">
        <f>E8</f>
        <v>5461960</v>
      </c>
      <c r="F7" s="71">
        <f>F8</f>
        <v>3193075.46</v>
      </c>
      <c r="G7" s="72">
        <f t="shared" si="0"/>
        <v>125.20858264826356</v>
      </c>
      <c r="H7" s="72">
        <f t="shared" si="1"/>
        <v>58.460249800437936</v>
      </c>
    </row>
    <row r="8" spans="1:8" x14ac:dyDescent="0.25">
      <c r="A8"/>
      <c r="B8" s="16" t="s">
        <v>186</v>
      </c>
      <c r="C8" s="73">
        <v>2550204.94</v>
      </c>
      <c r="D8" s="73">
        <v>5461960</v>
      </c>
      <c r="E8" s="73">
        <v>5461960</v>
      </c>
      <c r="F8" s="74">
        <v>3193075.46</v>
      </c>
      <c r="G8" s="70">
        <f t="shared" si="0"/>
        <v>125.20858264826356</v>
      </c>
      <c r="H8" s="70">
        <f t="shared" si="1"/>
        <v>58.460249800437936</v>
      </c>
    </row>
    <row r="9" spans="1:8" x14ac:dyDescent="0.25">
      <c r="A9"/>
      <c r="B9" s="8" t="s">
        <v>187</v>
      </c>
      <c r="C9" s="71">
        <f>C10</f>
        <v>3793.82</v>
      </c>
      <c r="D9" s="71">
        <f>D10</f>
        <v>9000</v>
      </c>
      <c r="E9" s="71">
        <f>E10</f>
        <v>9000</v>
      </c>
      <c r="F9" s="71">
        <v>4463.6099999999997</v>
      </c>
      <c r="G9" s="72">
        <f t="shared" si="0"/>
        <v>117.65476485442112</v>
      </c>
      <c r="H9" s="72">
        <f t="shared" si="1"/>
        <v>49.595666666666659</v>
      </c>
    </row>
    <row r="10" spans="1:8" x14ac:dyDescent="0.25">
      <c r="A10"/>
      <c r="B10" s="16" t="s">
        <v>188</v>
      </c>
      <c r="C10" s="73">
        <v>3793.82</v>
      </c>
      <c r="D10" s="73">
        <v>9000</v>
      </c>
      <c r="E10" s="73">
        <v>9000</v>
      </c>
      <c r="F10" s="74">
        <v>4460.43</v>
      </c>
      <c r="G10" s="70">
        <f t="shared" si="0"/>
        <v>117.57094432524474</v>
      </c>
      <c r="H10" s="70">
        <f t="shared" si="1"/>
        <v>49.560333333333332</v>
      </c>
    </row>
    <row r="11" spans="1:8" x14ac:dyDescent="0.25">
      <c r="A11"/>
      <c r="B11" s="8" t="s">
        <v>189</v>
      </c>
      <c r="C11" s="71">
        <f>C12</f>
        <v>73.97</v>
      </c>
      <c r="D11" s="71">
        <f>D12</f>
        <v>0</v>
      </c>
      <c r="E11" s="71">
        <f>E12</f>
        <v>0</v>
      </c>
      <c r="F11" s="71">
        <f>F12</f>
        <v>51.77</v>
      </c>
      <c r="G11" s="72">
        <f t="shared" si="0"/>
        <v>69.987832905231855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73.97</v>
      </c>
      <c r="D12" s="73">
        <v>0</v>
      </c>
      <c r="E12" s="73">
        <v>0</v>
      </c>
      <c r="F12" s="74">
        <v>51.77</v>
      </c>
      <c r="G12" s="70">
        <f t="shared" si="0"/>
        <v>69.987832905231855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192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2553281.4300000002</v>
      </c>
      <c r="D15" s="75">
        <f>D16+D18</f>
        <v>5470960</v>
      </c>
      <c r="E15" s="75">
        <f>E16+E18</f>
        <v>5470960</v>
      </c>
      <c r="F15" s="75">
        <f>F16+F18</f>
        <v>3194575.46</v>
      </c>
      <c r="G15" s="72">
        <f t="shared" si="0"/>
        <v>125.11646473690915</v>
      </c>
      <c r="H15" s="72">
        <f t="shared" si="1"/>
        <v>58.391497287496165</v>
      </c>
    </row>
    <row r="16" spans="1:8" x14ac:dyDescent="0.25">
      <c r="A16"/>
      <c r="B16" s="8" t="s">
        <v>185</v>
      </c>
      <c r="C16" s="75">
        <f>C17</f>
        <v>2550204.94</v>
      </c>
      <c r="D16" s="75">
        <f>D17</f>
        <v>5461960</v>
      </c>
      <c r="E16" s="75">
        <f>E17</f>
        <v>5461960</v>
      </c>
      <c r="F16" s="75">
        <f>F17</f>
        <v>3193075.46</v>
      </c>
      <c r="G16" s="72">
        <f t="shared" si="0"/>
        <v>125.20858264826356</v>
      </c>
      <c r="H16" s="72">
        <f t="shared" si="1"/>
        <v>58.460249800437936</v>
      </c>
    </row>
    <row r="17" spans="1:8" x14ac:dyDescent="0.25">
      <c r="A17"/>
      <c r="B17" s="16" t="s">
        <v>186</v>
      </c>
      <c r="C17" s="73">
        <v>2550204.94</v>
      </c>
      <c r="D17" s="73">
        <v>5461960</v>
      </c>
      <c r="E17" s="76">
        <v>5461960</v>
      </c>
      <c r="F17" s="74">
        <v>3193075.46</v>
      </c>
      <c r="G17" s="70">
        <f t="shared" si="0"/>
        <v>125.20858264826356</v>
      </c>
      <c r="H17" s="70">
        <f t="shared" si="1"/>
        <v>58.460249800437936</v>
      </c>
    </row>
    <row r="18" spans="1:8" x14ac:dyDescent="0.25">
      <c r="A18"/>
      <c r="B18" s="8" t="s">
        <v>187</v>
      </c>
      <c r="C18" s="75">
        <f>C19</f>
        <v>3076.49</v>
      </c>
      <c r="D18" s="75">
        <f>D19</f>
        <v>9000</v>
      </c>
      <c r="E18" s="75">
        <f>E19</f>
        <v>9000</v>
      </c>
      <c r="F18" s="75">
        <f>F19</f>
        <v>1500</v>
      </c>
      <c r="G18" s="72">
        <f t="shared" si="0"/>
        <v>48.756862528400873</v>
      </c>
      <c r="H18" s="72">
        <f t="shared" si="1"/>
        <v>16.666666666666668</v>
      </c>
    </row>
    <row r="19" spans="1:8" x14ac:dyDescent="0.25">
      <c r="A19"/>
      <c r="B19" s="16" t="s">
        <v>188</v>
      </c>
      <c r="C19" s="73">
        <v>3076.49</v>
      </c>
      <c r="D19" s="73">
        <v>9000</v>
      </c>
      <c r="E19" s="76">
        <v>9000</v>
      </c>
      <c r="F19" s="74">
        <v>1500</v>
      </c>
      <c r="G19" s="70">
        <f t="shared" si="0"/>
        <v>48.756862528400873</v>
      </c>
      <c r="H19" s="70">
        <f t="shared" si="1"/>
        <v>16.666666666666668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2553281.4300000002</v>
      </c>
      <c r="D6" s="75">
        <f t="shared" si="0"/>
        <v>5470960</v>
      </c>
      <c r="E6" s="75">
        <f t="shared" si="0"/>
        <v>5470960</v>
      </c>
      <c r="F6" s="75">
        <f t="shared" si="0"/>
        <v>3194575.46</v>
      </c>
      <c r="G6" s="70">
        <f>(F6*100)/C6</f>
        <v>125.11646473690915</v>
      </c>
      <c r="H6" s="70">
        <f>(F6*100)/E6</f>
        <v>58.391497287496165</v>
      </c>
    </row>
    <row r="7" spans="2:8" x14ac:dyDescent="0.25">
      <c r="B7" s="8" t="s">
        <v>193</v>
      </c>
      <c r="C7" s="75">
        <f t="shared" si="0"/>
        <v>2553281.4300000002</v>
      </c>
      <c r="D7" s="75">
        <f t="shared" si="0"/>
        <v>5470960</v>
      </c>
      <c r="E7" s="75">
        <f t="shared" si="0"/>
        <v>5470960</v>
      </c>
      <c r="F7" s="75">
        <f t="shared" si="0"/>
        <v>3194575.46</v>
      </c>
      <c r="G7" s="70">
        <f>(F7*100)/C7</f>
        <v>125.11646473690915</v>
      </c>
      <c r="H7" s="70">
        <f>(F7*100)/E7</f>
        <v>58.391497287496165</v>
      </c>
    </row>
    <row r="8" spans="2:8" x14ac:dyDescent="0.25">
      <c r="B8" s="11" t="s">
        <v>194</v>
      </c>
      <c r="C8" s="73">
        <v>2553281.4300000002</v>
      </c>
      <c r="D8" s="73">
        <v>5470960</v>
      </c>
      <c r="E8" s="73">
        <v>5470960</v>
      </c>
      <c r="F8" s="74">
        <v>3194575.46</v>
      </c>
      <c r="G8" s="70">
        <f>(F8*100)/C8</f>
        <v>125.11646473690915</v>
      </c>
      <c r="H8" s="70">
        <f>(F8*100)/E8</f>
        <v>58.391497287496165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5"/>
  <sheetViews>
    <sheetView tabSelected="1" view="pageBreakPreview" zoomScaleNormal="100" zoomScaleSheetLayoutView="100" workbookViewId="0">
      <selection activeCell="N19" sqref="N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C13+C56+C98</f>
        <v>5461960</v>
      </c>
      <c r="D7" s="77">
        <f>D13+D56+D98</f>
        <v>5461960</v>
      </c>
      <c r="E7" s="77">
        <f>E13+E56+E98</f>
        <v>3193075.46</v>
      </c>
      <c r="F7" s="77">
        <f>(E7*100)/D7</f>
        <v>58.460249800437936</v>
      </c>
    </row>
    <row r="8" spans="1:6" x14ac:dyDescent="0.2">
      <c r="A8" s="47" t="s">
        <v>80</v>
      </c>
      <c r="B8" s="46"/>
      <c r="C8" s="77">
        <f>C69+C76</f>
        <v>9000</v>
      </c>
      <c r="D8" s="77">
        <f>D69+D76</f>
        <v>9000</v>
      </c>
      <c r="E8" s="77">
        <f>E69+E76</f>
        <v>1500</v>
      </c>
      <c r="F8" s="77">
        <f>(E8*100)/D8</f>
        <v>16.666666666666668</v>
      </c>
    </row>
    <row r="9" spans="1:6" x14ac:dyDescent="0.2">
      <c r="A9" s="47" t="s">
        <v>200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201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9" t="s">
        <v>78</v>
      </c>
      <c r="B13" s="50" t="s">
        <v>79</v>
      </c>
      <c r="C13" s="80">
        <f>C14+C23+C51</f>
        <v>5349367</v>
      </c>
      <c r="D13" s="80">
        <f>D14+D23+D51</f>
        <v>5349367</v>
      </c>
      <c r="E13" s="80">
        <f>E14+E23+E51</f>
        <v>3157829.97</v>
      </c>
      <c r="F13" s="81">
        <f>(E13*100)/D13</f>
        <v>59.031843767683164</v>
      </c>
    </row>
    <row r="14" spans="1:6" x14ac:dyDescent="0.2">
      <c r="A14" s="51" t="s">
        <v>80</v>
      </c>
      <c r="B14" s="52" t="s">
        <v>81</v>
      </c>
      <c r="C14" s="82">
        <f>C15+C18+C20</f>
        <v>3836213</v>
      </c>
      <c r="D14" s="82">
        <f>D15+D18+D20</f>
        <v>3836213</v>
      </c>
      <c r="E14" s="82">
        <f>E15+E18+E20</f>
        <v>2286016.42</v>
      </c>
      <c r="F14" s="81">
        <f>(E14*100)/D14</f>
        <v>59.590445577448385</v>
      </c>
    </row>
    <row r="15" spans="1:6" x14ac:dyDescent="0.2">
      <c r="A15" s="53" t="s">
        <v>82</v>
      </c>
      <c r="B15" s="54" t="s">
        <v>83</v>
      </c>
      <c r="C15" s="83">
        <f>C16+C17</f>
        <v>3162661</v>
      </c>
      <c r="D15" s="83">
        <f>D16+D17</f>
        <v>3162661</v>
      </c>
      <c r="E15" s="83">
        <f>E16+E17</f>
        <v>1895325.74</v>
      </c>
      <c r="F15" s="83">
        <f>(E15*100)/D15</f>
        <v>59.928197805582073</v>
      </c>
    </row>
    <row r="16" spans="1:6" x14ac:dyDescent="0.2">
      <c r="A16" s="55" t="s">
        <v>84</v>
      </c>
      <c r="B16" s="56" t="s">
        <v>85</v>
      </c>
      <c r="C16" s="84">
        <v>3048181</v>
      </c>
      <c r="D16" s="84">
        <v>3048181</v>
      </c>
      <c r="E16" s="84">
        <v>1881974.65</v>
      </c>
      <c r="F16" s="84"/>
    </row>
    <row r="17" spans="1:6" x14ac:dyDescent="0.2">
      <c r="A17" s="55" t="s">
        <v>86</v>
      </c>
      <c r="B17" s="56" t="s">
        <v>87</v>
      </c>
      <c r="C17" s="84">
        <v>114480</v>
      </c>
      <c r="D17" s="84">
        <v>114480</v>
      </c>
      <c r="E17" s="84">
        <v>13351.09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147213</v>
      </c>
      <c r="D18" s="83">
        <f>D19</f>
        <v>147213</v>
      </c>
      <c r="E18" s="83">
        <f>E19</f>
        <v>83656.759999999995</v>
      </c>
      <c r="F18" s="83">
        <f>(E18*100)/D18</f>
        <v>56.827019352910405</v>
      </c>
    </row>
    <row r="19" spans="1:6" x14ac:dyDescent="0.2">
      <c r="A19" s="55" t="s">
        <v>90</v>
      </c>
      <c r="B19" s="56" t="s">
        <v>89</v>
      </c>
      <c r="C19" s="84">
        <v>147213</v>
      </c>
      <c r="D19" s="84">
        <v>147213</v>
      </c>
      <c r="E19" s="84">
        <v>83656.759999999995</v>
      </c>
      <c r="F19" s="84"/>
    </row>
    <row r="20" spans="1:6" x14ac:dyDescent="0.2">
      <c r="A20" s="53" t="s">
        <v>91</v>
      </c>
      <c r="B20" s="54" t="s">
        <v>92</v>
      </c>
      <c r="C20" s="83">
        <f>C21+C22</f>
        <v>526339</v>
      </c>
      <c r="D20" s="83">
        <f>D21+D22</f>
        <v>526339</v>
      </c>
      <c r="E20" s="83">
        <f>E21+E22</f>
        <v>307033.92000000004</v>
      </c>
      <c r="F20" s="83">
        <f>(E20*100)/D20</f>
        <v>58.333872276232626</v>
      </c>
    </row>
    <row r="21" spans="1:6" x14ac:dyDescent="0.2">
      <c r="A21" s="55" t="s">
        <v>93</v>
      </c>
      <c r="B21" s="56" t="s">
        <v>94</v>
      </c>
      <c r="C21" s="84">
        <v>4500</v>
      </c>
      <c r="D21" s="84">
        <v>4500</v>
      </c>
      <c r="E21" s="84">
        <v>1886.84</v>
      </c>
      <c r="F21" s="84"/>
    </row>
    <row r="22" spans="1:6" x14ac:dyDescent="0.2">
      <c r="A22" s="55" t="s">
        <v>95</v>
      </c>
      <c r="B22" s="56" t="s">
        <v>96</v>
      </c>
      <c r="C22" s="84">
        <v>521839</v>
      </c>
      <c r="D22" s="84">
        <v>521839</v>
      </c>
      <c r="E22" s="84">
        <v>305147.08</v>
      </c>
      <c r="F22" s="84"/>
    </row>
    <row r="23" spans="1:6" x14ac:dyDescent="0.2">
      <c r="A23" s="51" t="s">
        <v>97</v>
      </c>
      <c r="B23" s="52" t="s">
        <v>98</v>
      </c>
      <c r="C23" s="82">
        <f>C24+C29+C34+C44+C46</f>
        <v>1505154</v>
      </c>
      <c r="D23" s="82">
        <f>D24+D29+D34+D44+D46</f>
        <v>1505154</v>
      </c>
      <c r="E23" s="82">
        <f>E24+E29+E34+E44+E46</f>
        <v>866941.74</v>
      </c>
      <c r="F23" s="81">
        <f>(E23*100)/D23</f>
        <v>57.59820855540363</v>
      </c>
    </row>
    <row r="24" spans="1:6" x14ac:dyDescent="0.2">
      <c r="A24" s="53" t="s">
        <v>99</v>
      </c>
      <c r="B24" s="54" t="s">
        <v>100</v>
      </c>
      <c r="C24" s="83">
        <f>C25+C26+C27+C28</f>
        <v>169385</v>
      </c>
      <c r="D24" s="83">
        <f>D25+D26+D27+D28</f>
        <v>169385</v>
      </c>
      <c r="E24" s="83">
        <f>E25+E26+E27+E28</f>
        <v>85286.49</v>
      </c>
      <c r="F24" s="83">
        <f>(E24*100)/D24</f>
        <v>50.350674498922572</v>
      </c>
    </row>
    <row r="25" spans="1:6" x14ac:dyDescent="0.2">
      <c r="A25" s="55" t="s">
        <v>101</v>
      </c>
      <c r="B25" s="56" t="s">
        <v>102</v>
      </c>
      <c r="C25" s="84">
        <v>6000</v>
      </c>
      <c r="D25" s="84">
        <v>6000</v>
      </c>
      <c r="E25" s="84">
        <v>3307.75</v>
      </c>
      <c r="F25" s="84"/>
    </row>
    <row r="26" spans="1:6" ht="25.5" x14ac:dyDescent="0.2">
      <c r="A26" s="55" t="s">
        <v>103</v>
      </c>
      <c r="B26" s="56" t="s">
        <v>104</v>
      </c>
      <c r="C26" s="84">
        <v>160385</v>
      </c>
      <c r="D26" s="84">
        <v>160385</v>
      </c>
      <c r="E26" s="84">
        <v>81513.740000000005</v>
      </c>
      <c r="F26" s="84"/>
    </row>
    <row r="27" spans="1:6" x14ac:dyDescent="0.2">
      <c r="A27" s="55" t="s">
        <v>105</v>
      </c>
      <c r="B27" s="56" t="s">
        <v>106</v>
      </c>
      <c r="C27" s="84">
        <v>2500</v>
      </c>
      <c r="D27" s="84">
        <v>2500</v>
      </c>
      <c r="E27" s="84">
        <v>210</v>
      </c>
      <c r="F27" s="84"/>
    </row>
    <row r="28" spans="1:6" x14ac:dyDescent="0.2">
      <c r="A28" s="55" t="s">
        <v>107</v>
      </c>
      <c r="B28" s="56" t="s">
        <v>108</v>
      </c>
      <c r="C28" s="84">
        <v>500</v>
      </c>
      <c r="D28" s="84">
        <v>500</v>
      </c>
      <c r="E28" s="84">
        <v>255</v>
      </c>
      <c r="F28" s="84"/>
    </row>
    <row r="29" spans="1:6" x14ac:dyDescent="0.2">
      <c r="A29" s="53" t="s">
        <v>109</v>
      </c>
      <c r="B29" s="54" t="s">
        <v>110</v>
      </c>
      <c r="C29" s="83">
        <f>C30+C31+C32+C33</f>
        <v>390605</v>
      </c>
      <c r="D29" s="83">
        <f>D30+D31+D32+D33</f>
        <v>390605</v>
      </c>
      <c r="E29" s="83">
        <f>E30+E31+E32+E33</f>
        <v>110304.77</v>
      </c>
      <c r="F29" s="83">
        <f>(E29*100)/D29</f>
        <v>28.239466980709413</v>
      </c>
    </row>
    <row r="30" spans="1:6" x14ac:dyDescent="0.2">
      <c r="A30" s="55" t="s">
        <v>111</v>
      </c>
      <c r="B30" s="56" t="s">
        <v>112</v>
      </c>
      <c r="C30" s="84">
        <v>86270</v>
      </c>
      <c r="D30" s="84">
        <v>86270</v>
      </c>
      <c r="E30" s="84">
        <v>32225.19</v>
      </c>
      <c r="F30" s="84"/>
    </row>
    <row r="31" spans="1:6" x14ac:dyDescent="0.2">
      <c r="A31" s="55" t="s">
        <v>113</v>
      </c>
      <c r="B31" s="56" t="s">
        <v>114</v>
      </c>
      <c r="C31" s="84">
        <v>300000</v>
      </c>
      <c r="D31" s="84">
        <v>300000</v>
      </c>
      <c r="E31" s="84">
        <v>76177.83</v>
      </c>
      <c r="F31" s="84"/>
    </row>
    <row r="32" spans="1:6" x14ac:dyDescent="0.2">
      <c r="A32" s="55" t="s">
        <v>115</v>
      </c>
      <c r="B32" s="56" t="s">
        <v>116</v>
      </c>
      <c r="C32" s="84">
        <v>3385</v>
      </c>
      <c r="D32" s="84">
        <v>3385</v>
      </c>
      <c r="E32" s="84">
        <v>1901.75</v>
      </c>
      <c r="F32" s="84"/>
    </row>
    <row r="33" spans="1:6" x14ac:dyDescent="0.2">
      <c r="A33" s="55" t="s">
        <v>117</v>
      </c>
      <c r="B33" s="56" t="s">
        <v>118</v>
      </c>
      <c r="C33" s="84">
        <v>950</v>
      </c>
      <c r="D33" s="84">
        <v>950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934664</v>
      </c>
      <c r="D34" s="83">
        <f>D35+D36+D37+D38+D39+D40+D41+D42+D43</f>
        <v>934664</v>
      </c>
      <c r="E34" s="83">
        <f>E35+E36+E37+E38+E39+E40+E41+E42+E43</f>
        <v>666544.12</v>
      </c>
      <c r="F34" s="83">
        <f>(E34*100)/D34</f>
        <v>71.313768370237867</v>
      </c>
    </row>
    <row r="35" spans="1:6" x14ac:dyDescent="0.2">
      <c r="A35" s="55" t="s">
        <v>121</v>
      </c>
      <c r="B35" s="56" t="s">
        <v>122</v>
      </c>
      <c r="C35" s="84">
        <v>300000</v>
      </c>
      <c r="D35" s="84">
        <v>300000</v>
      </c>
      <c r="E35" s="84">
        <v>159753.45000000001</v>
      </c>
      <c r="F35" s="84"/>
    </row>
    <row r="36" spans="1:6" x14ac:dyDescent="0.2">
      <c r="A36" s="55" t="s">
        <v>123</v>
      </c>
      <c r="B36" s="56" t="s">
        <v>124</v>
      </c>
      <c r="C36" s="84">
        <v>37000</v>
      </c>
      <c r="D36" s="84">
        <v>37000</v>
      </c>
      <c r="E36" s="84">
        <v>24139.77</v>
      </c>
      <c r="F36" s="84"/>
    </row>
    <row r="37" spans="1:6" x14ac:dyDescent="0.2">
      <c r="A37" s="55" t="s">
        <v>125</v>
      </c>
      <c r="B37" s="56" t="s">
        <v>126</v>
      </c>
      <c r="C37" s="84">
        <v>10000</v>
      </c>
      <c r="D37" s="84">
        <v>10000</v>
      </c>
      <c r="E37" s="84">
        <v>2241.0500000000002</v>
      </c>
      <c r="F37" s="84"/>
    </row>
    <row r="38" spans="1:6" x14ac:dyDescent="0.2">
      <c r="A38" s="55" t="s">
        <v>127</v>
      </c>
      <c r="B38" s="56" t="s">
        <v>128</v>
      </c>
      <c r="C38" s="84">
        <v>40000</v>
      </c>
      <c r="D38" s="84">
        <v>40000</v>
      </c>
      <c r="E38" s="84">
        <v>15892.62</v>
      </c>
      <c r="F38" s="84"/>
    </row>
    <row r="39" spans="1:6" x14ac:dyDescent="0.2">
      <c r="A39" s="55" t="s">
        <v>129</v>
      </c>
      <c r="B39" s="56" t="s">
        <v>130</v>
      </c>
      <c r="C39" s="84">
        <v>26000</v>
      </c>
      <c r="D39" s="84">
        <v>26000</v>
      </c>
      <c r="E39" s="84">
        <v>12957.73</v>
      </c>
      <c r="F39" s="84"/>
    </row>
    <row r="40" spans="1:6" x14ac:dyDescent="0.2">
      <c r="A40" s="55" t="s">
        <v>131</v>
      </c>
      <c r="B40" s="56" t="s">
        <v>132</v>
      </c>
      <c r="C40" s="84">
        <v>18000</v>
      </c>
      <c r="D40" s="84">
        <v>18000</v>
      </c>
      <c r="E40" s="84">
        <v>0</v>
      </c>
      <c r="F40" s="84"/>
    </row>
    <row r="41" spans="1:6" x14ac:dyDescent="0.2">
      <c r="A41" s="55" t="s">
        <v>133</v>
      </c>
      <c r="B41" s="56" t="s">
        <v>134</v>
      </c>
      <c r="C41" s="84">
        <v>500000</v>
      </c>
      <c r="D41" s="84">
        <v>500000</v>
      </c>
      <c r="E41" s="84">
        <v>450946.44</v>
      </c>
      <c r="F41" s="84"/>
    </row>
    <row r="42" spans="1:6" x14ac:dyDescent="0.2">
      <c r="A42" s="55" t="s">
        <v>135</v>
      </c>
      <c r="B42" s="56" t="s">
        <v>136</v>
      </c>
      <c r="C42" s="84">
        <v>664</v>
      </c>
      <c r="D42" s="84">
        <v>664</v>
      </c>
      <c r="E42" s="84">
        <v>11.46</v>
      </c>
      <c r="F42" s="84"/>
    </row>
    <row r="43" spans="1:6" x14ac:dyDescent="0.2">
      <c r="A43" s="55" t="s">
        <v>137</v>
      </c>
      <c r="B43" s="56" t="s">
        <v>138</v>
      </c>
      <c r="C43" s="84">
        <v>3000</v>
      </c>
      <c r="D43" s="84">
        <v>3000</v>
      </c>
      <c r="E43" s="84">
        <v>601.6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3500</v>
      </c>
      <c r="D44" s="83">
        <f>D45</f>
        <v>3500</v>
      </c>
      <c r="E44" s="83">
        <f>E45</f>
        <v>2763.45</v>
      </c>
      <c r="F44" s="83">
        <f>(E44*100)/D44</f>
        <v>78.955714285714279</v>
      </c>
    </row>
    <row r="45" spans="1:6" ht="25.5" x14ac:dyDescent="0.2">
      <c r="A45" s="55" t="s">
        <v>141</v>
      </c>
      <c r="B45" s="56" t="s">
        <v>142</v>
      </c>
      <c r="C45" s="84">
        <v>3500</v>
      </c>
      <c r="D45" s="84">
        <v>3500</v>
      </c>
      <c r="E45" s="84">
        <v>2763.45</v>
      </c>
      <c r="F45" s="84"/>
    </row>
    <row r="46" spans="1:6" x14ac:dyDescent="0.2">
      <c r="A46" s="53" t="s">
        <v>143</v>
      </c>
      <c r="B46" s="54" t="s">
        <v>144</v>
      </c>
      <c r="C46" s="83">
        <f>C47+C48+C49+C50</f>
        <v>7000</v>
      </c>
      <c r="D46" s="83">
        <f>D47+D48+D49+D50</f>
        <v>7000</v>
      </c>
      <c r="E46" s="83">
        <f>E47+E48+E49+E50</f>
        <v>2042.91</v>
      </c>
      <c r="F46" s="83">
        <f>(E46*100)/D46</f>
        <v>29.184428571428572</v>
      </c>
    </row>
    <row r="47" spans="1:6" x14ac:dyDescent="0.2">
      <c r="A47" s="55" t="s">
        <v>147</v>
      </c>
      <c r="B47" s="56" t="s">
        <v>148</v>
      </c>
      <c r="C47" s="84">
        <v>2000</v>
      </c>
      <c r="D47" s="84">
        <v>2000</v>
      </c>
      <c r="E47" s="84">
        <v>740.92</v>
      </c>
      <c r="F47" s="84"/>
    </row>
    <row r="48" spans="1:6" x14ac:dyDescent="0.2">
      <c r="A48" s="55" t="s">
        <v>149</v>
      </c>
      <c r="B48" s="56" t="s">
        <v>150</v>
      </c>
      <c r="C48" s="84">
        <v>500</v>
      </c>
      <c r="D48" s="84">
        <v>500</v>
      </c>
      <c r="E48" s="84">
        <v>0</v>
      </c>
      <c r="F48" s="84"/>
    </row>
    <row r="49" spans="1:6" x14ac:dyDescent="0.2">
      <c r="A49" s="55" t="s">
        <v>151</v>
      </c>
      <c r="B49" s="56" t="s">
        <v>152</v>
      </c>
      <c r="C49" s="84">
        <v>1000</v>
      </c>
      <c r="D49" s="84">
        <v>1000</v>
      </c>
      <c r="E49" s="84">
        <v>64.099999999999994</v>
      </c>
      <c r="F49" s="84"/>
    </row>
    <row r="50" spans="1:6" x14ac:dyDescent="0.2">
      <c r="A50" s="55" t="s">
        <v>153</v>
      </c>
      <c r="B50" s="56" t="s">
        <v>144</v>
      </c>
      <c r="C50" s="84">
        <v>3500</v>
      </c>
      <c r="D50" s="84">
        <v>3500</v>
      </c>
      <c r="E50" s="84">
        <v>1237.8900000000001</v>
      </c>
      <c r="F50" s="84"/>
    </row>
    <row r="51" spans="1:6" x14ac:dyDescent="0.2">
      <c r="A51" s="51" t="s">
        <v>154</v>
      </c>
      <c r="B51" s="52" t="s">
        <v>155</v>
      </c>
      <c r="C51" s="82">
        <f>C52+C54</f>
        <v>8000</v>
      </c>
      <c r="D51" s="82">
        <f>D52+D54</f>
        <v>8000</v>
      </c>
      <c r="E51" s="82">
        <f>E52+E54</f>
        <v>4871.8100000000004</v>
      </c>
      <c r="F51" s="81">
        <f>(E51*100)/D51</f>
        <v>60.897625000000005</v>
      </c>
    </row>
    <row r="52" spans="1:6" x14ac:dyDescent="0.2">
      <c r="A52" s="53" t="s">
        <v>156</v>
      </c>
      <c r="B52" s="54" t="s">
        <v>157</v>
      </c>
      <c r="C52" s="83">
        <f>C53</f>
        <v>500</v>
      </c>
      <c r="D52" s="83">
        <f>D53</f>
        <v>500</v>
      </c>
      <c r="E52" s="83">
        <f>E53</f>
        <v>89.51</v>
      </c>
      <c r="F52" s="83">
        <f>(E52*100)/D52</f>
        <v>17.902000000000001</v>
      </c>
    </row>
    <row r="53" spans="1:6" ht="25.5" x14ac:dyDescent="0.2">
      <c r="A53" s="55" t="s">
        <v>158</v>
      </c>
      <c r="B53" s="56" t="s">
        <v>159</v>
      </c>
      <c r="C53" s="84">
        <v>500</v>
      </c>
      <c r="D53" s="84">
        <v>500</v>
      </c>
      <c r="E53" s="84">
        <v>89.51</v>
      </c>
      <c r="F53" s="84"/>
    </row>
    <row r="54" spans="1:6" x14ac:dyDescent="0.2">
      <c r="A54" s="53" t="s">
        <v>160</v>
      </c>
      <c r="B54" s="54" t="s">
        <v>161</v>
      </c>
      <c r="C54" s="83">
        <f>C55</f>
        <v>7500</v>
      </c>
      <c r="D54" s="83">
        <f>D55</f>
        <v>7500</v>
      </c>
      <c r="E54" s="83">
        <f>E55</f>
        <v>4782.3</v>
      </c>
      <c r="F54" s="83">
        <f>(E54*100)/D54</f>
        <v>63.764000000000003</v>
      </c>
    </row>
    <row r="55" spans="1:6" x14ac:dyDescent="0.2">
      <c r="A55" s="55" t="s">
        <v>162</v>
      </c>
      <c r="B55" s="56" t="s">
        <v>163</v>
      </c>
      <c r="C55" s="84">
        <v>7500</v>
      </c>
      <c r="D55" s="84">
        <v>7500</v>
      </c>
      <c r="E55" s="84">
        <v>4782.3</v>
      </c>
      <c r="F55" s="84"/>
    </row>
    <row r="56" spans="1:6" x14ac:dyDescent="0.2">
      <c r="A56" s="49" t="s">
        <v>164</v>
      </c>
      <c r="B56" s="50" t="s">
        <v>165</v>
      </c>
      <c r="C56" s="80">
        <f>C57+C60</f>
        <v>96593</v>
      </c>
      <c r="D56" s="80">
        <f>D57+D60</f>
        <v>96593</v>
      </c>
      <c r="E56" s="80">
        <f>E57+E60</f>
        <v>25417.96</v>
      </c>
      <c r="F56" s="81">
        <f>(E56*100)/D56</f>
        <v>26.314494839170539</v>
      </c>
    </row>
    <row r="57" spans="1:6" x14ac:dyDescent="0.2">
      <c r="A57" s="51" t="s">
        <v>166</v>
      </c>
      <c r="B57" s="52" t="s">
        <v>167</v>
      </c>
      <c r="C57" s="82">
        <f t="shared" ref="C57:E58" si="0">C58</f>
        <v>7200</v>
      </c>
      <c r="D57" s="82">
        <f t="shared" si="0"/>
        <v>7200</v>
      </c>
      <c r="E57" s="82">
        <f t="shared" si="0"/>
        <v>1825.45</v>
      </c>
      <c r="F57" s="81">
        <f>(E57*100)/D57</f>
        <v>25.353472222222223</v>
      </c>
    </row>
    <row r="58" spans="1:6" x14ac:dyDescent="0.2">
      <c r="A58" s="53" t="s">
        <v>176</v>
      </c>
      <c r="B58" s="54" t="s">
        <v>177</v>
      </c>
      <c r="C58" s="83">
        <f t="shared" si="0"/>
        <v>7200</v>
      </c>
      <c r="D58" s="83">
        <f t="shared" si="0"/>
        <v>7200</v>
      </c>
      <c r="E58" s="83">
        <f t="shared" si="0"/>
        <v>1825.45</v>
      </c>
      <c r="F58" s="83">
        <f>(E58*100)/D58</f>
        <v>25.353472222222223</v>
      </c>
    </row>
    <row r="59" spans="1:6" x14ac:dyDescent="0.2">
      <c r="A59" s="55" t="s">
        <v>178</v>
      </c>
      <c r="B59" s="56" t="s">
        <v>179</v>
      </c>
      <c r="C59" s="84">
        <v>7200</v>
      </c>
      <c r="D59" s="84">
        <v>7200</v>
      </c>
      <c r="E59" s="84">
        <v>1825.45</v>
      </c>
      <c r="F59" s="84"/>
    </row>
    <row r="60" spans="1:6" x14ac:dyDescent="0.2">
      <c r="A60" s="51" t="s">
        <v>180</v>
      </c>
      <c r="B60" s="52" t="s">
        <v>181</v>
      </c>
      <c r="C60" s="82">
        <f t="shared" ref="C60:E61" si="1">C61</f>
        <v>89393</v>
      </c>
      <c r="D60" s="82">
        <f t="shared" si="1"/>
        <v>89393</v>
      </c>
      <c r="E60" s="82">
        <f t="shared" si="1"/>
        <v>23592.51</v>
      </c>
      <c r="F60" s="81">
        <f>(E60*100)/D60</f>
        <v>26.391898694528653</v>
      </c>
    </row>
    <row r="61" spans="1:6" ht="25.5" x14ac:dyDescent="0.2">
      <c r="A61" s="53" t="s">
        <v>182</v>
      </c>
      <c r="B61" s="54" t="s">
        <v>183</v>
      </c>
      <c r="C61" s="83">
        <f t="shared" si="1"/>
        <v>89393</v>
      </c>
      <c r="D61" s="83">
        <f t="shared" si="1"/>
        <v>89393</v>
      </c>
      <c r="E61" s="83">
        <f t="shared" si="1"/>
        <v>23592.51</v>
      </c>
      <c r="F61" s="83">
        <f>(E61*100)/D61</f>
        <v>26.391898694528653</v>
      </c>
    </row>
    <row r="62" spans="1:6" x14ac:dyDescent="0.2">
      <c r="A62" s="55" t="s">
        <v>184</v>
      </c>
      <c r="B62" s="56" t="s">
        <v>183</v>
      </c>
      <c r="C62" s="84">
        <v>89393</v>
      </c>
      <c r="D62" s="84">
        <v>89393</v>
      </c>
      <c r="E62" s="84">
        <v>23592.51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2">C64</f>
        <v>5445960</v>
      </c>
      <c r="D63" s="80">
        <f t="shared" si="2"/>
        <v>5445960</v>
      </c>
      <c r="E63" s="80">
        <f t="shared" si="2"/>
        <v>3183247.93</v>
      </c>
      <c r="F63" s="81">
        <f>(E63*100)/D63</f>
        <v>58.451548120074328</v>
      </c>
    </row>
    <row r="64" spans="1:6" x14ac:dyDescent="0.2">
      <c r="A64" s="51" t="s">
        <v>70</v>
      </c>
      <c r="B64" s="52" t="s">
        <v>71</v>
      </c>
      <c r="C64" s="82">
        <f t="shared" si="2"/>
        <v>5445960</v>
      </c>
      <c r="D64" s="82">
        <f t="shared" si="2"/>
        <v>5445960</v>
      </c>
      <c r="E64" s="82">
        <f t="shared" si="2"/>
        <v>3183247.93</v>
      </c>
      <c r="F64" s="81">
        <f>(E64*100)/D64</f>
        <v>58.451548120074328</v>
      </c>
    </row>
    <row r="65" spans="1:6" ht="25.5" x14ac:dyDescent="0.2">
      <c r="A65" s="53" t="s">
        <v>72</v>
      </c>
      <c r="B65" s="54" t="s">
        <v>73</v>
      </c>
      <c r="C65" s="83">
        <f>C66+C67</f>
        <v>5445960</v>
      </c>
      <c r="D65" s="83">
        <f>D66+D67</f>
        <v>5445960</v>
      </c>
      <c r="E65" s="83">
        <f>E66+E67</f>
        <v>3183247.93</v>
      </c>
      <c r="F65" s="83">
        <f>(E65*100)/D65</f>
        <v>58.451548120074328</v>
      </c>
    </row>
    <row r="66" spans="1:6" x14ac:dyDescent="0.2">
      <c r="A66" s="55" t="s">
        <v>74</v>
      </c>
      <c r="B66" s="56" t="s">
        <v>75</v>
      </c>
      <c r="C66" s="84">
        <v>5349367</v>
      </c>
      <c r="D66" s="84">
        <v>5349367</v>
      </c>
      <c r="E66" s="84">
        <v>3157829.97</v>
      </c>
      <c r="F66" s="84"/>
    </row>
    <row r="67" spans="1:6" ht="25.5" x14ac:dyDescent="0.2">
      <c r="A67" s="55" t="s">
        <v>76</v>
      </c>
      <c r="B67" s="56" t="s">
        <v>77</v>
      </c>
      <c r="C67" s="84">
        <v>96593</v>
      </c>
      <c r="D67" s="84">
        <v>96593</v>
      </c>
      <c r="E67" s="84">
        <v>25417.96</v>
      </c>
      <c r="F67" s="84"/>
    </row>
    <row r="68" spans="1:6" x14ac:dyDescent="0.2">
      <c r="A68" s="48" t="s">
        <v>199</v>
      </c>
      <c r="B68" s="48" t="s">
        <v>207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78</v>
      </c>
      <c r="B69" s="50" t="s">
        <v>79</v>
      </c>
      <c r="C69" s="80">
        <f>C70</f>
        <v>4600</v>
      </c>
      <c r="D69" s="80">
        <f>D70</f>
        <v>4600</v>
      </c>
      <c r="E69" s="80">
        <f>E70</f>
        <v>200</v>
      </c>
      <c r="F69" s="81">
        <f>(E69*100)/D69</f>
        <v>4.3478260869565215</v>
      </c>
    </row>
    <row r="70" spans="1:6" x14ac:dyDescent="0.2">
      <c r="A70" s="51" t="s">
        <v>97</v>
      </c>
      <c r="B70" s="52" t="s">
        <v>98</v>
      </c>
      <c r="C70" s="82">
        <f>C71+C73</f>
        <v>4600</v>
      </c>
      <c r="D70" s="82">
        <f>D71+D73</f>
        <v>4600</v>
      </c>
      <c r="E70" s="82">
        <f>E71+E73</f>
        <v>200</v>
      </c>
      <c r="F70" s="81">
        <f>(E70*100)/D70</f>
        <v>4.3478260869565215</v>
      </c>
    </row>
    <row r="71" spans="1:6" x14ac:dyDescent="0.2">
      <c r="A71" s="53" t="s">
        <v>109</v>
      </c>
      <c r="B71" s="54" t="s">
        <v>110</v>
      </c>
      <c r="C71" s="83">
        <f>C72</f>
        <v>1395</v>
      </c>
      <c r="D71" s="83">
        <f>D72</f>
        <v>1395</v>
      </c>
      <c r="E71" s="83">
        <f>E72</f>
        <v>0</v>
      </c>
      <c r="F71" s="83">
        <f>(E71*100)/D71</f>
        <v>0</v>
      </c>
    </row>
    <row r="72" spans="1:6" x14ac:dyDescent="0.2">
      <c r="A72" s="55" t="s">
        <v>111</v>
      </c>
      <c r="B72" s="56" t="s">
        <v>112</v>
      </c>
      <c r="C72" s="84">
        <v>1395</v>
      </c>
      <c r="D72" s="84">
        <v>1395</v>
      </c>
      <c r="E72" s="84">
        <v>0</v>
      </c>
      <c r="F72" s="84"/>
    </row>
    <row r="73" spans="1:6" x14ac:dyDescent="0.2">
      <c r="A73" s="53" t="s">
        <v>119</v>
      </c>
      <c r="B73" s="54" t="s">
        <v>120</v>
      </c>
      <c r="C73" s="83">
        <f>C74+C75</f>
        <v>3205</v>
      </c>
      <c r="D73" s="83">
        <f>D74+D75</f>
        <v>3205</v>
      </c>
      <c r="E73" s="83">
        <f>E74+E75</f>
        <v>200</v>
      </c>
      <c r="F73" s="83">
        <f t="shared" ref="F73:F74" si="3">(E73*100)/D73</f>
        <v>6.2402496099843994</v>
      </c>
    </row>
    <row r="74" spans="1:6" x14ac:dyDescent="0.2">
      <c r="A74" s="55" t="s">
        <v>123</v>
      </c>
      <c r="B74" s="56" t="s">
        <v>124</v>
      </c>
      <c r="C74" s="84">
        <v>2400</v>
      </c>
      <c r="D74" s="84">
        <v>2400</v>
      </c>
      <c r="E74" s="84">
        <v>200</v>
      </c>
      <c r="F74" s="84">
        <f t="shared" si="3"/>
        <v>8.3333333333333339</v>
      </c>
    </row>
    <row r="75" spans="1:6" x14ac:dyDescent="0.2">
      <c r="A75" s="55" t="s">
        <v>129</v>
      </c>
      <c r="B75" s="56" t="s">
        <v>130</v>
      </c>
      <c r="C75" s="84">
        <v>805</v>
      </c>
      <c r="D75" s="84">
        <v>805</v>
      </c>
      <c r="E75" s="84">
        <v>0</v>
      </c>
      <c r="F75" s="84"/>
    </row>
    <row r="76" spans="1:6" x14ac:dyDescent="0.2">
      <c r="A76" s="49" t="s">
        <v>164</v>
      </c>
      <c r="B76" s="50" t="s">
        <v>165</v>
      </c>
      <c r="C76" s="80">
        <f t="shared" ref="C76:E77" si="4">C77</f>
        <v>4400</v>
      </c>
      <c r="D76" s="80">
        <f t="shared" si="4"/>
        <v>4400</v>
      </c>
      <c r="E76" s="80">
        <f t="shared" si="4"/>
        <v>1300</v>
      </c>
      <c r="F76" s="81">
        <f>(E76*100)/D76</f>
        <v>29.545454545454547</v>
      </c>
    </row>
    <row r="77" spans="1:6" x14ac:dyDescent="0.2">
      <c r="A77" s="51" t="s">
        <v>166</v>
      </c>
      <c r="B77" s="52" t="s">
        <v>167</v>
      </c>
      <c r="C77" s="82">
        <f t="shared" si="4"/>
        <v>4400</v>
      </c>
      <c r="D77" s="82">
        <f t="shared" si="4"/>
        <v>4400</v>
      </c>
      <c r="E77" s="82">
        <f t="shared" si="4"/>
        <v>1300</v>
      </c>
      <c r="F77" s="81">
        <f>(E77*100)/D77</f>
        <v>29.545454545454547</v>
      </c>
    </row>
    <row r="78" spans="1:6" x14ac:dyDescent="0.2">
      <c r="A78" s="53" t="s">
        <v>168</v>
      </c>
      <c r="B78" s="54" t="s">
        <v>169</v>
      </c>
      <c r="C78" s="83">
        <f>C79+C80+C81</f>
        <v>4400</v>
      </c>
      <c r="D78" s="83">
        <f>D79+D80+D81</f>
        <v>4400</v>
      </c>
      <c r="E78" s="83">
        <f>E79+E80+E81</f>
        <v>1300</v>
      </c>
      <c r="F78" s="83">
        <f>(E78*100)/D78</f>
        <v>29.545454545454547</v>
      </c>
    </row>
    <row r="79" spans="1:6" x14ac:dyDescent="0.2">
      <c r="A79" s="55" t="s">
        <v>170</v>
      </c>
      <c r="B79" s="56" t="s">
        <v>171</v>
      </c>
      <c r="C79" s="84">
        <v>3000</v>
      </c>
      <c r="D79" s="84">
        <v>3000</v>
      </c>
      <c r="E79" s="84">
        <v>1300</v>
      </c>
      <c r="F79" s="84"/>
    </row>
    <row r="80" spans="1:6" x14ac:dyDescent="0.2">
      <c r="A80" s="55" t="s">
        <v>172</v>
      </c>
      <c r="B80" s="56" t="s">
        <v>173</v>
      </c>
      <c r="C80" s="84">
        <v>900</v>
      </c>
      <c r="D80" s="84">
        <v>900</v>
      </c>
      <c r="E80" s="84">
        <v>0</v>
      </c>
      <c r="F80" s="84"/>
    </row>
    <row r="81" spans="1:6" x14ac:dyDescent="0.2">
      <c r="A81" s="55" t="s">
        <v>174</v>
      </c>
      <c r="B81" s="56" t="s">
        <v>175</v>
      </c>
      <c r="C81" s="84">
        <v>500</v>
      </c>
      <c r="D81" s="84">
        <v>500</v>
      </c>
      <c r="E81" s="84">
        <v>0</v>
      </c>
      <c r="F81" s="84"/>
    </row>
    <row r="82" spans="1:6" x14ac:dyDescent="0.2">
      <c r="A82" s="49" t="s">
        <v>50</v>
      </c>
      <c r="B82" s="50" t="s">
        <v>51</v>
      </c>
      <c r="C82" s="80">
        <f t="shared" ref="C82:E84" si="5">C83</f>
        <v>9000</v>
      </c>
      <c r="D82" s="80">
        <f t="shared" si="5"/>
        <v>9000</v>
      </c>
      <c r="E82" s="80">
        <f t="shared" si="5"/>
        <v>4460.43</v>
      </c>
      <c r="F82" s="81">
        <f>(E82*100)/D82</f>
        <v>49.560333333333332</v>
      </c>
    </row>
    <row r="83" spans="1:6" x14ac:dyDescent="0.2">
      <c r="A83" s="51" t="s">
        <v>64</v>
      </c>
      <c r="B83" s="52" t="s">
        <v>65</v>
      </c>
      <c r="C83" s="82">
        <f t="shared" si="5"/>
        <v>9000</v>
      </c>
      <c r="D83" s="82">
        <f t="shared" si="5"/>
        <v>9000</v>
      </c>
      <c r="E83" s="82">
        <f t="shared" si="5"/>
        <v>4460.43</v>
      </c>
      <c r="F83" s="81">
        <f>(E83*100)/D83</f>
        <v>49.560333333333332</v>
      </c>
    </row>
    <row r="84" spans="1:6" x14ac:dyDescent="0.2">
      <c r="A84" s="53" t="s">
        <v>66</v>
      </c>
      <c r="B84" s="54" t="s">
        <v>67</v>
      </c>
      <c r="C84" s="83">
        <f t="shared" si="5"/>
        <v>9000</v>
      </c>
      <c r="D84" s="83">
        <f t="shared" si="5"/>
        <v>9000</v>
      </c>
      <c r="E84" s="83">
        <f t="shared" si="5"/>
        <v>4460.43</v>
      </c>
      <c r="F84" s="83">
        <f>(E84*100)/D84</f>
        <v>49.560333333333332</v>
      </c>
    </row>
    <row r="85" spans="1:6" x14ac:dyDescent="0.2">
      <c r="A85" s="55" t="s">
        <v>68</v>
      </c>
      <c r="B85" s="56" t="s">
        <v>69</v>
      </c>
      <c r="C85" s="84">
        <v>9000</v>
      </c>
      <c r="D85" s="84">
        <v>9000</v>
      </c>
      <c r="E85" s="84">
        <v>4460.43</v>
      </c>
      <c r="F85" s="84"/>
    </row>
    <row r="86" spans="1:6" x14ac:dyDescent="0.2">
      <c r="A86" s="48" t="s">
        <v>80</v>
      </c>
      <c r="B86" s="48" t="s">
        <v>208</v>
      </c>
      <c r="C86" s="78"/>
      <c r="D86" s="78"/>
      <c r="E86" s="78"/>
      <c r="F86" s="79" t="e">
        <f>(E86*100)/D86</f>
        <v>#DIV/0!</v>
      </c>
    </row>
    <row r="87" spans="1:6" x14ac:dyDescent="0.2">
      <c r="A87" s="49" t="s">
        <v>50</v>
      </c>
      <c r="B87" s="50" t="s">
        <v>51</v>
      </c>
      <c r="C87" s="80">
        <f t="shared" ref="C87:E89" si="6">C88</f>
        <v>0</v>
      </c>
      <c r="D87" s="80">
        <f t="shared" si="6"/>
        <v>0</v>
      </c>
      <c r="E87" s="80">
        <f t="shared" si="6"/>
        <v>51.77</v>
      </c>
      <c r="F87" s="81" t="e">
        <f>(E88*100)/D88</f>
        <v>#DIV/0!</v>
      </c>
    </row>
    <row r="88" spans="1:6" x14ac:dyDescent="0.2">
      <c r="A88" s="51" t="s">
        <v>58</v>
      </c>
      <c r="B88" s="52" t="s">
        <v>59</v>
      </c>
      <c r="C88" s="82">
        <f t="shared" si="6"/>
        <v>0</v>
      </c>
      <c r="D88" s="82">
        <f t="shared" si="6"/>
        <v>0</v>
      </c>
      <c r="E88" s="82">
        <f t="shared" si="6"/>
        <v>51.77</v>
      </c>
      <c r="F88" s="81" t="e">
        <f>(E89*100)/D89</f>
        <v>#DIV/0!</v>
      </c>
    </row>
    <row r="89" spans="1:6" x14ac:dyDescent="0.2">
      <c r="A89" s="53" t="s">
        <v>60</v>
      </c>
      <c r="B89" s="54" t="s">
        <v>61</v>
      </c>
      <c r="C89" s="83">
        <f t="shared" si="6"/>
        <v>0</v>
      </c>
      <c r="D89" s="83">
        <f t="shared" si="6"/>
        <v>0</v>
      </c>
      <c r="E89" s="83">
        <f t="shared" si="6"/>
        <v>51.77</v>
      </c>
      <c r="F89" s="83" t="e">
        <f>(E90*100)/D90</f>
        <v>#DIV/0!</v>
      </c>
    </row>
    <row r="90" spans="1:6" x14ac:dyDescent="0.2">
      <c r="A90" s="55" t="s">
        <v>62</v>
      </c>
      <c r="B90" s="56" t="s">
        <v>63</v>
      </c>
      <c r="C90" s="84">
        <v>0</v>
      </c>
      <c r="D90" s="84">
        <v>0</v>
      </c>
      <c r="E90" s="84">
        <v>51.77</v>
      </c>
      <c r="F90" s="84"/>
    </row>
    <row r="91" spans="1:6" x14ac:dyDescent="0.2">
      <c r="A91" s="48" t="s">
        <v>200</v>
      </c>
      <c r="B91" s="48" t="s">
        <v>209</v>
      </c>
      <c r="C91" s="78"/>
      <c r="D91" s="78"/>
      <c r="E91" s="78"/>
      <c r="F91" s="79" t="e">
        <f>(E91*100)/D91</f>
        <v>#DIV/0!</v>
      </c>
    </row>
    <row r="92" spans="1:6" x14ac:dyDescent="0.2">
      <c r="A92" s="49" t="s">
        <v>50</v>
      </c>
      <c r="B92" s="50" t="s">
        <v>51</v>
      </c>
      <c r="C92" s="80">
        <f t="shared" ref="C92:E94" si="7">C93</f>
        <v>0</v>
      </c>
      <c r="D92" s="80">
        <f t="shared" si="7"/>
        <v>0</v>
      </c>
      <c r="E92" s="80">
        <f t="shared" si="7"/>
        <v>0</v>
      </c>
      <c r="F92" s="81" t="e">
        <f>(E93*100)/D93</f>
        <v>#DIV/0!</v>
      </c>
    </row>
    <row r="93" spans="1:6" x14ac:dyDescent="0.2">
      <c r="A93" s="51" t="s">
        <v>52</v>
      </c>
      <c r="B93" s="52" t="s">
        <v>53</v>
      </c>
      <c r="C93" s="82">
        <f t="shared" si="7"/>
        <v>0</v>
      </c>
      <c r="D93" s="82">
        <f t="shared" si="7"/>
        <v>0</v>
      </c>
      <c r="E93" s="82">
        <f t="shared" si="7"/>
        <v>0</v>
      </c>
      <c r="F93" s="81" t="e">
        <f>(E94*100)/D94</f>
        <v>#DIV/0!</v>
      </c>
    </row>
    <row r="94" spans="1:6" ht="25.5" x14ac:dyDescent="0.2">
      <c r="A94" s="53" t="s">
        <v>54</v>
      </c>
      <c r="B94" s="54" t="s">
        <v>55</v>
      </c>
      <c r="C94" s="83">
        <f t="shared" si="7"/>
        <v>0</v>
      </c>
      <c r="D94" s="83">
        <f t="shared" si="7"/>
        <v>0</v>
      </c>
      <c r="E94" s="83">
        <f t="shared" si="7"/>
        <v>0</v>
      </c>
      <c r="F94" s="83" t="e">
        <f>(E95*100)/D95</f>
        <v>#DIV/0!</v>
      </c>
    </row>
    <row r="95" spans="1:6" ht="25.5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0</v>
      </c>
      <c r="F95" s="84"/>
    </row>
    <row r="96" spans="1:6" x14ac:dyDescent="0.2">
      <c r="A96" s="48" t="s">
        <v>201</v>
      </c>
      <c r="B96" s="48" t="s">
        <v>210</v>
      </c>
      <c r="C96" s="78"/>
      <c r="D96" s="78"/>
      <c r="E96" s="78"/>
      <c r="F96" s="79" t="e">
        <f>(E96*100)/D96</f>
        <v>#DIV/0!</v>
      </c>
    </row>
    <row r="97" spans="1:6" ht="38.25" x14ac:dyDescent="0.2">
      <c r="A97" s="47" t="s">
        <v>211</v>
      </c>
      <c r="B97" s="47" t="s">
        <v>212</v>
      </c>
      <c r="C97" s="47" t="s">
        <v>43</v>
      </c>
      <c r="D97" s="47" t="s">
        <v>204</v>
      </c>
      <c r="E97" s="47" t="s">
        <v>205</v>
      </c>
      <c r="F97" s="47" t="s">
        <v>206</v>
      </c>
    </row>
    <row r="98" spans="1:6" x14ac:dyDescent="0.2">
      <c r="A98" s="49" t="s">
        <v>78</v>
      </c>
      <c r="B98" s="50" t="s">
        <v>79</v>
      </c>
      <c r="C98" s="80">
        <f>C99</f>
        <v>16000</v>
      </c>
      <c r="D98" s="80">
        <f>D99</f>
        <v>16000</v>
      </c>
      <c r="E98" s="80">
        <f>E99</f>
        <v>9827.5300000000007</v>
      </c>
      <c r="F98" s="81">
        <f>(E98*100)/D98</f>
        <v>61.42206250000001</v>
      </c>
    </row>
    <row r="99" spans="1:6" x14ac:dyDescent="0.2">
      <c r="A99" s="51" t="s">
        <v>97</v>
      </c>
      <c r="B99" s="52" t="s">
        <v>98</v>
      </c>
      <c r="C99" s="82">
        <f>C100+C103</f>
        <v>16000</v>
      </c>
      <c r="D99" s="82">
        <f>D100+D103</f>
        <v>16000</v>
      </c>
      <c r="E99" s="82">
        <f>E100+E103</f>
        <v>9827.5300000000007</v>
      </c>
      <c r="F99" s="81">
        <f>(E99*100)/D99</f>
        <v>61.42206250000001</v>
      </c>
    </row>
    <row r="100" spans="1:6" x14ac:dyDescent="0.2">
      <c r="A100" s="53" t="s">
        <v>119</v>
      </c>
      <c r="B100" s="54" t="s">
        <v>120</v>
      </c>
      <c r="C100" s="83">
        <f>C101+C102</f>
        <v>16000</v>
      </c>
      <c r="D100" s="83">
        <f>D101+D102</f>
        <v>16000</v>
      </c>
      <c r="E100" s="83">
        <f>E101+E102</f>
        <v>9827.5300000000007</v>
      </c>
      <c r="F100" s="83">
        <f>(E100*100)/D100</f>
        <v>61.42206250000001</v>
      </c>
    </row>
    <row r="101" spans="1:6" x14ac:dyDescent="0.2">
      <c r="A101" s="55" t="s">
        <v>121</v>
      </c>
      <c r="B101" s="56" t="s">
        <v>122</v>
      </c>
      <c r="C101" s="84">
        <v>16000</v>
      </c>
      <c r="D101" s="84">
        <v>16000</v>
      </c>
      <c r="E101" s="84">
        <v>8686.1200000000008</v>
      </c>
      <c r="F101" s="84"/>
    </row>
    <row r="102" spans="1:6" x14ac:dyDescent="0.2">
      <c r="A102" s="55" t="s">
        <v>133</v>
      </c>
      <c r="B102" s="56" t="s">
        <v>134</v>
      </c>
      <c r="C102" s="84">
        <v>0</v>
      </c>
      <c r="D102" s="84">
        <v>0</v>
      </c>
      <c r="E102" s="84">
        <v>1141.4100000000001</v>
      </c>
      <c r="F102" s="84"/>
    </row>
    <row r="103" spans="1:6" x14ac:dyDescent="0.2">
      <c r="A103" s="53" t="s">
        <v>143</v>
      </c>
      <c r="B103" s="54" t="s">
        <v>144</v>
      </c>
      <c r="C103" s="83">
        <f>C104</f>
        <v>0</v>
      </c>
      <c r="D103" s="83">
        <f>D104</f>
        <v>0</v>
      </c>
      <c r="E103" s="83">
        <f>E104</f>
        <v>0</v>
      </c>
      <c r="F103" s="83" t="e">
        <f>(E104*100)/D104</f>
        <v>#DIV/0!</v>
      </c>
    </row>
    <row r="104" spans="1:6" x14ac:dyDescent="0.2">
      <c r="A104" s="55" t="s">
        <v>145</v>
      </c>
      <c r="B104" s="56" t="s">
        <v>146</v>
      </c>
      <c r="C104" s="84">
        <v>0</v>
      </c>
      <c r="D104" s="84">
        <v>0</v>
      </c>
      <c r="E104" s="84">
        <v>0</v>
      </c>
      <c r="F104" s="84"/>
    </row>
    <row r="105" spans="1:6" x14ac:dyDescent="0.2">
      <c r="A105" s="49" t="s">
        <v>50</v>
      </c>
      <c r="B105" s="50" t="s">
        <v>51</v>
      </c>
      <c r="C105" s="80">
        <f t="shared" ref="C105:E107" si="8">C106</f>
        <v>16000</v>
      </c>
      <c r="D105" s="80">
        <f t="shared" si="8"/>
        <v>16000</v>
      </c>
      <c r="E105" s="80">
        <f t="shared" si="8"/>
        <v>9827.5300000000007</v>
      </c>
      <c r="F105" s="81">
        <f>(E105*100)/D105</f>
        <v>61.42206250000001</v>
      </c>
    </row>
    <row r="106" spans="1:6" x14ac:dyDescent="0.2">
      <c r="A106" s="51" t="s">
        <v>70</v>
      </c>
      <c r="B106" s="52" t="s">
        <v>71</v>
      </c>
      <c r="C106" s="82">
        <f t="shared" si="8"/>
        <v>16000</v>
      </c>
      <c r="D106" s="82">
        <f t="shared" si="8"/>
        <v>16000</v>
      </c>
      <c r="E106" s="82">
        <f t="shared" si="8"/>
        <v>9827.5300000000007</v>
      </c>
      <c r="F106" s="81">
        <f>(E106*100)/D106</f>
        <v>61.42206250000001</v>
      </c>
    </row>
    <row r="107" spans="1:6" ht="25.5" x14ac:dyDescent="0.2">
      <c r="A107" s="53" t="s">
        <v>72</v>
      </c>
      <c r="B107" s="54" t="s">
        <v>73</v>
      </c>
      <c r="C107" s="83">
        <f t="shared" si="8"/>
        <v>16000</v>
      </c>
      <c r="D107" s="83">
        <f t="shared" si="8"/>
        <v>16000</v>
      </c>
      <c r="E107" s="83">
        <f t="shared" si="8"/>
        <v>9827.5300000000007</v>
      </c>
      <c r="F107" s="83">
        <f>(E107*100)/D107</f>
        <v>61.42206250000001</v>
      </c>
    </row>
    <row r="108" spans="1:6" x14ac:dyDescent="0.2">
      <c r="A108" s="55" t="s">
        <v>74</v>
      </c>
      <c r="B108" s="56" t="s">
        <v>75</v>
      </c>
      <c r="C108" s="84">
        <v>16000</v>
      </c>
      <c r="D108" s="84">
        <v>16000</v>
      </c>
      <c r="E108" s="84">
        <v>9827.5300000000007</v>
      </c>
      <c r="F108" s="84"/>
    </row>
    <row r="109" spans="1:6" x14ac:dyDescent="0.2">
      <c r="A109" s="48" t="s">
        <v>199</v>
      </c>
      <c r="B109" s="48" t="s">
        <v>207</v>
      </c>
      <c r="C109" s="78"/>
      <c r="D109" s="78"/>
      <c r="E109" s="78"/>
      <c r="F109" s="79" t="e">
        <f>(E109*100)/D109</f>
        <v>#DIV/0!</v>
      </c>
    </row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Sugnetić</cp:lastModifiedBy>
  <cp:lastPrinted>2025-07-21T12:40:40Z</cp:lastPrinted>
  <dcterms:created xsi:type="dcterms:W3CDTF">2022-08-12T12:51:27Z</dcterms:created>
  <dcterms:modified xsi:type="dcterms:W3CDTF">2025-07-23T07:12:10Z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