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25\POLUGODIŠNJE IZVRŠENJE FINANCIJSKOG PLANA\"/>
    </mc:Choice>
  </mc:AlternateContent>
  <bookViews>
    <workbookView xWindow="-120" yWindow="-120" windowWidth="29040" windowHeight="15840" tabRatio="825" activeTab="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30" i="3" l="1"/>
  <c r="G12" i="1" l="1"/>
  <c r="H12" i="1"/>
  <c r="I12" i="1"/>
  <c r="J12" i="1"/>
  <c r="L12" i="1" s="1"/>
  <c r="G15" i="1"/>
  <c r="H15" i="1"/>
  <c r="I15" i="1"/>
  <c r="J15" i="1"/>
  <c r="I16" i="1"/>
  <c r="J16" i="1" l="1"/>
  <c r="K12" i="1"/>
  <c r="H16" i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88" i="15"/>
  <c r="F86" i="15"/>
  <c r="E86" i="15"/>
  <c r="D86" i="15"/>
  <c r="C86" i="15"/>
  <c r="F85" i="15"/>
  <c r="E85" i="15"/>
  <c r="D85" i="15"/>
  <c r="C85" i="15"/>
  <c r="F84" i="15"/>
  <c r="E84" i="15"/>
  <c r="D84" i="15"/>
  <c r="C84" i="15"/>
  <c r="F82" i="15"/>
  <c r="E82" i="15"/>
  <c r="D82" i="15"/>
  <c r="C82" i="15"/>
  <c r="F81" i="15"/>
  <c r="E81" i="15"/>
  <c r="D81" i="15"/>
  <c r="C81" i="15"/>
  <c r="F80" i="15"/>
  <c r="E80" i="15"/>
  <c r="D80" i="15"/>
  <c r="C80" i="15"/>
  <c r="F79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9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F14" i="5"/>
  <c r="E14" i="5"/>
  <c r="D14" i="5"/>
  <c r="C14" i="5"/>
  <c r="G14" i="5" s="1"/>
  <c r="H13" i="5"/>
  <c r="F13" i="5"/>
  <c r="E13" i="5"/>
  <c r="D13" i="5"/>
  <c r="H12" i="5"/>
  <c r="G12" i="5"/>
  <c r="F11" i="5"/>
  <c r="H11" i="5" s="1"/>
  <c r="E11" i="5"/>
  <c r="D11" i="5"/>
  <c r="C11" i="5"/>
  <c r="H10" i="5"/>
  <c r="G10" i="5"/>
  <c r="F9" i="5"/>
  <c r="F6" i="5" s="1"/>
  <c r="H6" i="5" s="1"/>
  <c r="E9" i="5"/>
  <c r="D9" i="5"/>
  <c r="C9" i="5"/>
  <c r="H8" i="5"/>
  <c r="G8" i="5"/>
  <c r="F7" i="5"/>
  <c r="H7" i="5" s="1"/>
  <c r="E7" i="5"/>
  <c r="D7" i="5"/>
  <c r="C7" i="5"/>
  <c r="E6" i="5"/>
  <c r="D6" i="5"/>
  <c r="L78" i="3"/>
  <c r="K78" i="3"/>
  <c r="L77" i="3"/>
  <c r="K77" i="3"/>
  <c r="J77" i="3"/>
  <c r="I77" i="3"/>
  <c r="H77" i="3"/>
  <c r="G77" i="3"/>
  <c r="L76" i="3"/>
  <c r="K76" i="3"/>
  <c r="L75" i="3"/>
  <c r="K75" i="3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L67" i="3"/>
  <c r="K67" i="3"/>
  <c r="J67" i="3"/>
  <c r="I67" i="3"/>
  <c r="H67" i="3"/>
  <c r="G67" i="3"/>
  <c r="L66" i="3"/>
  <c r="K66" i="3"/>
  <c r="J66" i="3"/>
  <c r="I66" i="3"/>
  <c r="H66" i="3"/>
  <c r="G66" i="3"/>
  <c r="L65" i="3"/>
  <c r="K65" i="3"/>
  <c r="L64" i="3"/>
  <c r="K64" i="3"/>
  <c r="L63" i="3"/>
  <c r="K63" i="3"/>
  <c r="L62" i="3"/>
  <c r="K62" i="3"/>
  <c r="L61" i="3"/>
  <c r="K61" i="3"/>
  <c r="L60" i="3"/>
  <c r="K60" i="3"/>
  <c r="L59" i="3"/>
  <c r="K59" i="3"/>
  <c r="J59" i="3"/>
  <c r="I59" i="3"/>
  <c r="H59" i="3"/>
  <c r="G59" i="3"/>
  <c r="L58" i="3"/>
  <c r="K58" i="3"/>
  <c r="L57" i="3"/>
  <c r="K57" i="3"/>
  <c r="J57" i="3"/>
  <c r="I57" i="3"/>
  <c r="H57" i="3"/>
  <c r="G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J47" i="3"/>
  <c r="I47" i="3"/>
  <c r="H47" i="3"/>
  <c r="G47" i="3"/>
  <c r="L46" i="3"/>
  <c r="K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J29" i="3"/>
  <c r="I29" i="3"/>
  <c r="H29" i="3"/>
  <c r="G29" i="3"/>
  <c r="K29" i="3" s="1"/>
  <c r="L28" i="3"/>
  <c r="J28" i="3"/>
  <c r="I28" i="3"/>
  <c r="H28" i="3"/>
  <c r="L27" i="3"/>
  <c r="J27" i="3"/>
  <c r="I27" i="3"/>
  <c r="H27" i="3"/>
  <c r="L26" i="3"/>
  <c r="J26" i="3"/>
  <c r="I26" i="3"/>
  <c r="H26" i="3"/>
  <c r="L21" i="3"/>
  <c r="K21" i="3"/>
  <c r="L20" i="3"/>
  <c r="K20" i="3"/>
  <c r="J19" i="3"/>
  <c r="L19" i="3" s="1"/>
  <c r="I19" i="3"/>
  <c r="H19" i="3"/>
  <c r="G19" i="3"/>
  <c r="K19" i="3" s="1"/>
  <c r="I18" i="3"/>
  <c r="H18" i="3"/>
  <c r="L17" i="3"/>
  <c r="K17" i="3"/>
  <c r="J16" i="3"/>
  <c r="L16" i="3" s="1"/>
  <c r="I16" i="3"/>
  <c r="H16" i="3"/>
  <c r="G16" i="3"/>
  <c r="G15" i="3" s="1"/>
  <c r="I15" i="3"/>
  <c r="H15" i="3"/>
  <c r="L14" i="3"/>
  <c r="K14" i="3"/>
  <c r="J13" i="3"/>
  <c r="L13" i="3" s="1"/>
  <c r="I13" i="3"/>
  <c r="H13" i="3"/>
  <c r="G13" i="3"/>
  <c r="I12" i="3"/>
  <c r="H12" i="3"/>
  <c r="I11" i="3"/>
  <c r="H11" i="3"/>
  <c r="I10" i="3"/>
  <c r="H10" i="3"/>
  <c r="G11" i="5" l="1"/>
  <c r="J12" i="3"/>
  <c r="L12" i="3" s="1"/>
  <c r="C6" i="8"/>
  <c r="G6" i="8" s="1"/>
  <c r="H9" i="5"/>
  <c r="G9" i="5"/>
  <c r="C13" i="5"/>
  <c r="G13" i="5" s="1"/>
  <c r="K13" i="3"/>
  <c r="J15" i="3"/>
  <c r="L15" i="3" s="1"/>
  <c r="K15" i="3"/>
  <c r="J18" i="3"/>
  <c r="J11" i="3" s="1"/>
  <c r="L11" i="3" s="1"/>
  <c r="L18" i="3"/>
  <c r="G28" i="3"/>
  <c r="K27" i="1"/>
  <c r="C6" i="5"/>
  <c r="G6" i="5" s="1"/>
  <c r="G7" i="5"/>
  <c r="G18" i="3"/>
  <c r="K18" i="3" s="1"/>
  <c r="G12" i="3"/>
  <c r="K16" i="3"/>
  <c r="G11" i="3"/>
  <c r="G10" i="3" s="1"/>
  <c r="K12" i="3"/>
  <c r="J10" i="3" l="1"/>
  <c r="L10" i="3" s="1"/>
  <c r="K10" i="3"/>
  <c r="G27" i="3"/>
  <c r="K28" i="3"/>
  <c r="K11" i="3"/>
  <c r="K27" i="3" l="1"/>
  <c r="G26" i="3"/>
  <c r="K26" i="3" s="1"/>
</calcChain>
</file>

<file path=xl/sharedStrings.xml><?xml version="1.0" encoding="utf-8"?>
<sst xmlns="http://schemas.openxmlformats.org/spreadsheetml/2006/main" count="419" uniqueCount="196">
  <si>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</si>
  <si>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</si>
  <si>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</si>
  <si>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</si>
  <si>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</si>
  <si>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</si>
  <si>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</si>
  <si>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</si>
  <si>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</si>
  <si>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</si>
  <si>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</si>
  <si>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</si>
  <si>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</si>
  <si>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</si>
  <si>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</si>
  <si>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</si>
  <si>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</si>
  <si>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</si>
  <si>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</si>
  <si>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</si>
  <si>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</si>
  <si>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</si>
  <si>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</si>
  <si>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</si>
  <si>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</si>
  <si>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</si>
  <si>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</si>
  <si>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</si>
  <si>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</si>
  <si>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</si>
  <si>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</si>
  <si>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</si>
  <si>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</si>
  <si>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</si>
  <si>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</si>
  <si>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</si>
  <si>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</si>
  <si>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</si>
  <si>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</si>
  <si>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</si>
  <si>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</si>
  <si>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</si>
  <si>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</si>
  <si>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</si>
  <si>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</si>
  <si>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</si>
  <si>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</si>
  <si>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</si>
  <si>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</si>
  <si>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</si>
  <si>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</si>
  <si>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</si>
  <si>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</si>
  <si>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</si>
  <si>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</si>
  <si>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</si>
  <si>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</si>
  <si>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</si>
  <si>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</si>
  <si>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</si>
  <si>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</si>
  <si>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</si>
  <si>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</si>
  <si>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</si>
  <si>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</si>
  <si>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</si>
  <si>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</si>
  <si>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</si>
  <si>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</si>
  <si>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</si>
  <si>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</si>
  <si>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</si>
  <si>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</si>
  <si>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</si>
  <si>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</si>
  <si>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</si>
  <si>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</si>
  <si>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</si>
  <si>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</si>
  <si>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</si>
  <si>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</si>
  <si>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</si>
  <si>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</si>
  <si>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</si>
  <si>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</si>
  <si>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</si>
  <si>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</si>
  <si>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</si>
  <si>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</si>
  <si>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</si>
  <si>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</si>
  <si>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</si>
  <si>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</si>
  <si>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</si>
  <si>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</si>
  <si>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</si>
  <si>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</si>
  <si>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</si>
  <si>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</si>
  <si>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</si>
  <si>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</si>
  <si>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</si>
  <si>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</si>
  <si>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</si>
  <si>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</si>
  <si>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</si>
  <si>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</si>
  <si>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</si>
  <si>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</si>
  <si>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</si>
  <si>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</si>
  <si>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</si>
  <si>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</si>
  <si>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</si>
  <si>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</si>
  <si>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</si>
  <si>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</si>
  <si>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</si>
  <si>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</si>
  <si>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</si>
  <si>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</si>
  <si>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</si>
  <si>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</si>
  <si>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</si>
  <si>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</si>
  <si>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</si>
  <si>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</si>
  <si>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</si>
  <si>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</si>
  <si>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</si>
  <si>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</si>
  <si>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</si>
  <si>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</si>
  <si>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</si>
  <si>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</si>
  <si>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</si>
  <si>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</si>
  <si>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</si>
  <si>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</si>
  <si>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</si>
  <si>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</si>
  <si>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</si>
  <si>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</si>
  <si>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</si>
  <si>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</si>
  <si>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</si>
  <si>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</si>
  <si>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</si>
  <si>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</si>
  <si>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</si>
  <si>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</si>
  <si>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</si>
  <si>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</si>
  <si>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</si>
  <si>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</si>
  <si>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</si>
  <si>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</si>
  <si>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</si>
  <si>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</si>
  <si>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</si>
  <si>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</si>
  <si>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</si>
  <si>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</si>
  <si>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</si>
  <si>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</si>
  <si>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</si>
  <si>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</si>
  <si>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</si>
  <si>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</si>
  <si>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</si>
  <si>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</si>
  <si>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</si>
  <si>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</si>
  <si>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</si>
  <si>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</si>
  <si>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</si>
  <si>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</si>
  <si>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</si>
  <si>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</si>
  <si>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</si>
  <si>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</si>
  <si>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</si>
  <si>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pravosuđa, uprave i digitalne transofrmacije</t>
  </si>
  <si>
    <t>70 Trgovački sudovi</t>
  </si>
  <si>
    <t>20735 ZAGREB TRGOVAČKI SUD</t>
  </si>
  <si>
    <t>2803 Vođenje sudskih postupaka</t>
  </si>
  <si>
    <t>11</t>
  </si>
  <si>
    <t>43</t>
  </si>
  <si>
    <t>A639000</t>
  </si>
  <si>
    <t>Vođenje sudskih postupaka iz nadležnosti trgovačkih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</si>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</sst>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7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4135839.14</v>
      </c>
      <c r="H10" s="86">
        <v>8410263</v>
      </c>
      <c r="I10" s="86">
        <v>8410263</v>
      </c>
      <c r="J10" s="86">
        <v>4741194.3600000003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4135839.14</v>
      </c>
      <c r="H12" s="87">
        <f t="shared" ref="H12:J12" si="0">H10+H11</f>
        <v>8410263</v>
      </c>
      <c r="I12" s="87">
        <f t="shared" si="0"/>
        <v>8410263</v>
      </c>
      <c r="J12" s="87">
        <f t="shared" si="0"/>
        <v>4741194.3600000003</v>
      </c>
      <c r="K12" s="88">
        <f>J12/G12*100</f>
        <v>114.63681733037616</v>
      </c>
      <c r="L12" s="88">
        <f>J12/I12*100</f>
        <v>56.373913158244882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f>4124846.65-212.36</f>
        <v>4124634.29</v>
      </c>
      <c r="H13" s="86">
        <v>8377763</v>
      </c>
      <c r="I13" s="86">
        <v>8377763</v>
      </c>
      <c r="J13" s="86">
        <v>4728582.5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7328.53</v>
      </c>
      <c r="H14" s="86">
        <v>32500</v>
      </c>
      <c r="I14" s="86">
        <v>32500</v>
      </c>
      <c r="J14" s="86">
        <v>9272.8799999999992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4131962.82</v>
      </c>
      <c r="H15" s="87">
        <f t="shared" ref="H15:J15" si="1">H13+H14</f>
        <v>8410263</v>
      </c>
      <c r="I15" s="87">
        <f t="shared" si="1"/>
        <v>8410263</v>
      </c>
      <c r="J15" s="87">
        <f t="shared" si="1"/>
        <v>4737855.38</v>
      </c>
      <c r="K15" s="88">
        <f>J15/G15*100</f>
        <v>114.663553047169</v>
      </c>
      <c r="L15" s="88">
        <f>J15/I15*100</f>
        <v>56.334211902766896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3876.320000000298</v>
      </c>
      <c r="H16" s="90">
        <f t="shared" ref="H16:J16" si="2">H12-H15</f>
        <v>0</v>
      </c>
      <c r="I16" s="90">
        <f t="shared" si="2"/>
        <v>0</v>
      </c>
      <c r="J16" s="90">
        <f t="shared" si="2"/>
        <v>3338.980000000447</v>
      </c>
      <c r="K16" s="88">
        <f>J16/G16*100</f>
        <v>86.13788335328843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17666.05</v>
      </c>
      <c r="H24" s="86">
        <v>0</v>
      </c>
      <c r="I24" s="86">
        <v>0</v>
      </c>
      <c r="J24" s="86">
        <v>25727.11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-25727.11</v>
      </c>
      <c r="H25" s="86">
        <v>0</v>
      </c>
      <c r="I25" s="86">
        <v>0</v>
      </c>
      <c r="J25" s="86">
        <v>-29066.51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-8061.0600000000013</v>
      </c>
      <c r="H26" s="94">
        <f t="shared" ref="H26:J26" si="4">H24+H25</f>
        <v>0</v>
      </c>
      <c r="I26" s="94">
        <f t="shared" si="4"/>
        <v>0</v>
      </c>
      <c r="J26" s="94">
        <f t="shared" si="4"/>
        <v>-3339.3999999999978</v>
      </c>
      <c r="K26" s="93">
        <f>J26/G26*100</f>
        <v>41.426313660982515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-4184.7399999997033</v>
      </c>
      <c r="H27" s="94">
        <f t="shared" ref="H27:J27" si="5">H16+H26</f>
        <v>0</v>
      </c>
      <c r="I27" s="94">
        <f t="shared" si="5"/>
        <v>0</v>
      </c>
      <c r="J27" s="94">
        <f t="shared" si="5"/>
        <v>-0.41999999955078238</v>
      </c>
      <c r="K27" s="93">
        <f>J27/G27*100</f>
        <v>1.0036465815099914E-2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9"/>
  <sheetViews>
    <sheetView topLeftCell="A7" zoomScale="90" zoomScaleNormal="90" workbookViewId="0">
      <selection activeCell="J20" sqref="J2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4135839.1399999997</v>
      </c>
      <c r="H10" s="65">
        <f>H11</f>
        <v>8410263</v>
      </c>
      <c r="I10" s="65">
        <f>I11</f>
        <v>8410263</v>
      </c>
      <c r="J10" s="65">
        <f>J11</f>
        <v>4741194.3600000003</v>
      </c>
      <c r="K10" s="69">
        <f t="shared" ref="K10:K21" si="0">(J10*100)/G10</f>
        <v>114.63681733037618</v>
      </c>
      <c r="L10" s="69">
        <f t="shared" ref="L10:L21" si="1">(J10*100)/I10</f>
        <v>56.373913158244882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4135839.1399999997</v>
      </c>
      <c r="H11" s="65">
        <f>H12+H15+H18</f>
        <v>8410263</v>
      </c>
      <c r="I11" s="65">
        <f>I12+I15+I18</f>
        <v>8410263</v>
      </c>
      <c r="J11" s="65">
        <f>J12+J15+J18</f>
        <v>4741194.3600000003</v>
      </c>
      <c r="K11" s="65">
        <f t="shared" si="0"/>
        <v>114.63681733037618</v>
      </c>
      <c r="L11" s="65">
        <f t="shared" si="1"/>
        <v>56.373913158244882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2113.2800000000002</v>
      </c>
      <c r="H12" s="65">
        <f t="shared" si="2"/>
        <v>3000</v>
      </c>
      <c r="I12" s="65">
        <f t="shared" si="2"/>
        <v>3000</v>
      </c>
      <c r="J12" s="65">
        <f t="shared" si="2"/>
        <v>1567.98</v>
      </c>
      <c r="K12" s="65">
        <f t="shared" si="0"/>
        <v>74.196509691096296</v>
      </c>
      <c r="L12" s="65">
        <f t="shared" si="1"/>
        <v>52.265999999999998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2113.2800000000002</v>
      </c>
      <c r="H13" s="65">
        <f t="shared" si="2"/>
        <v>3000</v>
      </c>
      <c r="I13" s="65">
        <f t="shared" si="2"/>
        <v>3000</v>
      </c>
      <c r="J13" s="65">
        <f t="shared" si="2"/>
        <v>1567.98</v>
      </c>
      <c r="K13" s="65">
        <f t="shared" si="0"/>
        <v>74.196509691096296</v>
      </c>
      <c r="L13" s="65">
        <f t="shared" si="1"/>
        <v>52.265999999999998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2113.2800000000002</v>
      </c>
      <c r="H14" s="66">
        <v>3000</v>
      </c>
      <c r="I14" s="66">
        <v>3000</v>
      </c>
      <c r="J14" s="66">
        <v>1567.98</v>
      </c>
      <c r="K14" s="66">
        <f t="shared" si="0"/>
        <v>74.196509691096296</v>
      </c>
      <c r="L14" s="66">
        <f t="shared" si="1"/>
        <v>52.265999999999998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1763.04</v>
      </c>
      <c r="H15" s="65">
        <f t="shared" si="3"/>
        <v>1325</v>
      </c>
      <c r="I15" s="65">
        <f t="shared" si="3"/>
        <v>1325</v>
      </c>
      <c r="J15" s="65">
        <f t="shared" si="3"/>
        <v>1771</v>
      </c>
      <c r="K15" s="65">
        <f t="shared" si="0"/>
        <v>100.45149287594155</v>
      </c>
      <c r="L15" s="65">
        <f t="shared" si="1"/>
        <v>133.66037735849056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1763.04</v>
      </c>
      <c r="H16" s="65">
        <f t="shared" si="3"/>
        <v>1325</v>
      </c>
      <c r="I16" s="65">
        <f t="shared" si="3"/>
        <v>1325</v>
      </c>
      <c r="J16" s="65">
        <f t="shared" si="3"/>
        <v>1771</v>
      </c>
      <c r="K16" s="65">
        <f t="shared" si="0"/>
        <v>100.45149287594155</v>
      </c>
      <c r="L16" s="65">
        <f t="shared" si="1"/>
        <v>133.66037735849056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1763.04</v>
      </c>
      <c r="H17" s="66">
        <v>1325</v>
      </c>
      <c r="I17" s="66">
        <v>1325</v>
      </c>
      <c r="J17" s="66">
        <v>1771</v>
      </c>
      <c r="K17" s="66">
        <f t="shared" si="0"/>
        <v>100.45149287594155</v>
      </c>
      <c r="L17" s="66">
        <f t="shared" si="1"/>
        <v>133.66037735849056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4131962.82</v>
      </c>
      <c r="H18" s="65">
        <f>H19</f>
        <v>8405938</v>
      </c>
      <c r="I18" s="65">
        <f>I19</f>
        <v>8405938</v>
      </c>
      <c r="J18" s="65">
        <f>J19</f>
        <v>4737855.38</v>
      </c>
      <c r="K18" s="65">
        <f t="shared" si="0"/>
        <v>114.663553047169</v>
      </c>
      <c r="L18" s="65">
        <f t="shared" si="1"/>
        <v>56.363196825862858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4131962.82</v>
      </c>
      <c r="H19" s="65">
        <f>H20+H21</f>
        <v>8405938</v>
      </c>
      <c r="I19" s="65">
        <f>I20+I21</f>
        <v>8405938</v>
      </c>
      <c r="J19" s="65">
        <f>J20+J21</f>
        <v>4737855.38</v>
      </c>
      <c r="K19" s="65">
        <f t="shared" si="0"/>
        <v>114.663553047169</v>
      </c>
      <c r="L19" s="65">
        <f t="shared" si="1"/>
        <v>56.363196825862858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4124634.29</v>
      </c>
      <c r="H20" s="66">
        <v>8373438</v>
      </c>
      <c r="I20" s="66">
        <v>8373438</v>
      </c>
      <c r="J20" s="66">
        <v>4728582.5</v>
      </c>
      <c r="K20" s="66">
        <f t="shared" si="0"/>
        <v>114.64246688401555</v>
      </c>
      <c r="L20" s="66">
        <f t="shared" si="1"/>
        <v>56.471218870910612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7328.53</v>
      </c>
      <c r="H21" s="66">
        <v>32500</v>
      </c>
      <c r="I21" s="66">
        <v>32500</v>
      </c>
      <c r="J21" s="66">
        <v>9272.8799999999992</v>
      </c>
      <c r="K21" s="66">
        <f t="shared" si="0"/>
        <v>126.53124159961138</v>
      </c>
      <c r="L21" s="66">
        <f t="shared" si="1"/>
        <v>28.531938461538459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G27+G71</f>
        <v>4131962.8200000003</v>
      </c>
      <c r="H26" s="65">
        <f>H27+H71</f>
        <v>8410263</v>
      </c>
      <c r="I26" s="65">
        <f>I27+I71</f>
        <v>8410263</v>
      </c>
      <c r="J26" s="65">
        <f>J27+J71</f>
        <v>4737855.379999999</v>
      </c>
      <c r="K26" s="70">
        <f t="shared" ref="K26:K57" si="4">(J26*100)/G26</f>
        <v>114.66355304716896</v>
      </c>
      <c r="L26" s="70">
        <f t="shared" ref="L26:L57" si="5">(J26*100)/I26</f>
        <v>56.334211902766896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G28+G36+G66</f>
        <v>4124634.2900000005</v>
      </c>
      <c r="H27" s="65">
        <f>H28+H36+H66</f>
        <v>8377763</v>
      </c>
      <c r="I27" s="65">
        <f>I28+I36+I66</f>
        <v>8377763</v>
      </c>
      <c r="J27" s="65">
        <f>J28+J36+J66</f>
        <v>4728582.4999999991</v>
      </c>
      <c r="K27" s="65">
        <f t="shared" si="4"/>
        <v>114.64246688401551</v>
      </c>
      <c r="L27" s="65">
        <f t="shared" si="5"/>
        <v>56.442065739983335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3673178.5100000002</v>
      </c>
      <c r="H28" s="65">
        <f>H29+H32+H34</f>
        <v>7420698</v>
      </c>
      <c r="I28" s="65">
        <f>I29+I32+I34</f>
        <v>7420698</v>
      </c>
      <c r="J28" s="65">
        <f>J29+J32+J34</f>
        <v>4287951.8099999996</v>
      </c>
      <c r="K28" s="65">
        <f t="shared" si="4"/>
        <v>116.73682066706851</v>
      </c>
      <c r="L28" s="65">
        <f t="shared" si="5"/>
        <v>57.783672236762634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3048348.2800000003</v>
      </c>
      <c r="H29" s="65">
        <f>H30+H31</f>
        <v>6257101</v>
      </c>
      <c r="I29" s="65">
        <f>I30+I31</f>
        <v>6257101</v>
      </c>
      <c r="J29" s="65">
        <f>J30+J31</f>
        <v>3564747.51</v>
      </c>
      <c r="K29" s="65">
        <f t="shared" si="4"/>
        <v>116.94029627087099</v>
      </c>
      <c r="L29" s="65">
        <f t="shared" si="5"/>
        <v>56.971231725362912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f>3004445.68-212.36</f>
        <v>3004233.3200000003</v>
      </c>
      <c r="H30" s="66">
        <v>6186101</v>
      </c>
      <c r="I30" s="66">
        <v>6186101</v>
      </c>
      <c r="J30" s="66">
        <v>3502581.07</v>
      </c>
      <c r="K30" s="66">
        <f t="shared" si="4"/>
        <v>116.58818396967915</v>
      </c>
      <c r="L30" s="66">
        <f t="shared" si="5"/>
        <v>56.620172706523867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44114.96</v>
      </c>
      <c r="H31" s="66">
        <v>71000</v>
      </c>
      <c r="I31" s="66">
        <v>71000</v>
      </c>
      <c r="J31" s="66">
        <v>62166.44</v>
      </c>
      <c r="K31" s="66">
        <f t="shared" si="4"/>
        <v>140.91918025087182</v>
      </c>
      <c r="L31" s="66">
        <f t="shared" si="5"/>
        <v>87.558366197183105</v>
      </c>
    </row>
    <row r="32" spans="2:12" ht="15.75" customHeight="1" x14ac:dyDescent="0.25">
      <c r="B32" s="65"/>
      <c r="C32" s="65"/>
      <c r="D32" s="65" t="s">
        <v>82</v>
      </c>
      <c r="E32" s="65"/>
      <c r="F32" s="65" t="s">
        <v>83</v>
      </c>
      <c r="G32" s="65">
        <f>G33</f>
        <v>137894.67000000001</v>
      </c>
      <c r="H32" s="65">
        <f>H33</f>
        <v>219095</v>
      </c>
      <c r="I32" s="65">
        <f>I33</f>
        <v>219095</v>
      </c>
      <c r="J32" s="65">
        <f>J33</f>
        <v>152528.44</v>
      </c>
      <c r="K32" s="65">
        <f t="shared" si="4"/>
        <v>110.61228109831946</v>
      </c>
      <c r="L32" s="65">
        <f t="shared" si="5"/>
        <v>69.617490129852342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137894.67000000001</v>
      </c>
      <c r="H33" s="66">
        <v>219095</v>
      </c>
      <c r="I33" s="66">
        <v>219095</v>
      </c>
      <c r="J33" s="66">
        <v>152528.44</v>
      </c>
      <c r="K33" s="66">
        <f t="shared" si="4"/>
        <v>110.61228109831946</v>
      </c>
      <c r="L33" s="66">
        <f t="shared" si="5"/>
        <v>69.617490129852342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486935.56</v>
      </c>
      <c r="H34" s="65">
        <f>H35</f>
        <v>944502</v>
      </c>
      <c r="I34" s="65">
        <f>I35</f>
        <v>944502</v>
      </c>
      <c r="J34" s="65">
        <f>J35</f>
        <v>570675.86</v>
      </c>
      <c r="K34" s="65">
        <f t="shared" si="4"/>
        <v>117.19740903703973</v>
      </c>
      <c r="L34" s="65">
        <f t="shared" si="5"/>
        <v>60.420820707632167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486935.56</v>
      </c>
      <c r="H35" s="66">
        <v>944502</v>
      </c>
      <c r="I35" s="66">
        <v>944502</v>
      </c>
      <c r="J35" s="66">
        <v>570675.86</v>
      </c>
      <c r="K35" s="66">
        <f t="shared" si="4"/>
        <v>117.19740903703973</v>
      </c>
      <c r="L35" s="66">
        <f t="shared" si="5"/>
        <v>60.420820707632167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G37+G41+G47+G57+G59</f>
        <v>448661.30999999994</v>
      </c>
      <c r="H36" s="65">
        <f>H37+H41+H47+H57+H59</f>
        <v>948965</v>
      </c>
      <c r="I36" s="65">
        <f>I37+I41+I47+I57+I59</f>
        <v>948965</v>
      </c>
      <c r="J36" s="65">
        <f>J37+J41+J47+J57+J59</f>
        <v>436345.3899999999</v>
      </c>
      <c r="K36" s="65">
        <f t="shared" si="4"/>
        <v>97.254962769132035</v>
      </c>
      <c r="L36" s="65">
        <f t="shared" si="5"/>
        <v>45.98118897957248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</f>
        <v>124223.67999999999</v>
      </c>
      <c r="H37" s="65">
        <f>H38+H39+H40</f>
        <v>285000</v>
      </c>
      <c r="I37" s="65">
        <f>I38+I39+I40</f>
        <v>285000</v>
      </c>
      <c r="J37" s="65">
        <f>J38+J39+J40</f>
        <v>139062.26999999999</v>
      </c>
      <c r="K37" s="65">
        <f t="shared" si="4"/>
        <v>111.94505749628412</v>
      </c>
      <c r="L37" s="65">
        <f t="shared" si="5"/>
        <v>48.793778947368423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1137</v>
      </c>
      <c r="H38" s="66">
        <v>10000</v>
      </c>
      <c r="I38" s="66">
        <v>10000</v>
      </c>
      <c r="J38" s="66">
        <v>1362.8</v>
      </c>
      <c r="K38" s="66">
        <f t="shared" si="4"/>
        <v>119.85927880386983</v>
      </c>
      <c r="L38" s="66">
        <f t="shared" si="5"/>
        <v>13.628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121586.68</v>
      </c>
      <c r="H39" s="66">
        <v>270000</v>
      </c>
      <c r="I39" s="66">
        <v>270000</v>
      </c>
      <c r="J39" s="66">
        <v>133067.97</v>
      </c>
      <c r="K39" s="66">
        <f t="shared" si="4"/>
        <v>109.44288469756721</v>
      </c>
      <c r="L39" s="66">
        <f t="shared" si="5"/>
        <v>49.284433333333332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1500</v>
      </c>
      <c r="H40" s="66">
        <v>5000</v>
      </c>
      <c r="I40" s="66">
        <v>5000</v>
      </c>
      <c r="J40" s="66">
        <v>4631.5</v>
      </c>
      <c r="K40" s="66">
        <f t="shared" si="4"/>
        <v>308.76666666666665</v>
      </c>
      <c r="L40" s="66">
        <f t="shared" si="5"/>
        <v>92.63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G42+G43+G44+G45+G46</f>
        <v>133657.26999999999</v>
      </c>
      <c r="H41" s="65">
        <f>H42+H43+H44+H45+H46</f>
        <v>276625</v>
      </c>
      <c r="I41" s="65">
        <f>I42+I43+I44+I45+I46</f>
        <v>276625</v>
      </c>
      <c r="J41" s="65">
        <f>J42+J43+J44+J45+J46</f>
        <v>148422.81</v>
      </c>
      <c r="K41" s="65">
        <f t="shared" si="4"/>
        <v>111.04731527136535</v>
      </c>
      <c r="L41" s="65">
        <f t="shared" si="5"/>
        <v>53.654879349299591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51559.72</v>
      </c>
      <c r="H42" s="66">
        <v>110662</v>
      </c>
      <c r="I42" s="66">
        <v>110662</v>
      </c>
      <c r="J42" s="66">
        <v>47986.2</v>
      </c>
      <c r="K42" s="66">
        <f t="shared" si="4"/>
        <v>93.069163292585756</v>
      </c>
      <c r="L42" s="66">
        <f t="shared" si="5"/>
        <v>43.362852650412968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79663.89</v>
      </c>
      <c r="H43" s="66">
        <v>156663</v>
      </c>
      <c r="I43" s="66">
        <v>156663</v>
      </c>
      <c r="J43" s="66">
        <v>96062.2</v>
      </c>
      <c r="K43" s="66">
        <f t="shared" si="4"/>
        <v>120.5843701581733</v>
      </c>
      <c r="L43" s="66">
        <f t="shared" si="5"/>
        <v>61.317732968218408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2094.66</v>
      </c>
      <c r="H44" s="66">
        <v>6000</v>
      </c>
      <c r="I44" s="66">
        <v>6000</v>
      </c>
      <c r="J44" s="66">
        <v>2282.56</v>
      </c>
      <c r="K44" s="66">
        <f t="shared" si="4"/>
        <v>108.97042956852187</v>
      </c>
      <c r="L44" s="66">
        <f t="shared" si="5"/>
        <v>38.042666666666669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339</v>
      </c>
      <c r="H45" s="66">
        <v>1800</v>
      </c>
      <c r="I45" s="66">
        <v>1800</v>
      </c>
      <c r="J45" s="66">
        <v>792.35</v>
      </c>
      <c r="K45" s="66">
        <f t="shared" si="4"/>
        <v>233.73156342182889</v>
      </c>
      <c r="L45" s="66">
        <f t="shared" si="5"/>
        <v>44.019444444444446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0</v>
      </c>
      <c r="H46" s="66">
        <v>1500</v>
      </c>
      <c r="I46" s="66">
        <v>1500</v>
      </c>
      <c r="J46" s="66">
        <v>1299.5</v>
      </c>
      <c r="K46" s="66" t="e">
        <f t="shared" si="4"/>
        <v>#DIV/0!</v>
      </c>
      <c r="L46" s="66">
        <f t="shared" si="5"/>
        <v>86.63333333333334</v>
      </c>
    </row>
    <row r="47" spans="2:12" x14ac:dyDescent="0.25">
      <c r="B47" s="65"/>
      <c r="C47" s="65"/>
      <c r="D47" s="65" t="s">
        <v>111</v>
      </c>
      <c r="E47" s="65"/>
      <c r="F47" s="65" t="s">
        <v>112</v>
      </c>
      <c r="G47" s="65">
        <f>G48+G49+G50+G51+G52+G53+G54+G55+G56</f>
        <v>186466.34999999998</v>
      </c>
      <c r="H47" s="65">
        <f>H48+H49+H50+H51+H52+H53+H54+H55+H56</f>
        <v>374465</v>
      </c>
      <c r="I47" s="65">
        <f>I48+I49+I50+I51+I52+I53+I54+I55+I56</f>
        <v>374465</v>
      </c>
      <c r="J47" s="65">
        <f>J48+J49+J50+J51+J52+J53+J54+J55+J56</f>
        <v>147294.56999999998</v>
      </c>
      <c r="K47" s="65">
        <f t="shared" si="4"/>
        <v>78.992574263399277</v>
      </c>
      <c r="L47" s="65">
        <f t="shared" si="5"/>
        <v>39.334669461765451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80434.66</v>
      </c>
      <c r="H48" s="66">
        <v>163000</v>
      </c>
      <c r="I48" s="66">
        <v>163000</v>
      </c>
      <c r="J48" s="66">
        <v>77835.009999999995</v>
      </c>
      <c r="K48" s="66">
        <f t="shared" si="4"/>
        <v>96.767997776083092</v>
      </c>
      <c r="L48" s="66">
        <f t="shared" si="5"/>
        <v>47.751539877300615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16311.34</v>
      </c>
      <c r="H49" s="66">
        <v>38500</v>
      </c>
      <c r="I49" s="66">
        <v>38500</v>
      </c>
      <c r="J49" s="66">
        <v>21633.53</v>
      </c>
      <c r="K49" s="66">
        <f t="shared" si="4"/>
        <v>132.62877237553749</v>
      </c>
      <c r="L49" s="66">
        <f t="shared" si="5"/>
        <v>56.190987012987016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14506.12</v>
      </c>
      <c r="H50" s="66">
        <v>30000</v>
      </c>
      <c r="I50" s="66">
        <v>30000</v>
      </c>
      <c r="J50" s="66">
        <v>379.73</v>
      </c>
      <c r="K50" s="66">
        <f t="shared" si="4"/>
        <v>2.6177227266836343</v>
      </c>
      <c r="L50" s="66">
        <f t="shared" si="5"/>
        <v>1.2657666666666667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42136.94</v>
      </c>
      <c r="H51" s="66">
        <v>75000</v>
      </c>
      <c r="I51" s="66">
        <v>75000</v>
      </c>
      <c r="J51" s="66">
        <v>37878.74</v>
      </c>
      <c r="K51" s="66">
        <f t="shared" si="4"/>
        <v>89.894377712287593</v>
      </c>
      <c r="L51" s="66">
        <f t="shared" si="5"/>
        <v>50.504986666666667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4055</v>
      </c>
      <c r="H52" s="66">
        <v>15000</v>
      </c>
      <c r="I52" s="66">
        <v>15000</v>
      </c>
      <c r="J52" s="66">
        <v>5365</v>
      </c>
      <c r="K52" s="66">
        <f t="shared" si="4"/>
        <v>132.30579531442663</v>
      </c>
      <c r="L52" s="66">
        <f t="shared" si="5"/>
        <v>35.766666666666666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435</v>
      </c>
      <c r="H53" s="66">
        <v>17000</v>
      </c>
      <c r="I53" s="66">
        <v>17000</v>
      </c>
      <c r="J53" s="66">
        <v>1245</v>
      </c>
      <c r="K53" s="66">
        <f t="shared" si="4"/>
        <v>286.20689655172413</v>
      </c>
      <c r="L53" s="66">
        <f t="shared" si="5"/>
        <v>7.3235294117647056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17985</v>
      </c>
      <c r="H54" s="66">
        <v>23845</v>
      </c>
      <c r="I54" s="66">
        <v>23845</v>
      </c>
      <c r="J54" s="66">
        <v>0</v>
      </c>
      <c r="K54" s="66">
        <f t="shared" si="4"/>
        <v>0</v>
      </c>
      <c r="L54" s="66">
        <f t="shared" si="5"/>
        <v>0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9.9600000000000009</v>
      </c>
      <c r="H55" s="66">
        <v>120</v>
      </c>
      <c r="I55" s="66">
        <v>120</v>
      </c>
      <c r="J55" s="66">
        <v>1150.1099999999999</v>
      </c>
      <c r="K55" s="66">
        <f t="shared" si="4"/>
        <v>11547.289156626504</v>
      </c>
      <c r="L55" s="66">
        <f t="shared" si="5"/>
        <v>958.42499999999995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10592.33</v>
      </c>
      <c r="H56" s="66">
        <v>12000</v>
      </c>
      <c r="I56" s="66">
        <v>12000</v>
      </c>
      <c r="J56" s="66">
        <v>1807.45</v>
      </c>
      <c r="K56" s="66">
        <f t="shared" si="4"/>
        <v>17.063762175083291</v>
      </c>
      <c r="L56" s="66">
        <f t="shared" si="5"/>
        <v>15.062083333333334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</f>
        <v>0</v>
      </c>
      <c r="H57" s="65">
        <f>H58</f>
        <v>50</v>
      </c>
      <c r="I57" s="65">
        <f>I58</f>
        <v>50</v>
      </c>
      <c r="J57" s="65">
        <f>J58</f>
        <v>0</v>
      </c>
      <c r="K57" s="65" t="e">
        <f t="shared" si="4"/>
        <v>#DIV/0!</v>
      </c>
      <c r="L57" s="65">
        <f t="shared" si="5"/>
        <v>0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50</v>
      </c>
      <c r="I58" s="66">
        <v>50</v>
      </c>
      <c r="J58" s="66">
        <v>0</v>
      </c>
      <c r="K58" s="66" t="e">
        <f t="shared" ref="K58:K78" si="6">(J58*100)/G58</f>
        <v>#DIV/0!</v>
      </c>
      <c r="L58" s="66">
        <f t="shared" ref="L58:L78" si="7">(J58*100)/I58</f>
        <v>0</v>
      </c>
    </row>
    <row r="59" spans="2:12" x14ac:dyDescent="0.25">
      <c r="B59" s="65"/>
      <c r="C59" s="65"/>
      <c r="D59" s="65" t="s">
        <v>135</v>
      </c>
      <c r="E59" s="65"/>
      <c r="F59" s="65" t="s">
        <v>136</v>
      </c>
      <c r="G59" s="65">
        <f>G60+G61+G62+G63+G64+G65</f>
        <v>4314.01</v>
      </c>
      <c r="H59" s="65">
        <f>H60+H61+H62+H63+H64+H65</f>
        <v>12825</v>
      </c>
      <c r="I59" s="65">
        <f>I60+I61+I62+I63+I64+I65</f>
        <v>12825</v>
      </c>
      <c r="J59" s="65">
        <f>J60+J61+J62+J63+J64+J65</f>
        <v>1565.7399999999998</v>
      </c>
      <c r="K59" s="65">
        <f t="shared" si="6"/>
        <v>36.294306225530306</v>
      </c>
      <c r="L59" s="65">
        <f t="shared" si="7"/>
        <v>12.20849902534113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854.49</v>
      </c>
      <c r="H60" s="66">
        <v>2800</v>
      </c>
      <c r="I60" s="66">
        <v>2800</v>
      </c>
      <c r="J60" s="66">
        <v>900</v>
      </c>
      <c r="K60" s="66">
        <f t="shared" si="6"/>
        <v>105.32598392023311</v>
      </c>
      <c r="L60" s="66">
        <f t="shared" si="7"/>
        <v>32.142857142857146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600</v>
      </c>
      <c r="H61" s="66">
        <v>1500</v>
      </c>
      <c r="I61" s="66">
        <v>1500</v>
      </c>
      <c r="J61" s="66">
        <v>133.13999999999999</v>
      </c>
      <c r="K61" s="66">
        <f t="shared" si="6"/>
        <v>22.19</v>
      </c>
      <c r="L61" s="66">
        <f t="shared" si="7"/>
        <v>8.8759999999999994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0</v>
      </c>
      <c r="H62" s="66">
        <v>325</v>
      </c>
      <c r="I62" s="66">
        <v>325</v>
      </c>
      <c r="J62" s="66">
        <v>0</v>
      </c>
      <c r="K62" s="66" t="e">
        <f t="shared" si="6"/>
        <v>#DIV/0!</v>
      </c>
      <c r="L62" s="66">
        <f t="shared" si="7"/>
        <v>0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2800</v>
      </c>
      <c r="H63" s="66">
        <v>6690</v>
      </c>
      <c r="I63" s="66">
        <v>6690</v>
      </c>
      <c r="J63" s="66">
        <v>318.60000000000002</v>
      </c>
      <c r="K63" s="66">
        <f t="shared" si="6"/>
        <v>11.378571428571428</v>
      </c>
      <c r="L63" s="66">
        <f t="shared" si="7"/>
        <v>4.7623318385650224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10</v>
      </c>
      <c r="I64" s="66">
        <v>10</v>
      </c>
      <c r="J64" s="66">
        <v>0</v>
      </c>
      <c r="K64" s="66" t="e">
        <f t="shared" si="6"/>
        <v>#DIV/0!</v>
      </c>
      <c r="L64" s="66">
        <f t="shared" si="7"/>
        <v>0</v>
      </c>
    </row>
    <row r="65" spans="2:12" x14ac:dyDescent="0.25">
      <c r="B65" s="66"/>
      <c r="C65" s="66"/>
      <c r="D65" s="66"/>
      <c r="E65" s="66" t="s">
        <v>147</v>
      </c>
      <c r="F65" s="66" t="s">
        <v>136</v>
      </c>
      <c r="G65" s="66">
        <v>59.52</v>
      </c>
      <c r="H65" s="66">
        <v>1500</v>
      </c>
      <c r="I65" s="66">
        <v>1500</v>
      </c>
      <c r="J65" s="66">
        <v>214</v>
      </c>
      <c r="K65" s="66">
        <f t="shared" si="6"/>
        <v>359.54301075268813</v>
      </c>
      <c r="L65" s="66">
        <f t="shared" si="7"/>
        <v>14.266666666666667</v>
      </c>
    </row>
    <row r="66" spans="2:12" x14ac:dyDescent="0.25">
      <c r="B66" s="65"/>
      <c r="C66" s="65" t="s">
        <v>148</v>
      </c>
      <c r="D66" s="65"/>
      <c r="E66" s="65"/>
      <c r="F66" s="65" t="s">
        <v>149</v>
      </c>
      <c r="G66" s="65">
        <f>G67+G69</f>
        <v>2794.4700000000003</v>
      </c>
      <c r="H66" s="65">
        <f>H67+H69</f>
        <v>8100</v>
      </c>
      <c r="I66" s="65">
        <f>I67+I69</f>
        <v>8100</v>
      </c>
      <c r="J66" s="65">
        <f>J67+J69</f>
        <v>4285.3</v>
      </c>
      <c r="K66" s="65">
        <f t="shared" si="6"/>
        <v>153.34929342594481</v>
      </c>
      <c r="L66" s="65">
        <f t="shared" si="7"/>
        <v>52.904938271604941</v>
      </c>
    </row>
    <row r="67" spans="2:12" x14ac:dyDescent="0.25">
      <c r="B67" s="65"/>
      <c r="C67" s="65"/>
      <c r="D67" s="65" t="s">
        <v>150</v>
      </c>
      <c r="E67" s="65"/>
      <c r="F67" s="65" t="s">
        <v>151</v>
      </c>
      <c r="G67" s="65">
        <f>G68</f>
        <v>614.70000000000005</v>
      </c>
      <c r="H67" s="65">
        <f>H68</f>
        <v>3100</v>
      </c>
      <c r="I67" s="65">
        <f>I68</f>
        <v>3100</v>
      </c>
      <c r="J67" s="65">
        <f>J68</f>
        <v>881.63</v>
      </c>
      <c r="K67" s="65">
        <f t="shared" si="6"/>
        <v>143.42443468358547</v>
      </c>
      <c r="L67" s="65">
        <f t="shared" si="7"/>
        <v>28.43967741935484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614.70000000000005</v>
      </c>
      <c r="H68" s="66">
        <v>3100</v>
      </c>
      <c r="I68" s="66">
        <v>3100</v>
      </c>
      <c r="J68" s="66">
        <v>881.63</v>
      </c>
      <c r="K68" s="66">
        <f t="shared" si="6"/>
        <v>143.42443468358547</v>
      </c>
      <c r="L68" s="66">
        <f t="shared" si="7"/>
        <v>28.43967741935484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2179.77</v>
      </c>
      <c r="H69" s="65">
        <f>H70</f>
        <v>5000</v>
      </c>
      <c r="I69" s="65">
        <f>I70</f>
        <v>5000</v>
      </c>
      <c r="J69" s="65">
        <f>J70</f>
        <v>3403.67</v>
      </c>
      <c r="K69" s="65">
        <f t="shared" si="6"/>
        <v>156.14812571968602</v>
      </c>
      <c r="L69" s="65">
        <f t="shared" si="7"/>
        <v>68.073400000000007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2179.77</v>
      </c>
      <c r="H70" s="66">
        <v>5000</v>
      </c>
      <c r="I70" s="66">
        <v>5000</v>
      </c>
      <c r="J70" s="66">
        <v>3403.67</v>
      </c>
      <c r="K70" s="66">
        <f t="shared" si="6"/>
        <v>156.14812571968602</v>
      </c>
      <c r="L70" s="66">
        <f t="shared" si="7"/>
        <v>68.073400000000007</v>
      </c>
    </row>
    <row r="71" spans="2:12" x14ac:dyDescent="0.25">
      <c r="B71" s="65" t="s">
        <v>158</v>
      </c>
      <c r="C71" s="65"/>
      <c r="D71" s="65"/>
      <c r="E71" s="65"/>
      <c r="F71" s="65" t="s">
        <v>159</v>
      </c>
      <c r="G71" s="65">
        <f>G72</f>
        <v>7328.53</v>
      </c>
      <c r="H71" s="65">
        <f>H72</f>
        <v>32500</v>
      </c>
      <c r="I71" s="65">
        <f>I72</f>
        <v>32500</v>
      </c>
      <c r="J71" s="65">
        <f>J72</f>
        <v>9272.880000000001</v>
      </c>
      <c r="K71" s="65">
        <f t="shared" si="6"/>
        <v>126.53124159961139</v>
      </c>
      <c r="L71" s="65">
        <f t="shared" si="7"/>
        <v>28.531938461538463</v>
      </c>
    </row>
    <row r="72" spans="2:12" x14ac:dyDescent="0.25">
      <c r="B72" s="65"/>
      <c r="C72" s="65" t="s">
        <v>160</v>
      </c>
      <c r="D72" s="65"/>
      <c r="E72" s="65"/>
      <c r="F72" s="65" t="s">
        <v>161</v>
      </c>
      <c r="G72" s="65">
        <f>G73+G77</f>
        <v>7328.53</v>
      </c>
      <c r="H72" s="65">
        <f>H73+H77</f>
        <v>32500</v>
      </c>
      <c r="I72" s="65">
        <f>I73+I77</f>
        <v>32500</v>
      </c>
      <c r="J72" s="65">
        <f>J73+J77</f>
        <v>9272.880000000001</v>
      </c>
      <c r="K72" s="65">
        <f t="shared" si="6"/>
        <v>126.53124159961139</v>
      </c>
      <c r="L72" s="65">
        <f t="shared" si="7"/>
        <v>28.531938461538463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>G74+G75+G76</f>
        <v>2383.75</v>
      </c>
      <c r="H73" s="65">
        <f>H74+H75+H76</f>
        <v>18000</v>
      </c>
      <c r="I73" s="65">
        <f>I74+I75+I76</f>
        <v>18000</v>
      </c>
      <c r="J73" s="65">
        <f>J74+J75+J76</f>
        <v>4812.5</v>
      </c>
      <c r="K73" s="65">
        <f t="shared" si="6"/>
        <v>201.88778185631884</v>
      </c>
      <c r="L73" s="65">
        <f t="shared" si="7"/>
        <v>26.736111111111111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1633.75</v>
      </c>
      <c r="H74" s="66">
        <v>12940</v>
      </c>
      <c r="I74" s="66">
        <v>12940</v>
      </c>
      <c r="J74" s="66">
        <v>2555</v>
      </c>
      <c r="K74" s="66">
        <f t="shared" si="6"/>
        <v>156.38867635807193</v>
      </c>
      <c r="L74" s="66">
        <f t="shared" si="7"/>
        <v>19.744976816074189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0</v>
      </c>
      <c r="H75" s="66">
        <v>500</v>
      </c>
      <c r="I75" s="66">
        <v>500</v>
      </c>
      <c r="J75" s="66">
        <v>0</v>
      </c>
      <c r="K75" s="66" t="e">
        <f t="shared" si="6"/>
        <v>#DIV/0!</v>
      </c>
      <c r="L75" s="66">
        <f t="shared" si="7"/>
        <v>0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750</v>
      </c>
      <c r="H76" s="66">
        <v>4560</v>
      </c>
      <c r="I76" s="66">
        <v>4560</v>
      </c>
      <c r="J76" s="66">
        <v>2257.5</v>
      </c>
      <c r="K76" s="66">
        <f t="shared" si="6"/>
        <v>301</v>
      </c>
      <c r="L76" s="66">
        <f t="shared" si="7"/>
        <v>49.506578947368418</v>
      </c>
    </row>
    <row r="77" spans="2:12" x14ac:dyDescent="0.25">
      <c r="B77" s="65"/>
      <c r="C77" s="65"/>
      <c r="D77" s="65" t="s">
        <v>170</v>
      </c>
      <c r="E77" s="65"/>
      <c r="F77" s="65" t="s">
        <v>171</v>
      </c>
      <c r="G77" s="65">
        <f>G78</f>
        <v>4944.78</v>
      </c>
      <c r="H77" s="65">
        <f>H78</f>
        <v>14500</v>
      </c>
      <c r="I77" s="65">
        <f>I78</f>
        <v>14500</v>
      </c>
      <c r="J77" s="65">
        <f>J78</f>
        <v>4460.38</v>
      </c>
      <c r="K77" s="65">
        <f t="shared" si="6"/>
        <v>90.203810887440895</v>
      </c>
      <c r="L77" s="65">
        <f t="shared" si="7"/>
        <v>30.761241379310345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4944.78</v>
      </c>
      <c r="H78" s="66">
        <v>14500</v>
      </c>
      <c r="I78" s="66">
        <v>14500</v>
      </c>
      <c r="J78" s="66">
        <v>4460.38</v>
      </c>
      <c r="K78" s="66">
        <f t="shared" si="6"/>
        <v>90.203810887440895</v>
      </c>
      <c r="L78" s="66">
        <f t="shared" si="7"/>
        <v>30.761241379310345</v>
      </c>
    </row>
    <row r="79" spans="2:12" x14ac:dyDescent="0.25">
      <c r="B79" s="65"/>
      <c r="C79" s="66"/>
      <c r="D79" s="67"/>
      <c r="E79" s="68"/>
      <c r="F79" s="8"/>
      <c r="G79" s="65"/>
      <c r="H79" s="65"/>
      <c r="I79" s="65"/>
      <c r="J79" s="65"/>
      <c r="K79" s="70"/>
      <c r="L79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workbookViewId="0">
      <selection activeCell="A15" sqref="A15:XFD1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4135839.1399999997</v>
      </c>
      <c r="D6" s="71">
        <f>D7+D9+D11</f>
        <v>8410263</v>
      </c>
      <c r="E6" s="71">
        <f>E7+E9+E11</f>
        <v>8410263</v>
      </c>
      <c r="F6" s="71">
        <f>F7+F9+F11</f>
        <v>4741194.3600000003</v>
      </c>
      <c r="G6" s="72">
        <f t="shared" ref="G6:G19" si="0">(F6*100)/C6</f>
        <v>114.63681733037618</v>
      </c>
      <c r="H6" s="72">
        <f t="shared" ref="H6:H19" si="1">(F6*100)/E6</f>
        <v>56.373913158244882</v>
      </c>
    </row>
    <row r="7" spans="1:8" ht="15.75" customHeight="1" x14ac:dyDescent="0.25">
      <c r="A7"/>
      <c r="B7" s="8" t="s">
        <v>174</v>
      </c>
      <c r="C7" s="71">
        <f>C8</f>
        <v>4131962.82</v>
      </c>
      <c r="D7" s="71">
        <f>D8</f>
        <v>8405938</v>
      </c>
      <c r="E7" s="71">
        <f>E8</f>
        <v>8405938</v>
      </c>
      <c r="F7" s="71">
        <f>F8</f>
        <v>4737855.38</v>
      </c>
      <c r="G7" s="72">
        <f t="shared" si="0"/>
        <v>114.663553047169</v>
      </c>
      <c r="H7" s="72">
        <f t="shared" si="1"/>
        <v>56.363196825862858</v>
      </c>
    </row>
    <row r="8" spans="1:8" x14ac:dyDescent="0.25">
      <c r="A8"/>
      <c r="B8" s="16" t="s">
        <v>175</v>
      </c>
      <c r="C8" s="73">
        <v>4131962.82</v>
      </c>
      <c r="D8" s="73">
        <v>8405938</v>
      </c>
      <c r="E8" s="73">
        <v>8405938</v>
      </c>
      <c r="F8" s="74">
        <v>4737855.38</v>
      </c>
      <c r="G8" s="70">
        <f t="shared" si="0"/>
        <v>114.663553047169</v>
      </c>
      <c r="H8" s="70">
        <f t="shared" si="1"/>
        <v>56.363196825862858</v>
      </c>
    </row>
    <row r="9" spans="1:8" x14ac:dyDescent="0.25">
      <c r="A9"/>
      <c r="B9" s="8" t="s">
        <v>176</v>
      </c>
      <c r="C9" s="71">
        <f>C10</f>
        <v>1763.04</v>
      </c>
      <c r="D9" s="71">
        <f>D10</f>
        <v>1325</v>
      </c>
      <c r="E9" s="71">
        <f>E10</f>
        <v>1325</v>
      </c>
      <c r="F9" s="71">
        <f>F10</f>
        <v>1771</v>
      </c>
      <c r="G9" s="72">
        <f t="shared" si="0"/>
        <v>100.45149287594155</v>
      </c>
      <c r="H9" s="72">
        <f t="shared" si="1"/>
        <v>133.66037735849056</v>
      </c>
    </row>
    <row r="10" spans="1:8" x14ac:dyDescent="0.25">
      <c r="A10"/>
      <c r="B10" s="16" t="s">
        <v>177</v>
      </c>
      <c r="C10" s="73">
        <v>1763.04</v>
      </c>
      <c r="D10" s="73">
        <v>1325</v>
      </c>
      <c r="E10" s="73">
        <v>1325</v>
      </c>
      <c r="F10" s="74">
        <v>1771</v>
      </c>
      <c r="G10" s="70">
        <f t="shared" si="0"/>
        <v>100.45149287594155</v>
      </c>
      <c r="H10" s="70">
        <f t="shared" si="1"/>
        <v>133.66037735849056</v>
      </c>
    </row>
    <row r="11" spans="1:8" x14ac:dyDescent="0.25">
      <c r="A11"/>
      <c r="B11" s="8" t="s">
        <v>178</v>
      </c>
      <c r="C11" s="71">
        <f>C12</f>
        <v>2113.2800000000002</v>
      </c>
      <c r="D11" s="71">
        <f>D12</f>
        <v>3000</v>
      </c>
      <c r="E11" s="71">
        <f>E12</f>
        <v>3000</v>
      </c>
      <c r="F11" s="71">
        <f>F12</f>
        <v>1567.98</v>
      </c>
      <c r="G11" s="72">
        <f t="shared" si="0"/>
        <v>74.196509691096296</v>
      </c>
      <c r="H11" s="72">
        <f t="shared" si="1"/>
        <v>52.265999999999998</v>
      </c>
    </row>
    <row r="12" spans="1:8" x14ac:dyDescent="0.25">
      <c r="A12"/>
      <c r="B12" s="16" t="s">
        <v>179</v>
      </c>
      <c r="C12" s="73">
        <v>2113.2800000000002</v>
      </c>
      <c r="D12" s="73">
        <v>3000</v>
      </c>
      <c r="E12" s="73">
        <v>3000</v>
      </c>
      <c r="F12" s="74">
        <v>1567.98</v>
      </c>
      <c r="G12" s="70">
        <f t="shared" si="0"/>
        <v>74.196509691096296</v>
      </c>
      <c r="H12" s="70">
        <f t="shared" si="1"/>
        <v>52.265999999999998</v>
      </c>
    </row>
    <row r="13" spans="1:8" x14ac:dyDescent="0.25">
      <c r="B13" s="8" t="s">
        <v>32</v>
      </c>
      <c r="C13" s="75">
        <f>C14+C16+C18</f>
        <v>4131962.82</v>
      </c>
      <c r="D13" s="75">
        <f>D14+D16+D18</f>
        <v>8410263</v>
      </c>
      <c r="E13" s="75">
        <f>E14+E16+E18</f>
        <v>8410263</v>
      </c>
      <c r="F13" s="75">
        <f>F14+F16+F18</f>
        <v>4737855.38</v>
      </c>
      <c r="G13" s="72">
        <f t="shared" si="0"/>
        <v>114.663553047169</v>
      </c>
      <c r="H13" s="72">
        <f t="shared" si="1"/>
        <v>56.334211902766896</v>
      </c>
    </row>
    <row r="14" spans="1:8" x14ac:dyDescent="0.25">
      <c r="A14"/>
      <c r="B14" s="8" t="s">
        <v>174</v>
      </c>
      <c r="C14" s="75">
        <f>C15</f>
        <v>4131962.82</v>
      </c>
      <c r="D14" s="75">
        <f>D15</f>
        <v>8405938</v>
      </c>
      <c r="E14" s="75">
        <f>E15</f>
        <v>8405938</v>
      </c>
      <c r="F14" s="75">
        <f>F15</f>
        <v>4737855.38</v>
      </c>
      <c r="G14" s="72">
        <f t="shared" si="0"/>
        <v>114.663553047169</v>
      </c>
      <c r="H14" s="72">
        <f t="shared" si="1"/>
        <v>56.363196825862858</v>
      </c>
    </row>
    <row r="15" spans="1:8" x14ac:dyDescent="0.25">
      <c r="A15"/>
      <c r="B15" s="16" t="s">
        <v>175</v>
      </c>
      <c r="C15" s="73">
        <v>4131962.82</v>
      </c>
      <c r="D15" s="73">
        <v>8405938</v>
      </c>
      <c r="E15" s="76">
        <v>8405938</v>
      </c>
      <c r="F15" s="74">
        <v>4737855.38</v>
      </c>
      <c r="G15" s="70">
        <f t="shared" si="0"/>
        <v>114.663553047169</v>
      </c>
      <c r="H15" s="70">
        <f t="shared" si="1"/>
        <v>56.363196825862858</v>
      </c>
    </row>
    <row r="16" spans="1:8" x14ac:dyDescent="0.25">
      <c r="A16"/>
      <c r="B16" s="8" t="s">
        <v>176</v>
      </c>
      <c r="C16" s="75">
        <f>C17</f>
        <v>0</v>
      </c>
      <c r="D16" s="75">
        <f>D17</f>
        <v>1325</v>
      </c>
      <c r="E16" s="75">
        <f>E17</f>
        <v>1325</v>
      </c>
      <c r="F16" s="75">
        <f>F17</f>
        <v>0</v>
      </c>
      <c r="G16" s="72" t="e">
        <f t="shared" si="0"/>
        <v>#DIV/0!</v>
      </c>
      <c r="H16" s="72">
        <f t="shared" si="1"/>
        <v>0</v>
      </c>
    </row>
    <row r="17" spans="1:8" x14ac:dyDescent="0.25">
      <c r="A17"/>
      <c r="B17" s="16" t="s">
        <v>177</v>
      </c>
      <c r="C17" s="73">
        <v>0</v>
      </c>
      <c r="D17" s="73">
        <v>1325</v>
      </c>
      <c r="E17" s="76">
        <v>1325</v>
      </c>
      <c r="F17" s="74">
        <v>0</v>
      </c>
      <c r="G17" s="70" t="e">
        <f t="shared" si="0"/>
        <v>#DIV/0!</v>
      </c>
      <c r="H17" s="70">
        <f t="shared" si="1"/>
        <v>0</v>
      </c>
    </row>
    <row r="18" spans="1:8" x14ac:dyDescent="0.25">
      <c r="A18"/>
      <c r="B18" s="8" t="s">
        <v>178</v>
      </c>
      <c r="C18" s="75">
        <f>C19</f>
        <v>0</v>
      </c>
      <c r="D18" s="75">
        <f>D19</f>
        <v>3000</v>
      </c>
      <c r="E18" s="75">
        <f>E19</f>
        <v>3000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179</v>
      </c>
      <c r="C19" s="73">
        <v>0</v>
      </c>
      <c r="D19" s="73">
        <v>3000</v>
      </c>
      <c r="E19" s="76">
        <v>3000</v>
      </c>
      <c r="F19" s="74">
        <v>0</v>
      </c>
      <c r="G19" s="70" t="e">
        <f t="shared" si="0"/>
        <v>#DIV/0!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8" sqref="F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4131962.82</v>
      </c>
      <c r="D6" s="75">
        <f t="shared" si="0"/>
        <v>8410263</v>
      </c>
      <c r="E6" s="75">
        <f t="shared" si="0"/>
        <v>8410263</v>
      </c>
      <c r="F6" s="75">
        <f t="shared" si="0"/>
        <v>4737855.38</v>
      </c>
      <c r="G6" s="70">
        <f>(F6*100)/C6</f>
        <v>114.663553047169</v>
      </c>
      <c r="H6" s="70">
        <f>(F6*100)/E6</f>
        <v>56.334211902766896</v>
      </c>
    </row>
    <row r="7" spans="2:8" x14ac:dyDescent="0.25">
      <c r="B7" s="8" t="s">
        <v>180</v>
      </c>
      <c r="C7" s="75">
        <f t="shared" si="0"/>
        <v>4131962.82</v>
      </c>
      <c r="D7" s="75">
        <f t="shared" si="0"/>
        <v>8410263</v>
      </c>
      <c r="E7" s="75">
        <f t="shared" si="0"/>
        <v>8410263</v>
      </c>
      <c r="F7" s="75">
        <f t="shared" si="0"/>
        <v>4737855.38</v>
      </c>
      <c r="G7" s="70">
        <f>(F7*100)/C7</f>
        <v>114.663553047169</v>
      </c>
      <c r="H7" s="70">
        <f>(F7*100)/E7</f>
        <v>56.334211902766896</v>
      </c>
    </row>
    <row r="8" spans="2:8" x14ac:dyDescent="0.25">
      <c r="B8" s="11" t="s">
        <v>181</v>
      </c>
      <c r="C8" s="73">
        <v>4131962.82</v>
      </c>
      <c r="D8" s="73">
        <v>8410263</v>
      </c>
      <c r="E8" s="73">
        <v>8410263</v>
      </c>
      <c r="F8" s="74">
        <v>4737855.38</v>
      </c>
      <c r="G8" s="70">
        <f>(F8*100)/C8</f>
        <v>114.663553047169</v>
      </c>
      <c r="H8" s="70">
        <f>(F8*100)/E8</f>
        <v>56.334211902766896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tabSelected="1"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44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182</v>
      </c>
      <c r="C1" s="39"/>
    </row>
    <row r="2" spans="1:6" ht="15" customHeight="1" x14ac:dyDescent="0.2">
      <c r="A2" s="41" t="s">
        <v>34</v>
      </c>
      <c r="B2" s="42" t="s">
        <v>183</v>
      </c>
      <c r="C2" s="39"/>
    </row>
    <row r="3" spans="1:6" s="39" customFormat="1" ht="43.5" customHeight="1" x14ac:dyDescent="0.2">
      <c r="A3" s="43" t="s">
        <v>35</v>
      </c>
      <c r="B3" s="37" t="s">
        <v>184</v>
      </c>
    </row>
    <row r="4" spans="1:6" s="39" customFormat="1" x14ac:dyDescent="0.2">
      <c r="A4" s="43" t="s">
        <v>36</v>
      </c>
      <c r="B4" s="44" t="s">
        <v>185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186</v>
      </c>
      <c r="B7" s="46"/>
      <c r="C7" s="77">
        <f>C12+C56</f>
        <v>8405938</v>
      </c>
      <c r="D7" s="77">
        <f>D12+D56</f>
        <v>8405938</v>
      </c>
      <c r="E7" s="77">
        <f>E12+E56</f>
        <v>4737855.379999999</v>
      </c>
      <c r="F7" s="77">
        <f>(E7*100)/D7</f>
        <v>56.363196825862858</v>
      </c>
    </row>
    <row r="8" spans="1:6" x14ac:dyDescent="0.2">
      <c r="A8" s="47" t="s">
        <v>74</v>
      </c>
      <c r="B8" s="46"/>
      <c r="C8" s="77">
        <f>C70</f>
        <v>1325</v>
      </c>
      <c r="D8" s="77">
        <f>D70</f>
        <v>1325</v>
      </c>
      <c r="E8" s="77">
        <f>E70</f>
        <v>0</v>
      </c>
      <c r="F8" s="77">
        <f>(E8*100)/D8</f>
        <v>0</v>
      </c>
    </row>
    <row r="9" spans="1:6" x14ac:dyDescent="0.2">
      <c r="A9" s="47" t="s">
        <v>187</v>
      </c>
      <c r="B9" s="46"/>
      <c r="C9" s="77">
        <f>C80</f>
        <v>3000</v>
      </c>
      <c r="D9" s="77">
        <f>D80</f>
        <v>3000</v>
      </c>
      <c r="E9" s="77">
        <f>E80</f>
        <v>0</v>
      </c>
      <c r="F9" s="77">
        <f>(E9*100)/D9</f>
        <v>0</v>
      </c>
    </row>
    <row r="10" spans="1:6" s="57" customFormat="1" x14ac:dyDescent="0.2"/>
    <row r="11" spans="1:6" ht="38.25" x14ac:dyDescent="0.2">
      <c r="A11" s="47" t="s">
        <v>188</v>
      </c>
      <c r="B11" s="47" t="s">
        <v>189</v>
      </c>
      <c r="C11" s="47" t="s">
        <v>43</v>
      </c>
      <c r="D11" s="47" t="s">
        <v>190</v>
      </c>
      <c r="E11" s="47" t="s">
        <v>191</v>
      </c>
      <c r="F11" s="47" t="s">
        <v>192</v>
      </c>
    </row>
    <row r="12" spans="1:6" x14ac:dyDescent="0.2">
      <c r="A12" s="49" t="s">
        <v>72</v>
      </c>
      <c r="B12" s="50" t="s">
        <v>73</v>
      </c>
      <c r="C12" s="80">
        <f>C13+C21+C51</f>
        <v>8373438</v>
      </c>
      <c r="D12" s="80">
        <f>D13+D21+D51</f>
        <v>8373438</v>
      </c>
      <c r="E12" s="80">
        <f>E13+E21+E51</f>
        <v>4728582.4999999991</v>
      </c>
      <c r="F12" s="81">
        <f>(E13*100)/D13</f>
        <v>57.783672236762634</v>
      </c>
    </row>
    <row r="13" spans="1:6" x14ac:dyDescent="0.2">
      <c r="A13" s="51" t="s">
        <v>74</v>
      </c>
      <c r="B13" s="52" t="s">
        <v>75</v>
      </c>
      <c r="C13" s="82">
        <f>C14+C17+C19</f>
        <v>7420698</v>
      </c>
      <c r="D13" s="82">
        <f>D14+D17+D19</f>
        <v>7420698</v>
      </c>
      <c r="E13" s="82">
        <f>E14+E17+E19</f>
        <v>4287951.8099999996</v>
      </c>
      <c r="F13" s="81">
        <f>(E14*100)/D14</f>
        <v>56.971231725362912</v>
      </c>
    </row>
    <row r="14" spans="1:6" x14ac:dyDescent="0.2">
      <c r="A14" s="53" t="s">
        <v>76</v>
      </c>
      <c r="B14" s="54" t="s">
        <v>77</v>
      </c>
      <c r="C14" s="83">
        <f>C15+C16</f>
        <v>6257101</v>
      </c>
      <c r="D14" s="83">
        <f>D15+D16</f>
        <v>6257101</v>
      </c>
      <c r="E14" s="83">
        <f>E15+E16</f>
        <v>3564747.51</v>
      </c>
      <c r="F14" s="83">
        <f>(E15*100)/D15</f>
        <v>56.620172706523867</v>
      </c>
    </row>
    <row r="15" spans="1:6" x14ac:dyDescent="0.2">
      <c r="A15" s="55" t="s">
        <v>78</v>
      </c>
      <c r="B15" s="56" t="s">
        <v>79</v>
      </c>
      <c r="C15" s="84">
        <v>6186101</v>
      </c>
      <c r="D15" s="84">
        <v>6186101</v>
      </c>
      <c r="E15" s="84">
        <v>3502581.07</v>
      </c>
      <c r="F15" s="84"/>
    </row>
    <row r="16" spans="1:6" x14ac:dyDescent="0.2">
      <c r="A16" s="55" t="s">
        <v>80</v>
      </c>
      <c r="B16" s="56" t="s">
        <v>81</v>
      </c>
      <c r="C16" s="84">
        <v>71000</v>
      </c>
      <c r="D16" s="84">
        <v>71000</v>
      </c>
      <c r="E16" s="84">
        <v>62166.44</v>
      </c>
      <c r="F16" s="84"/>
    </row>
    <row r="17" spans="1:6" x14ac:dyDescent="0.2">
      <c r="A17" s="53" t="s">
        <v>82</v>
      </c>
      <c r="B17" s="54" t="s">
        <v>83</v>
      </c>
      <c r="C17" s="83">
        <f>C18</f>
        <v>219095</v>
      </c>
      <c r="D17" s="83">
        <f>D18</f>
        <v>219095</v>
      </c>
      <c r="E17" s="83">
        <f>E18</f>
        <v>152528.44</v>
      </c>
      <c r="F17" s="83">
        <f>(E18*100)/D18</f>
        <v>69.617490129852342</v>
      </c>
    </row>
    <row r="18" spans="1:6" x14ac:dyDescent="0.2">
      <c r="A18" s="55" t="s">
        <v>84</v>
      </c>
      <c r="B18" s="56" t="s">
        <v>83</v>
      </c>
      <c r="C18" s="84">
        <v>219095</v>
      </c>
      <c r="D18" s="84">
        <v>219095</v>
      </c>
      <c r="E18" s="84">
        <v>152528.44</v>
      </c>
      <c r="F18" s="84"/>
    </row>
    <row r="19" spans="1:6" x14ac:dyDescent="0.2">
      <c r="A19" s="53" t="s">
        <v>85</v>
      </c>
      <c r="B19" s="54" t="s">
        <v>86</v>
      </c>
      <c r="C19" s="83">
        <f>C20</f>
        <v>944502</v>
      </c>
      <c r="D19" s="83">
        <f>D20</f>
        <v>944502</v>
      </c>
      <c r="E19" s="83">
        <f>E20</f>
        <v>570675.86</v>
      </c>
      <c r="F19" s="83">
        <f>(E20*100)/D20</f>
        <v>60.420820707632167</v>
      </c>
    </row>
    <row r="20" spans="1:6" x14ac:dyDescent="0.2">
      <c r="A20" s="55" t="s">
        <v>87</v>
      </c>
      <c r="B20" s="56" t="s">
        <v>88</v>
      </c>
      <c r="C20" s="84">
        <v>944502</v>
      </c>
      <c r="D20" s="84">
        <v>944502</v>
      </c>
      <c r="E20" s="84">
        <v>570675.86</v>
      </c>
      <c r="F20" s="84"/>
    </row>
    <row r="21" spans="1:6" x14ac:dyDescent="0.2">
      <c r="A21" s="51" t="s">
        <v>89</v>
      </c>
      <c r="B21" s="52" t="s">
        <v>90</v>
      </c>
      <c r="C21" s="82">
        <f>C22+C26+C32+C42+C44</f>
        <v>944640</v>
      </c>
      <c r="D21" s="82">
        <f>D22+D26+D32+D42+D44</f>
        <v>944640</v>
      </c>
      <c r="E21" s="82">
        <f>E22+E26+E32+E42+E44</f>
        <v>436345.3899999999</v>
      </c>
      <c r="F21" s="81">
        <f>(E22*100)/D22</f>
        <v>48.793778947368423</v>
      </c>
    </row>
    <row r="22" spans="1:6" x14ac:dyDescent="0.2">
      <c r="A22" s="53" t="s">
        <v>91</v>
      </c>
      <c r="B22" s="54" t="s">
        <v>92</v>
      </c>
      <c r="C22" s="83">
        <f>C23+C24+C25</f>
        <v>285000</v>
      </c>
      <c r="D22" s="83">
        <f>D23+D24+D25</f>
        <v>285000</v>
      </c>
      <c r="E22" s="83">
        <f>E23+E24+E25</f>
        <v>139062.26999999999</v>
      </c>
      <c r="F22" s="83">
        <f>(E23*100)/D23</f>
        <v>13.628</v>
      </c>
    </row>
    <row r="23" spans="1:6" x14ac:dyDescent="0.2">
      <c r="A23" s="55" t="s">
        <v>93</v>
      </c>
      <c r="B23" s="56" t="s">
        <v>94</v>
      </c>
      <c r="C23" s="84">
        <v>10000</v>
      </c>
      <c r="D23" s="84">
        <v>10000</v>
      </c>
      <c r="E23" s="84">
        <v>1362.8</v>
      </c>
      <c r="F23" s="84"/>
    </row>
    <row r="24" spans="1:6" ht="25.5" x14ac:dyDescent="0.2">
      <c r="A24" s="55" t="s">
        <v>95</v>
      </c>
      <c r="B24" s="56" t="s">
        <v>96</v>
      </c>
      <c r="C24" s="84">
        <v>270000</v>
      </c>
      <c r="D24" s="84">
        <v>270000</v>
      </c>
      <c r="E24" s="84">
        <v>133067.97</v>
      </c>
      <c r="F24" s="84"/>
    </row>
    <row r="25" spans="1:6" x14ac:dyDescent="0.2">
      <c r="A25" s="55" t="s">
        <v>97</v>
      </c>
      <c r="B25" s="56" t="s">
        <v>98</v>
      </c>
      <c r="C25" s="84">
        <v>5000</v>
      </c>
      <c r="D25" s="84">
        <v>5000</v>
      </c>
      <c r="E25" s="84">
        <v>4631.5</v>
      </c>
      <c r="F25" s="84"/>
    </row>
    <row r="26" spans="1:6" x14ac:dyDescent="0.2">
      <c r="A26" s="53" t="s">
        <v>99</v>
      </c>
      <c r="B26" s="54" t="s">
        <v>100</v>
      </c>
      <c r="C26" s="83">
        <f>C27+C28+C29+C30+C31</f>
        <v>275300</v>
      </c>
      <c r="D26" s="83">
        <f>D27+D28+D29+D30+D31</f>
        <v>275300</v>
      </c>
      <c r="E26" s="83">
        <f>E27+E28+E29+E30+E31</f>
        <v>148422.81</v>
      </c>
      <c r="F26" s="83">
        <f>(E27*100)/D27</f>
        <v>43.62381818181818</v>
      </c>
    </row>
    <row r="27" spans="1:6" x14ac:dyDescent="0.2">
      <c r="A27" s="55" t="s">
        <v>101</v>
      </c>
      <c r="B27" s="56" t="s">
        <v>102</v>
      </c>
      <c r="C27" s="84">
        <v>110000</v>
      </c>
      <c r="D27" s="84">
        <v>110000</v>
      </c>
      <c r="E27" s="84">
        <v>47986.2</v>
      </c>
      <c r="F27" s="84"/>
    </row>
    <row r="28" spans="1:6" x14ac:dyDescent="0.2">
      <c r="A28" s="55" t="s">
        <v>103</v>
      </c>
      <c r="B28" s="56" t="s">
        <v>104</v>
      </c>
      <c r="C28" s="84">
        <v>156000</v>
      </c>
      <c r="D28" s="84">
        <v>156000</v>
      </c>
      <c r="E28" s="84">
        <v>96062.2</v>
      </c>
      <c r="F28" s="84"/>
    </row>
    <row r="29" spans="1:6" x14ac:dyDescent="0.2">
      <c r="A29" s="55" t="s">
        <v>105</v>
      </c>
      <c r="B29" s="56" t="s">
        <v>106</v>
      </c>
      <c r="C29" s="84">
        <v>6000</v>
      </c>
      <c r="D29" s="84">
        <v>6000</v>
      </c>
      <c r="E29" s="84">
        <v>2282.56</v>
      </c>
      <c r="F29" s="84"/>
    </row>
    <row r="30" spans="1:6" x14ac:dyDescent="0.2">
      <c r="A30" s="55" t="s">
        <v>107</v>
      </c>
      <c r="B30" s="56" t="s">
        <v>108</v>
      </c>
      <c r="C30" s="84">
        <v>1800</v>
      </c>
      <c r="D30" s="84">
        <v>1800</v>
      </c>
      <c r="E30" s="84">
        <v>792.35</v>
      </c>
      <c r="F30" s="84"/>
    </row>
    <row r="31" spans="1:6" x14ac:dyDescent="0.2">
      <c r="A31" s="55" t="s">
        <v>109</v>
      </c>
      <c r="B31" s="56" t="s">
        <v>110</v>
      </c>
      <c r="C31" s="84">
        <v>1500</v>
      </c>
      <c r="D31" s="84">
        <v>1500</v>
      </c>
      <c r="E31" s="84">
        <v>1299.5</v>
      </c>
      <c r="F31" s="84"/>
    </row>
    <row r="32" spans="1:6" x14ac:dyDescent="0.2">
      <c r="A32" s="53" t="s">
        <v>111</v>
      </c>
      <c r="B32" s="54" t="s">
        <v>112</v>
      </c>
      <c r="C32" s="83">
        <f>C33+C34+C35+C36+C37+C38+C39+C40+C41</f>
        <v>371465</v>
      </c>
      <c r="D32" s="83">
        <f>D33+D34+D35+D36+D37+D38+D39+D40+D41</f>
        <v>371465</v>
      </c>
      <c r="E32" s="83">
        <f>E33+E34+E35+E36+E37+E38+E39+E40+E41</f>
        <v>147294.56999999998</v>
      </c>
      <c r="F32" s="83">
        <f>(E33*100)/D33</f>
        <v>47.751539877300615</v>
      </c>
    </row>
    <row r="33" spans="1:6" x14ac:dyDescent="0.2">
      <c r="A33" s="55" t="s">
        <v>113</v>
      </c>
      <c r="B33" s="56" t="s">
        <v>114</v>
      </c>
      <c r="C33" s="84">
        <v>163000</v>
      </c>
      <c r="D33" s="84">
        <v>163000</v>
      </c>
      <c r="E33" s="84">
        <v>77835.009999999995</v>
      </c>
      <c r="F33" s="84"/>
    </row>
    <row r="34" spans="1:6" x14ac:dyDescent="0.2">
      <c r="A34" s="55" t="s">
        <v>115</v>
      </c>
      <c r="B34" s="56" t="s">
        <v>116</v>
      </c>
      <c r="C34" s="84">
        <v>35500</v>
      </c>
      <c r="D34" s="84">
        <v>35500</v>
      </c>
      <c r="E34" s="84">
        <v>21633.53</v>
      </c>
      <c r="F34" s="84"/>
    </row>
    <row r="35" spans="1:6" x14ac:dyDescent="0.2">
      <c r="A35" s="55" t="s">
        <v>117</v>
      </c>
      <c r="B35" s="56" t="s">
        <v>118</v>
      </c>
      <c r="C35" s="84">
        <v>30000</v>
      </c>
      <c r="D35" s="84">
        <v>30000</v>
      </c>
      <c r="E35" s="84">
        <v>379.73</v>
      </c>
      <c r="F35" s="84"/>
    </row>
    <row r="36" spans="1:6" x14ac:dyDescent="0.2">
      <c r="A36" s="55" t="s">
        <v>119</v>
      </c>
      <c r="B36" s="56" t="s">
        <v>120</v>
      </c>
      <c r="C36" s="84">
        <v>75000</v>
      </c>
      <c r="D36" s="84">
        <v>75000</v>
      </c>
      <c r="E36" s="84">
        <v>37878.74</v>
      </c>
      <c r="F36" s="84"/>
    </row>
    <row r="37" spans="1:6" x14ac:dyDescent="0.2">
      <c r="A37" s="55" t="s">
        <v>121</v>
      </c>
      <c r="B37" s="56" t="s">
        <v>122</v>
      </c>
      <c r="C37" s="84">
        <v>15000</v>
      </c>
      <c r="D37" s="84">
        <v>15000</v>
      </c>
      <c r="E37" s="84">
        <v>5365</v>
      </c>
      <c r="F37" s="84"/>
    </row>
    <row r="38" spans="1:6" x14ac:dyDescent="0.2">
      <c r="A38" s="55" t="s">
        <v>123</v>
      </c>
      <c r="B38" s="56" t="s">
        <v>124</v>
      </c>
      <c r="C38" s="84">
        <v>17000</v>
      </c>
      <c r="D38" s="84">
        <v>17000</v>
      </c>
      <c r="E38" s="84">
        <v>1245</v>
      </c>
      <c r="F38" s="84"/>
    </row>
    <row r="39" spans="1:6" x14ac:dyDescent="0.2">
      <c r="A39" s="55" t="s">
        <v>125</v>
      </c>
      <c r="B39" s="56" t="s">
        <v>126</v>
      </c>
      <c r="C39" s="84">
        <v>23845</v>
      </c>
      <c r="D39" s="84">
        <v>23845</v>
      </c>
      <c r="E39" s="84">
        <v>0</v>
      </c>
      <c r="F39" s="84"/>
    </row>
    <row r="40" spans="1:6" x14ac:dyDescent="0.2">
      <c r="A40" s="55" t="s">
        <v>127</v>
      </c>
      <c r="B40" s="56" t="s">
        <v>128</v>
      </c>
      <c r="C40" s="84">
        <v>120</v>
      </c>
      <c r="D40" s="84">
        <v>120</v>
      </c>
      <c r="E40" s="84">
        <v>1150.1099999999999</v>
      </c>
      <c r="F40" s="84"/>
    </row>
    <row r="41" spans="1:6" x14ac:dyDescent="0.2">
      <c r="A41" s="55" t="s">
        <v>129</v>
      </c>
      <c r="B41" s="56" t="s">
        <v>130</v>
      </c>
      <c r="C41" s="84">
        <v>12000</v>
      </c>
      <c r="D41" s="84">
        <v>12000</v>
      </c>
      <c r="E41" s="84">
        <v>1807.45</v>
      </c>
      <c r="F41" s="84"/>
    </row>
    <row r="42" spans="1:6" x14ac:dyDescent="0.2">
      <c r="A42" s="53" t="s">
        <v>131</v>
      </c>
      <c r="B42" s="54" t="s">
        <v>132</v>
      </c>
      <c r="C42" s="83">
        <f>C43</f>
        <v>50</v>
      </c>
      <c r="D42" s="83">
        <f>D43</f>
        <v>50</v>
      </c>
      <c r="E42" s="83">
        <f>E43</f>
        <v>0</v>
      </c>
      <c r="F42" s="83">
        <f>(E43*100)/D43</f>
        <v>0</v>
      </c>
    </row>
    <row r="43" spans="1:6" ht="25.5" x14ac:dyDescent="0.2">
      <c r="A43" s="55" t="s">
        <v>133</v>
      </c>
      <c r="B43" s="56" t="s">
        <v>134</v>
      </c>
      <c r="C43" s="84">
        <v>50</v>
      </c>
      <c r="D43" s="84">
        <v>50</v>
      </c>
      <c r="E43" s="84">
        <v>0</v>
      </c>
      <c r="F43" s="84"/>
    </row>
    <row r="44" spans="1:6" x14ac:dyDescent="0.2">
      <c r="A44" s="53" t="s">
        <v>135</v>
      </c>
      <c r="B44" s="54" t="s">
        <v>136</v>
      </c>
      <c r="C44" s="83">
        <f>C45+C46+C47+C48+C49+C50</f>
        <v>12825</v>
      </c>
      <c r="D44" s="83">
        <f>D45+D46+D47+D48+D49+D50</f>
        <v>12825</v>
      </c>
      <c r="E44" s="83">
        <f>E45+E46+E47+E48+E49+E50</f>
        <v>1565.7399999999998</v>
      </c>
      <c r="F44" s="83">
        <f>(E45*100)/D45</f>
        <v>32.142857142857146</v>
      </c>
    </row>
    <row r="45" spans="1:6" x14ac:dyDescent="0.2">
      <c r="A45" s="55" t="s">
        <v>137</v>
      </c>
      <c r="B45" s="56" t="s">
        <v>138</v>
      </c>
      <c r="C45" s="84">
        <v>2800</v>
      </c>
      <c r="D45" s="84">
        <v>2800</v>
      </c>
      <c r="E45" s="84">
        <v>900</v>
      </c>
      <c r="F45" s="84"/>
    </row>
    <row r="46" spans="1:6" x14ac:dyDescent="0.2">
      <c r="A46" s="55" t="s">
        <v>139</v>
      </c>
      <c r="B46" s="56" t="s">
        <v>140</v>
      </c>
      <c r="C46" s="84">
        <v>1500</v>
      </c>
      <c r="D46" s="84">
        <v>1500</v>
      </c>
      <c r="E46" s="84">
        <v>133.13999999999999</v>
      </c>
      <c r="F46" s="84"/>
    </row>
    <row r="47" spans="1:6" x14ac:dyDescent="0.2">
      <c r="A47" s="55" t="s">
        <v>141</v>
      </c>
      <c r="B47" s="56" t="s">
        <v>142</v>
      </c>
      <c r="C47" s="84">
        <v>325</v>
      </c>
      <c r="D47" s="84">
        <v>325</v>
      </c>
      <c r="E47" s="84">
        <v>0</v>
      </c>
      <c r="F47" s="84"/>
    </row>
    <row r="48" spans="1:6" x14ac:dyDescent="0.2">
      <c r="A48" s="55" t="s">
        <v>143</v>
      </c>
      <c r="B48" s="56" t="s">
        <v>144</v>
      </c>
      <c r="C48" s="84">
        <v>6690</v>
      </c>
      <c r="D48" s="84">
        <v>6690</v>
      </c>
      <c r="E48" s="84">
        <v>318.60000000000002</v>
      </c>
      <c r="F48" s="84"/>
    </row>
    <row r="49" spans="1:6" x14ac:dyDescent="0.2">
      <c r="A49" s="55" t="s">
        <v>145</v>
      </c>
      <c r="B49" s="56" t="s">
        <v>146</v>
      </c>
      <c r="C49" s="84">
        <v>10</v>
      </c>
      <c r="D49" s="84">
        <v>10</v>
      </c>
      <c r="E49" s="84">
        <v>0</v>
      </c>
      <c r="F49" s="84"/>
    </row>
    <row r="50" spans="1:6" x14ac:dyDescent="0.2">
      <c r="A50" s="55" t="s">
        <v>147</v>
      </c>
      <c r="B50" s="56" t="s">
        <v>136</v>
      </c>
      <c r="C50" s="84">
        <v>1500</v>
      </c>
      <c r="D50" s="84">
        <v>1500</v>
      </c>
      <c r="E50" s="84">
        <v>214</v>
      </c>
      <c r="F50" s="84"/>
    </row>
    <row r="51" spans="1:6" x14ac:dyDescent="0.2">
      <c r="A51" s="51" t="s">
        <v>148</v>
      </c>
      <c r="B51" s="52" t="s">
        <v>149</v>
      </c>
      <c r="C51" s="82">
        <f>C52+C54</f>
        <v>8100</v>
      </c>
      <c r="D51" s="82">
        <f>D52+D54</f>
        <v>8100</v>
      </c>
      <c r="E51" s="82">
        <f>E52+E54</f>
        <v>4285.3</v>
      </c>
      <c r="F51" s="81">
        <f>(E52*100)/D52</f>
        <v>28.43967741935484</v>
      </c>
    </row>
    <row r="52" spans="1:6" x14ac:dyDescent="0.2">
      <c r="A52" s="53" t="s">
        <v>150</v>
      </c>
      <c r="B52" s="54" t="s">
        <v>151</v>
      </c>
      <c r="C52" s="83">
        <f>C53</f>
        <v>3100</v>
      </c>
      <c r="D52" s="83">
        <f>D53</f>
        <v>3100</v>
      </c>
      <c r="E52" s="83">
        <f>E53</f>
        <v>881.63</v>
      </c>
      <c r="F52" s="83">
        <f>(E53*100)/D53</f>
        <v>28.43967741935484</v>
      </c>
    </row>
    <row r="53" spans="1:6" ht="25.5" x14ac:dyDescent="0.2">
      <c r="A53" s="55" t="s">
        <v>152</v>
      </c>
      <c r="B53" s="56" t="s">
        <v>153</v>
      </c>
      <c r="C53" s="84">
        <v>3100</v>
      </c>
      <c r="D53" s="84">
        <v>3100</v>
      </c>
      <c r="E53" s="84">
        <v>881.63</v>
      </c>
      <c r="F53" s="84"/>
    </row>
    <row r="54" spans="1:6" x14ac:dyDescent="0.2">
      <c r="A54" s="53" t="s">
        <v>154</v>
      </c>
      <c r="B54" s="54" t="s">
        <v>155</v>
      </c>
      <c r="C54" s="83">
        <f>C55</f>
        <v>5000</v>
      </c>
      <c r="D54" s="83">
        <f>D55</f>
        <v>5000</v>
      </c>
      <c r="E54" s="83">
        <f>E55</f>
        <v>3403.67</v>
      </c>
      <c r="F54" s="83">
        <f>(E55*100)/D55</f>
        <v>68.073400000000007</v>
      </c>
    </row>
    <row r="55" spans="1:6" x14ac:dyDescent="0.2">
      <c r="A55" s="55" t="s">
        <v>156</v>
      </c>
      <c r="B55" s="56" t="s">
        <v>157</v>
      </c>
      <c r="C55" s="84">
        <v>5000</v>
      </c>
      <c r="D55" s="84">
        <v>5000</v>
      </c>
      <c r="E55" s="84">
        <v>3403.67</v>
      </c>
      <c r="F55" s="84"/>
    </row>
    <row r="56" spans="1:6" x14ac:dyDescent="0.2">
      <c r="A56" s="49" t="s">
        <v>158</v>
      </c>
      <c r="B56" s="50" t="s">
        <v>159</v>
      </c>
      <c r="C56" s="80">
        <f>C57</f>
        <v>32500</v>
      </c>
      <c r="D56" s="80">
        <f>D57</f>
        <v>32500</v>
      </c>
      <c r="E56" s="80">
        <f>E57</f>
        <v>9272.880000000001</v>
      </c>
      <c r="F56" s="81">
        <f>(E57*100)/D57</f>
        <v>28.531938461538463</v>
      </c>
    </row>
    <row r="57" spans="1:6" x14ac:dyDescent="0.2">
      <c r="A57" s="51" t="s">
        <v>160</v>
      </c>
      <c r="B57" s="52" t="s">
        <v>161</v>
      </c>
      <c r="C57" s="82">
        <f>C58+C62</f>
        <v>32500</v>
      </c>
      <c r="D57" s="82">
        <f>D58+D62</f>
        <v>32500</v>
      </c>
      <c r="E57" s="82">
        <f>E58+E62</f>
        <v>9272.880000000001</v>
      </c>
      <c r="F57" s="81">
        <f>(E58*100)/D58</f>
        <v>26.736111111111111</v>
      </c>
    </row>
    <row r="58" spans="1:6" x14ac:dyDescent="0.2">
      <c r="A58" s="53" t="s">
        <v>162</v>
      </c>
      <c r="B58" s="54" t="s">
        <v>163</v>
      </c>
      <c r="C58" s="83">
        <f>C59+C60+C61</f>
        <v>18000</v>
      </c>
      <c r="D58" s="83">
        <f>D59+D60+D61</f>
        <v>18000</v>
      </c>
      <c r="E58" s="83">
        <f>E59+E60+E61</f>
        <v>4812.5</v>
      </c>
      <c r="F58" s="83">
        <f>(E59*100)/D59</f>
        <v>19.744976816074189</v>
      </c>
    </row>
    <row r="59" spans="1:6" x14ac:dyDescent="0.2">
      <c r="A59" s="55" t="s">
        <v>164</v>
      </c>
      <c r="B59" s="56" t="s">
        <v>165</v>
      </c>
      <c r="C59" s="84">
        <v>12940</v>
      </c>
      <c r="D59" s="84">
        <v>12940</v>
      </c>
      <c r="E59" s="84">
        <v>2555</v>
      </c>
      <c r="F59" s="84"/>
    </row>
    <row r="60" spans="1:6" x14ac:dyDescent="0.2">
      <c r="A60" s="55" t="s">
        <v>166</v>
      </c>
      <c r="B60" s="56" t="s">
        <v>167</v>
      </c>
      <c r="C60" s="84">
        <v>500</v>
      </c>
      <c r="D60" s="84">
        <v>500</v>
      </c>
      <c r="E60" s="84">
        <v>0</v>
      </c>
      <c r="F60" s="84"/>
    </row>
    <row r="61" spans="1:6" x14ac:dyDescent="0.2">
      <c r="A61" s="55" t="s">
        <v>168</v>
      </c>
      <c r="B61" s="56" t="s">
        <v>169</v>
      </c>
      <c r="C61" s="84">
        <v>4560</v>
      </c>
      <c r="D61" s="84">
        <v>4560</v>
      </c>
      <c r="E61" s="84">
        <v>2257.5</v>
      </c>
      <c r="F61" s="84"/>
    </row>
    <row r="62" spans="1:6" x14ac:dyDescent="0.2">
      <c r="A62" s="53" t="s">
        <v>170</v>
      </c>
      <c r="B62" s="54" t="s">
        <v>171</v>
      </c>
      <c r="C62" s="83">
        <f>C63</f>
        <v>14500</v>
      </c>
      <c r="D62" s="83">
        <f>D63</f>
        <v>14500</v>
      </c>
      <c r="E62" s="83">
        <f>E63</f>
        <v>4460.38</v>
      </c>
      <c r="F62" s="83">
        <f>(E63*100)/D63</f>
        <v>30.761241379310345</v>
      </c>
    </row>
    <row r="63" spans="1:6" x14ac:dyDescent="0.2">
      <c r="A63" s="55" t="s">
        <v>172</v>
      </c>
      <c r="B63" s="56" t="s">
        <v>173</v>
      </c>
      <c r="C63" s="84">
        <v>14500</v>
      </c>
      <c r="D63" s="84">
        <v>14500</v>
      </c>
      <c r="E63" s="84">
        <v>4460.38</v>
      </c>
      <c r="F63" s="84"/>
    </row>
    <row r="64" spans="1:6" x14ac:dyDescent="0.2">
      <c r="A64" s="49" t="s">
        <v>50</v>
      </c>
      <c r="B64" s="50" t="s">
        <v>51</v>
      </c>
      <c r="C64" s="80">
        <f t="shared" ref="C64:E65" si="0">C65</f>
        <v>8405938</v>
      </c>
      <c r="D64" s="80">
        <f t="shared" si="0"/>
        <v>8405938</v>
      </c>
      <c r="E64" s="80">
        <f t="shared" si="0"/>
        <v>0</v>
      </c>
      <c r="F64" s="81">
        <f>(E65*100)/D65</f>
        <v>0</v>
      </c>
    </row>
    <row r="65" spans="1:6" x14ac:dyDescent="0.2">
      <c r="A65" s="51" t="s">
        <v>64</v>
      </c>
      <c r="B65" s="52" t="s">
        <v>65</v>
      </c>
      <c r="C65" s="82">
        <f t="shared" si="0"/>
        <v>8405938</v>
      </c>
      <c r="D65" s="82">
        <f t="shared" si="0"/>
        <v>8405938</v>
      </c>
      <c r="E65" s="82">
        <f t="shared" si="0"/>
        <v>0</v>
      </c>
      <c r="F65" s="81">
        <f>(E66*100)/D66</f>
        <v>0</v>
      </c>
    </row>
    <row r="66" spans="1:6" ht="25.5" x14ac:dyDescent="0.2">
      <c r="A66" s="53" t="s">
        <v>66</v>
      </c>
      <c r="B66" s="54" t="s">
        <v>67</v>
      </c>
      <c r="C66" s="83">
        <f>C67+C68</f>
        <v>8405938</v>
      </c>
      <c r="D66" s="83">
        <f>D67+D68</f>
        <v>8405938</v>
      </c>
      <c r="E66" s="83">
        <f>E67+E68</f>
        <v>0</v>
      </c>
      <c r="F66" s="83">
        <f>(E67*100)/D67</f>
        <v>0</v>
      </c>
    </row>
    <row r="67" spans="1:6" x14ac:dyDescent="0.2">
      <c r="A67" s="55" t="s">
        <v>68</v>
      </c>
      <c r="B67" s="56" t="s">
        <v>69</v>
      </c>
      <c r="C67" s="84">
        <v>8373438</v>
      </c>
      <c r="D67" s="84">
        <v>8373438</v>
      </c>
      <c r="E67" s="84">
        <v>0</v>
      </c>
      <c r="F67" s="84"/>
    </row>
    <row r="68" spans="1:6" ht="25.5" x14ac:dyDescent="0.2">
      <c r="A68" s="55" t="s">
        <v>70</v>
      </c>
      <c r="B68" s="56" t="s">
        <v>71</v>
      </c>
      <c r="C68" s="84">
        <v>32500</v>
      </c>
      <c r="D68" s="84">
        <v>32500</v>
      </c>
      <c r="E68" s="84">
        <v>0</v>
      </c>
      <c r="F68" s="84"/>
    </row>
    <row r="69" spans="1:6" x14ac:dyDescent="0.2">
      <c r="A69" s="48" t="s">
        <v>186</v>
      </c>
      <c r="B69" s="48" t="s">
        <v>193</v>
      </c>
      <c r="C69" s="78"/>
      <c r="D69" s="78"/>
      <c r="E69" s="78"/>
      <c r="F69" s="79" t="e">
        <f>(E69*100)/D69</f>
        <v>#DIV/0!</v>
      </c>
    </row>
    <row r="70" spans="1:6" x14ac:dyDescent="0.2">
      <c r="A70" s="49" t="s">
        <v>72</v>
      </c>
      <c r="B70" s="50" t="s">
        <v>73</v>
      </c>
      <c r="C70" s="80">
        <f t="shared" ref="C70:E71" si="1">C71</f>
        <v>1325</v>
      </c>
      <c r="D70" s="80">
        <f t="shared" si="1"/>
        <v>1325</v>
      </c>
      <c r="E70" s="80">
        <f t="shared" si="1"/>
        <v>0</v>
      </c>
      <c r="F70" s="81">
        <f>(E71*100)/D71</f>
        <v>0</v>
      </c>
    </row>
    <row r="71" spans="1:6" x14ac:dyDescent="0.2">
      <c r="A71" s="51" t="s">
        <v>89</v>
      </c>
      <c r="B71" s="52" t="s">
        <v>90</v>
      </c>
      <c r="C71" s="82">
        <f t="shared" si="1"/>
        <v>1325</v>
      </c>
      <c r="D71" s="82">
        <f t="shared" si="1"/>
        <v>1325</v>
      </c>
      <c r="E71" s="82">
        <f t="shared" si="1"/>
        <v>0</v>
      </c>
      <c r="F71" s="81">
        <f>(E72*100)/D72</f>
        <v>0</v>
      </c>
    </row>
    <row r="72" spans="1:6" x14ac:dyDescent="0.2">
      <c r="A72" s="53" t="s">
        <v>99</v>
      </c>
      <c r="B72" s="54" t="s">
        <v>100</v>
      </c>
      <c r="C72" s="83">
        <f>C73+C74</f>
        <v>1325</v>
      </c>
      <c r="D72" s="83">
        <f>D73+D74</f>
        <v>1325</v>
      </c>
      <c r="E72" s="83">
        <f>E73+E74</f>
        <v>0</v>
      </c>
      <c r="F72" s="83">
        <f>(E73*100)/D73</f>
        <v>0</v>
      </c>
    </row>
    <row r="73" spans="1:6" x14ac:dyDescent="0.2">
      <c r="A73" s="55" t="s">
        <v>101</v>
      </c>
      <c r="B73" s="56" t="s">
        <v>102</v>
      </c>
      <c r="C73" s="84">
        <v>662</v>
      </c>
      <c r="D73" s="84">
        <v>662</v>
      </c>
      <c r="E73" s="84">
        <v>0</v>
      </c>
      <c r="F73" s="84"/>
    </row>
    <row r="74" spans="1:6" x14ac:dyDescent="0.2">
      <c r="A74" s="55" t="s">
        <v>103</v>
      </c>
      <c r="B74" s="56" t="s">
        <v>104</v>
      </c>
      <c r="C74" s="84">
        <v>663</v>
      </c>
      <c r="D74" s="84">
        <v>663</v>
      </c>
      <c r="E74" s="84">
        <v>0</v>
      </c>
      <c r="F74" s="84"/>
    </row>
    <row r="75" spans="1:6" x14ac:dyDescent="0.2">
      <c r="A75" s="49" t="s">
        <v>50</v>
      </c>
      <c r="B75" s="50" t="s">
        <v>51</v>
      </c>
      <c r="C75" s="80">
        <f t="shared" ref="C75:E77" si="2">C76</f>
        <v>1325</v>
      </c>
      <c r="D75" s="80">
        <f t="shared" si="2"/>
        <v>1325</v>
      </c>
      <c r="E75" s="80">
        <f t="shared" si="2"/>
        <v>0</v>
      </c>
      <c r="F75" s="81">
        <f>(E76*100)/D76</f>
        <v>0</v>
      </c>
    </row>
    <row r="76" spans="1:6" x14ac:dyDescent="0.2">
      <c r="A76" s="51" t="s">
        <v>58</v>
      </c>
      <c r="B76" s="52" t="s">
        <v>59</v>
      </c>
      <c r="C76" s="82">
        <f t="shared" si="2"/>
        <v>1325</v>
      </c>
      <c r="D76" s="82">
        <f t="shared" si="2"/>
        <v>1325</v>
      </c>
      <c r="E76" s="82">
        <f t="shared" si="2"/>
        <v>0</v>
      </c>
      <c r="F76" s="81">
        <f>(E77*100)/D77</f>
        <v>0</v>
      </c>
    </row>
    <row r="77" spans="1:6" x14ac:dyDescent="0.2">
      <c r="A77" s="53" t="s">
        <v>60</v>
      </c>
      <c r="B77" s="54" t="s">
        <v>61</v>
      </c>
      <c r="C77" s="83">
        <f t="shared" si="2"/>
        <v>1325</v>
      </c>
      <c r="D77" s="83">
        <f t="shared" si="2"/>
        <v>1325</v>
      </c>
      <c r="E77" s="83">
        <f t="shared" si="2"/>
        <v>0</v>
      </c>
      <c r="F77" s="83">
        <f>(E78*100)/D78</f>
        <v>0</v>
      </c>
    </row>
    <row r="78" spans="1:6" x14ac:dyDescent="0.2">
      <c r="A78" s="55" t="s">
        <v>62</v>
      </c>
      <c r="B78" s="56" t="s">
        <v>63</v>
      </c>
      <c r="C78" s="84">
        <v>1325</v>
      </c>
      <c r="D78" s="84">
        <v>1325</v>
      </c>
      <c r="E78" s="84">
        <v>0</v>
      </c>
      <c r="F78" s="84"/>
    </row>
    <row r="79" spans="1:6" x14ac:dyDescent="0.2">
      <c r="A79" s="48" t="s">
        <v>74</v>
      </c>
      <c r="B79" s="48" t="s">
        <v>194</v>
      </c>
      <c r="C79" s="78"/>
      <c r="D79" s="78"/>
      <c r="E79" s="78"/>
      <c r="F79" s="79" t="e">
        <f>(E79*100)/D79</f>
        <v>#DIV/0!</v>
      </c>
    </row>
    <row r="80" spans="1:6" x14ac:dyDescent="0.2">
      <c r="A80" s="49" t="s">
        <v>72</v>
      </c>
      <c r="B80" s="50" t="s">
        <v>73</v>
      </c>
      <c r="C80" s="80">
        <f t="shared" ref="C80:E82" si="3">C81</f>
        <v>3000</v>
      </c>
      <c r="D80" s="80">
        <f t="shared" si="3"/>
        <v>3000</v>
      </c>
      <c r="E80" s="80">
        <f t="shared" si="3"/>
        <v>0</v>
      </c>
      <c r="F80" s="81">
        <f>(E81*100)/D81</f>
        <v>0</v>
      </c>
    </row>
    <row r="81" spans="1:6" x14ac:dyDescent="0.2">
      <c r="A81" s="51" t="s">
        <v>89</v>
      </c>
      <c r="B81" s="52" t="s">
        <v>90</v>
      </c>
      <c r="C81" s="82">
        <f t="shared" si="3"/>
        <v>3000</v>
      </c>
      <c r="D81" s="82">
        <f t="shared" si="3"/>
        <v>3000</v>
      </c>
      <c r="E81" s="82">
        <f t="shared" si="3"/>
        <v>0</v>
      </c>
      <c r="F81" s="81">
        <f>(E82*100)/D82</f>
        <v>0</v>
      </c>
    </row>
    <row r="82" spans="1:6" x14ac:dyDescent="0.2">
      <c r="A82" s="53" t="s">
        <v>111</v>
      </c>
      <c r="B82" s="54" t="s">
        <v>112</v>
      </c>
      <c r="C82" s="83">
        <f t="shared" si="3"/>
        <v>3000</v>
      </c>
      <c r="D82" s="83">
        <f t="shared" si="3"/>
        <v>3000</v>
      </c>
      <c r="E82" s="83">
        <f t="shared" si="3"/>
        <v>0</v>
      </c>
      <c r="F82" s="83">
        <f>(E83*100)/D83</f>
        <v>0</v>
      </c>
    </row>
    <row r="83" spans="1:6" x14ac:dyDescent="0.2">
      <c r="A83" s="55" t="s">
        <v>115</v>
      </c>
      <c r="B83" s="56" t="s">
        <v>116</v>
      </c>
      <c r="C83" s="84">
        <v>3000</v>
      </c>
      <c r="D83" s="84">
        <v>3000</v>
      </c>
      <c r="E83" s="84">
        <v>0</v>
      </c>
      <c r="F83" s="84"/>
    </row>
    <row r="84" spans="1:6" x14ac:dyDescent="0.2">
      <c r="A84" s="49" t="s">
        <v>50</v>
      </c>
      <c r="B84" s="50" t="s">
        <v>51</v>
      </c>
      <c r="C84" s="80">
        <f t="shared" ref="C84:E86" si="4">C85</f>
        <v>3000</v>
      </c>
      <c r="D84" s="80">
        <f t="shared" si="4"/>
        <v>3000</v>
      </c>
      <c r="E84" s="80">
        <f t="shared" si="4"/>
        <v>0</v>
      </c>
      <c r="F84" s="81">
        <f>(E85*100)/D85</f>
        <v>0</v>
      </c>
    </row>
    <row r="85" spans="1:6" x14ac:dyDescent="0.2">
      <c r="A85" s="51" t="s">
        <v>52</v>
      </c>
      <c r="B85" s="52" t="s">
        <v>53</v>
      </c>
      <c r="C85" s="82">
        <f t="shared" si="4"/>
        <v>3000</v>
      </c>
      <c r="D85" s="82">
        <f t="shared" si="4"/>
        <v>3000</v>
      </c>
      <c r="E85" s="82">
        <f t="shared" si="4"/>
        <v>0</v>
      </c>
      <c r="F85" s="81">
        <f>(E86*100)/D86</f>
        <v>0</v>
      </c>
    </row>
    <row r="86" spans="1:6" x14ac:dyDescent="0.2">
      <c r="A86" s="53" t="s">
        <v>54</v>
      </c>
      <c r="B86" s="54" t="s">
        <v>55</v>
      </c>
      <c r="C86" s="83">
        <f t="shared" si="4"/>
        <v>3000</v>
      </c>
      <c r="D86" s="83">
        <f t="shared" si="4"/>
        <v>3000</v>
      </c>
      <c r="E86" s="83">
        <f t="shared" si="4"/>
        <v>0</v>
      </c>
      <c r="F86" s="83">
        <f>(E87*100)/D87</f>
        <v>0</v>
      </c>
    </row>
    <row r="87" spans="1:6" x14ac:dyDescent="0.2">
      <c r="A87" s="55" t="s">
        <v>56</v>
      </c>
      <c r="B87" s="56" t="s">
        <v>57</v>
      </c>
      <c r="C87" s="84">
        <v>3000</v>
      </c>
      <c r="D87" s="84">
        <v>3000</v>
      </c>
      <c r="E87" s="84">
        <v>0</v>
      </c>
      <c r="F87" s="84"/>
    </row>
    <row r="88" spans="1:6" x14ac:dyDescent="0.2">
      <c r="A88" s="48" t="s">
        <v>187</v>
      </c>
      <c r="B88" s="48" t="s">
        <v>195</v>
      </c>
      <c r="C88" s="78"/>
      <c r="D88" s="78"/>
      <c r="E88" s="78"/>
      <c r="F88" s="79" t="e">
        <f>(E88*100)/D88</f>
        <v>#DIV/0!</v>
      </c>
    </row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s="57" customFormat="1" x14ac:dyDescent="0.2"/>
    <row r="1226" spans="1:3" s="57" customFormat="1" x14ac:dyDescent="0.2"/>
    <row r="1227" spans="1:3" s="57" customFormat="1" x14ac:dyDescent="0.2"/>
    <row r="1228" spans="1:3" s="57" customFormat="1" x14ac:dyDescent="0.2"/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40"/>
      <c r="B1266" s="40"/>
      <c r="C1266" s="40"/>
    </row>
    <row r="1267" spans="1:3" x14ac:dyDescent="0.2">
      <c r="A1267" s="40"/>
      <c r="B1267" s="40"/>
      <c r="C1267" s="40"/>
    </row>
    <row r="1268" spans="1:3" x14ac:dyDescent="0.2">
      <c r="A1268" s="40"/>
      <c r="B1268" s="40"/>
      <c r="C1268" s="40"/>
    </row>
    <row r="1269" spans="1:3" x14ac:dyDescent="0.2">
      <c r="A1269" s="40"/>
      <c r="B1269" s="40"/>
      <c r="C1269" s="40"/>
    </row>
    <row r="1270" spans="1:3" x14ac:dyDescent="0.2">
      <c r="A1270" s="40"/>
      <c r="B1270" s="40"/>
      <c r="C1270" s="40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Alena Bačić</cp:lastModifiedBy>
  <cp:lastPrinted>2023-07-24T12:33:14Z</cp:lastPrinted>
  <dcterms:created xsi:type="dcterms:W3CDTF">2022-08-12T12:51:27Z</dcterms:created>
  <dcterms:modified xsi:type="dcterms:W3CDTF">2025-07-28T07:41:10Z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