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burkovski\Desktop\Izvještaj o izvršenju fin. plana\2025\1-6 2025\"/>
    </mc:Choice>
  </mc:AlternateContent>
  <xr:revisionPtr revIDLastSave="0" documentId="13_ncr:1_{5100D0E5-9442-49E6-BE90-42702AE5EAC1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rashoda'!$B$1:$L$80</definedName>
    <definedName name="_xlnm.Print_Area" localSheetId="6">'Posebni dio'!$A$1:$F$81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1" i="15"/>
  <c r="F79" i="15"/>
  <c r="E79" i="15"/>
  <c r="E78" i="15" s="1"/>
  <c r="D79" i="15"/>
  <c r="C79" i="15"/>
  <c r="D78" i="15"/>
  <c r="C78" i="15"/>
  <c r="D77" i="15"/>
  <c r="C77" i="15"/>
  <c r="F75" i="15"/>
  <c r="E75" i="15"/>
  <c r="D75" i="15"/>
  <c r="C75" i="15"/>
  <c r="F74" i="15"/>
  <c r="E74" i="15"/>
  <c r="D74" i="15"/>
  <c r="C74" i="15"/>
  <c r="F73" i="15"/>
  <c r="E73" i="15"/>
  <c r="D73" i="15"/>
  <c r="C73" i="15"/>
  <c r="F72" i="15"/>
  <c r="F69" i="15"/>
  <c r="E69" i="15"/>
  <c r="F68" i="15" s="1"/>
  <c r="D69" i="15"/>
  <c r="C69" i="15"/>
  <c r="D68" i="15"/>
  <c r="C68" i="15"/>
  <c r="D67" i="15"/>
  <c r="C67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5" i="15"/>
  <c r="E25" i="15"/>
  <c r="D25" i="15"/>
  <c r="C25" i="15"/>
  <c r="F21" i="15"/>
  <c r="E21" i="15"/>
  <c r="D21" i="15"/>
  <c r="C21" i="15"/>
  <c r="F20" i="15"/>
  <c r="E20" i="15"/>
  <c r="D20" i="15"/>
  <c r="C20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H8" i="5"/>
  <c r="G8" i="5"/>
  <c r="F7" i="5"/>
  <c r="H7" i="5" s="1"/>
  <c r="E7" i="5"/>
  <c r="D7" i="5"/>
  <c r="C7" i="5"/>
  <c r="F6" i="5"/>
  <c r="H6" i="5" s="1"/>
  <c r="E6" i="5"/>
  <c r="D6" i="5"/>
  <c r="L79" i="3"/>
  <c r="K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L73" i="3"/>
  <c r="K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L38" i="3"/>
  <c r="K38" i="3"/>
  <c r="J38" i="3"/>
  <c r="I38" i="3"/>
  <c r="H38" i="3"/>
  <c r="G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J16" i="3"/>
  <c r="J15" i="3" s="1"/>
  <c r="I16" i="3"/>
  <c r="H16" i="3"/>
  <c r="G16" i="3"/>
  <c r="I15" i="3"/>
  <c r="H15" i="3"/>
  <c r="L14" i="3"/>
  <c r="K14" i="3"/>
  <c r="L13" i="3"/>
  <c r="K13" i="3"/>
  <c r="J13" i="3"/>
  <c r="J12" i="3" s="1"/>
  <c r="L12" i="3" s="1"/>
  <c r="I13" i="3"/>
  <c r="H13" i="3"/>
  <c r="G13" i="3"/>
  <c r="I12" i="3"/>
  <c r="H12" i="3"/>
  <c r="G12" i="3"/>
  <c r="I11" i="3"/>
  <c r="H11" i="3"/>
  <c r="I10" i="3"/>
  <c r="H10" i="3"/>
  <c r="E77" i="15" l="1"/>
  <c r="F77" i="15"/>
  <c r="F78" i="15"/>
  <c r="E68" i="15"/>
  <c r="G7" i="5"/>
  <c r="G9" i="5"/>
  <c r="K12" i="3"/>
  <c r="L15" i="3"/>
  <c r="J11" i="3"/>
  <c r="K16" i="3"/>
  <c r="L16" i="3"/>
  <c r="K27" i="1"/>
  <c r="C6" i="5"/>
  <c r="G6" i="5" s="1"/>
  <c r="G15" i="3"/>
  <c r="E67" i="15" l="1"/>
  <c r="F67" i="15"/>
  <c r="L11" i="3"/>
  <c r="J10" i="3"/>
  <c r="L10" i="3" s="1"/>
  <c r="G11" i="3"/>
  <c r="K15" i="3"/>
  <c r="K11" i="3" l="1"/>
  <c r="G10" i="3"/>
  <c r="K10" i="3" s="1"/>
</calcChain>
</file>

<file path=xl/sharedStrings.xml><?xml version="1.0" encoding="utf-8"?>
<sst xmlns="http://schemas.openxmlformats.org/spreadsheetml/2006/main" count="404" uniqueCount="193">
  <si>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</si>
  <si>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</si>
  <si>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</si>
  <si>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</si>
  <si>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</si>
  <si>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</si>
  <si>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</si>
  <si>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</si>
  <si>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</si>
  <si>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</si>
  <si>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</si>
  <si>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</si>
  <si>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</si>
  <si>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</si>
  <si>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</si>
  <si>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</si>
  <si>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</si>
  <si>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</si>
  <si>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</si>
  <si>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</si>
  <si>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</si>
  <si>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</si>
  <si>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</si>
  <si>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</si>
  <si>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</si>
  <si>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</si>
  <si>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</si>
  <si>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</si>
  <si>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</si>
  <si>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</si>
  <si>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</si>
  <si>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</si>
  <si>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</si>
  <si>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</si>
  <si>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</si>
  <si>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</si>
  <si>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</si>
  <si>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</si>
  <si>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</si>
  <si>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</si>
  <si>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</si>
  <si>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</si>
  <si>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</si>
  <si>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</si>
  <si>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</si>
  <si>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</si>
  <si>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</si>
  <si>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</si>
  <si>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</si>
  <si>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</si>
  <si>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</si>
  <si>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</si>
  <si>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</si>
  <si>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</si>
  <si>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</si>
  <si>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</si>
  <si>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</si>
  <si>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</si>
  <si>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</si>
  <si>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</si>
  <si>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</si>
  <si>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</si>
  <si>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</si>
  <si>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</si>
  <si>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</si>
  <si>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</si>
  <si>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</si>
  <si>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</si>
  <si>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</si>
  <si>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</si>
  <si>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</si>
  <si>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</si>
  <si>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</si>
  <si>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</si>
  <si>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</si>
  <si>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</si>
  <si>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</si>
  <si>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</si>
  <si>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</si>
  <si>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</si>
  <si>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</si>
  <si>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</si>
  <si>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</si>
  <si>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</si>
  <si>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</si>
  <si>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</si>
  <si>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</si>
  <si>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</si>
  <si>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</si>
  <si>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</si>
  <si>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</si>
  <si>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</si>
  <si>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</si>
  <si>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</si>
  <si>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</si>
  <si>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</si>
  <si>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</si>
  <si>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</si>
  <si>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</si>
  <si>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</si>
  <si>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</si>
  <si>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</si>
  <si>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</si>
  <si>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</si>
  <si>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</si>
  <si>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</si>
  <si>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</si>
  <si>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</si>
  <si>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</si>
  <si>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</si>
  <si>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</si>
  <si>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</si>
  <si>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</si>
  <si>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</si>
  <si>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</si>
  <si>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</si>
  <si>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</si>
  <si>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</si>
  <si>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</si>
  <si>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</si>
  <si>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</si>
  <si>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</si>
  <si>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</si>
  <si>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</si>
  <si>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</si>
  <si>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</si>
  <si>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</si>
  <si>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</si>
  <si>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</si>
  <si>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</si>
  <si>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</si>
  <si>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</si>
  <si>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</si>
  <si>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</si>
  <si>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</si>
  <si>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</si>
  <si>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</si>
  <si>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</si>
  <si>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</si>
  <si>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</si>
  <si>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</si>
  <si>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</si>
  <si>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</si>
  <si>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</si>
  <si>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</si>
  <si>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</si>
  <si>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</si>
  <si>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</si>
  <si>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</si>
  <si>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</si>
  <si>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</si>
  <si>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</si>
  <si>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</si>
  <si>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</si>
  <si>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</si>
  <si>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</si>
  <si>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</si>
  <si>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</si>
  <si>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</si>
  <si>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</si>
  <si>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</si>
  <si>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</si>
  <si>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</si>
  <si>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</si>
  <si>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4227</t>
  </si>
  <si>
    <t>UREĐAJI, STROJEVI I OPR.ZA OST.NAMJENE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</si>
  <si>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</si>
  <si>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</si>
  <si>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</si>
  <si>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</si>
  <si>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</si>
  <si>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</si>
  <si>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</si>
  <si>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</si>
  <si>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</si>
  <si>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</si>
  <si>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</si>
  <si>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</si>
  <si>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</si>
  <si>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</si>
  <si>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</si>
  <si>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</si>
  <si>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25 Visoki trgovački sud Republike Hrvatske</t>
  </si>
  <si>
    <t>3582 VISOKI TRGOVAČKI SUD Republike Hrvatske</t>
  </si>
  <si>
    <t>2803 Vođenje sudskih postupaka</t>
  </si>
  <si>
    <t>11</t>
  </si>
  <si>
    <t>A632000</t>
  </si>
  <si>
    <t>Vođenje sudskih postupaka iz nadležnosti Visokog trgovačkog suda Republike Hrvatske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</si>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</sst>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zoomScaleNormal="100" workbookViewId="0">
      <selection activeCell="J11" sqref="J1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2" t="s">
        <v>31</v>
      </c>
      <c r="C7" s="112"/>
      <c r="D7" s="112"/>
      <c r="E7" s="112"/>
      <c r="F7" s="112"/>
      <c r="G7" s="5"/>
      <c r="H7" s="6"/>
      <c r="I7" s="6"/>
      <c r="J7" s="6"/>
      <c r="K7" s="22"/>
      <c r="L7" s="22"/>
    </row>
    <row r="8" spans="2:13" ht="25.5" x14ac:dyDescent="0.25">
      <c r="B8" s="109" t="s">
        <v>3</v>
      </c>
      <c r="C8" s="109"/>
      <c r="D8" s="109"/>
      <c r="E8" s="109"/>
      <c r="F8" s="109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0">
        <v>1</v>
      </c>
      <c r="C9" s="110"/>
      <c r="D9" s="110"/>
      <c r="E9" s="110"/>
      <c r="F9" s="11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4" t="s">
        <v>8</v>
      </c>
      <c r="C10" s="100"/>
      <c r="D10" s="100"/>
      <c r="E10" s="100"/>
      <c r="F10" s="96"/>
      <c r="G10" s="84">
        <v>1696837.97</v>
      </c>
      <c r="H10" s="85">
        <v>3704235</v>
      </c>
      <c r="I10" s="85">
        <v>3704235</v>
      </c>
      <c r="J10" s="85">
        <v>2054826.72</v>
      </c>
      <c r="K10" s="85"/>
      <c r="L10" s="85"/>
    </row>
    <row r="11" spans="2:13" x14ac:dyDescent="0.25">
      <c r="B11" s="95" t="s">
        <v>7</v>
      </c>
      <c r="C11" s="96"/>
      <c r="D11" s="96"/>
      <c r="E11" s="96"/>
      <c r="F11" s="96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107" t="s">
        <v>0</v>
      </c>
      <c r="C12" s="98"/>
      <c r="D12" s="98"/>
      <c r="E12" s="98"/>
      <c r="F12" s="108"/>
      <c r="G12" s="86">
        <f>G10+G11</f>
        <v>1696837.97</v>
      </c>
      <c r="H12" s="86">
        <f t="shared" ref="H12:J12" si="0">H10+H11</f>
        <v>3704235</v>
      </c>
      <c r="I12" s="86">
        <f t="shared" si="0"/>
        <v>3704235</v>
      </c>
      <c r="J12" s="86">
        <f t="shared" si="0"/>
        <v>2054826.72</v>
      </c>
      <c r="K12" s="87">
        <f>J12/G12*100</f>
        <v>121.09740330716431</v>
      </c>
      <c r="L12" s="87">
        <f>J12/I12*100</f>
        <v>55.472363929394334</v>
      </c>
    </row>
    <row r="13" spans="2:13" x14ac:dyDescent="0.25">
      <c r="B13" s="99" t="s">
        <v>9</v>
      </c>
      <c r="C13" s="100"/>
      <c r="D13" s="100"/>
      <c r="E13" s="100"/>
      <c r="F13" s="100"/>
      <c r="G13" s="88">
        <v>1691868.08</v>
      </c>
      <c r="H13" s="85">
        <v>3693785</v>
      </c>
      <c r="I13" s="85">
        <v>3693785</v>
      </c>
      <c r="J13" s="85">
        <v>2050144.33</v>
      </c>
      <c r="K13" s="85"/>
      <c r="L13" s="85"/>
    </row>
    <row r="14" spans="2:13" x14ac:dyDescent="0.25">
      <c r="B14" s="95" t="s">
        <v>10</v>
      </c>
      <c r="C14" s="96"/>
      <c r="D14" s="96"/>
      <c r="E14" s="96"/>
      <c r="F14" s="96"/>
      <c r="G14" s="84">
        <v>4220.97</v>
      </c>
      <c r="H14" s="85">
        <v>10450</v>
      </c>
      <c r="I14" s="85">
        <v>10450</v>
      </c>
      <c r="J14" s="85">
        <v>4282.3900000000003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1696089.05</v>
      </c>
      <c r="H15" s="86">
        <f t="shared" ref="H15:J15" si="1">H13+H14</f>
        <v>3704235</v>
      </c>
      <c r="I15" s="86">
        <f t="shared" si="1"/>
        <v>3704235</v>
      </c>
      <c r="J15" s="86">
        <f t="shared" si="1"/>
        <v>2054426.72</v>
      </c>
      <c r="K15" s="87">
        <f>J15/G15*100</f>
        <v>121.127291046422</v>
      </c>
      <c r="L15" s="87">
        <f>J15/I15*100</f>
        <v>55.461565478432099</v>
      </c>
    </row>
    <row r="16" spans="2:13" x14ac:dyDescent="0.25">
      <c r="B16" s="97" t="s">
        <v>2</v>
      </c>
      <c r="C16" s="98"/>
      <c r="D16" s="98"/>
      <c r="E16" s="98"/>
      <c r="F16" s="98"/>
      <c r="G16" s="89">
        <f>G12-G15</f>
        <v>748.91999999992549</v>
      </c>
      <c r="H16" s="89">
        <f t="shared" ref="H16:J16" si="2">H12-H15</f>
        <v>0</v>
      </c>
      <c r="I16" s="89">
        <f t="shared" si="2"/>
        <v>0</v>
      </c>
      <c r="J16" s="89">
        <f t="shared" si="2"/>
        <v>400</v>
      </c>
      <c r="K16" s="87">
        <f>J16/G16*100</f>
        <v>53.410244084820782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2" t="s">
        <v>28</v>
      </c>
      <c r="C18" s="112"/>
      <c r="D18" s="112"/>
      <c r="E18" s="112"/>
      <c r="F18" s="112"/>
      <c r="G18" s="7"/>
      <c r="H18" s="7"/>
      <c r="I18" s="7"/>
      <c r="J18" s="7"/>
      <c r="K18" s="1"/>
      <c r="L18" s="1"/>
      <c r="M18" s="1"/>
    </row>
    <row r="19" spans="1:49" ht="25.5" x14ac:dyDescent="0.25">
      <c r="B19" s="109" t="s">
        <v>3</v>
      </c>
      <c r="C19" s="109"/>
      <c r="D19" s="109"/>
      <c r="E19" s="109"/>
      <c r="F19" s="109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3">
        <v>1</v>
      </c>
      <c r="C20" s="114"/>
      <c r="D20" s="114"/>
      <c r="E20" s="114"/>
      <c r="F20" s="11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4" t="s">
        <v>11</v>
      </c>
      <c r="C21" s="115"/>
      <c r="D21" s="115"/>
      <c r="E21" s="115"/>
      <c r="F21" s="115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104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01" t="s">
        <v>23</v>
      </c>
      <c r="C23" s="102"/>
      <c r="D23" s="102"/>
      <c r="E23" s="102"/>
      <c r="F23" s="103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104" t="s">
        <v>5</v>
      </c>
      <c r="C24" s="100"/>
      <c r="D24" s="100"/>
      <c r="E24" s="100"/>
      <c r="F24" s="100"/>
      <c r="G24" s="88">
        <v>3349.59</v>
      </c>
      <c r="H24" s="85">
        <v>0</v>
      </c>
      <c r="I24" s="85">
        <v>0</v>
      </c>
      <c r="J24" s="85">
        <v>4232.33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4" t="s">
        <v>27</v>
      </c>
      <c r="C25" s="100"/>
      <c r="D25" s="100"/>
      <c r="E25" s="100"/>
      <c r="F25" s="100"/>
      <c r="G25" s="88">
        <v>-4098.51</v>
      </c>
      <c r="H25" s="85">
        <v>0</v>
      </c>
      <c r="I25" s="85">
        <v>0</v>
      </c>
      <c r="J25" s="85">
        <v>-4632.33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1" t="s">
        <v>29</v>
      </c>
      <c r="C26" s="102"/>
      <c r="D26" s="102"/>
      <c r="E26" s="102"/>
      <c r="F26" s="103"/>
      <c r="G26" s="93">
        <f>G24+G25</f>
        <v>-748.92000000000007</v>
      </c>
      <c r="H26" s="93">
        <f t="shared" ref="H26:J26" si="4">H24+H25</f>
        <v>0</v>
      </c>
      <c r="I26" s="93">
        <f t="shared" si="4"/>
        <v>0</v>
      </c>
      <c r="J26" s="93">
        <f t="shared" si="4"/>
        <v>-400</v>
      </c>
      <c r="K26" s="92">
        <f>J26/G26*100</f>
        <v>53.41024408481546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4" t="s">
        <v>30</v>
      </c>
      <c r="C27" s="94"/>
      <c r="D27" s="94"/>
      <c r="E27" s="94"/>
      <c r="F27" s="94"/>
      <c r="G27" s="93">
        <f>G16+G26</f>
        <v>-7.4578565545380116E-11</v>
      </c>
      <c r="H27" s="93">
        <f t="shared" ref="H27:J27" si="5">H16+H26</f>
        <v>0</v>
      </c>
      <c r="I27" s="93">
        <f t="shared" si="5"/>
        <v>0</v>
      </c>
      <c r="J27" s="93">
        <f t="shared" si="5"/>
        <v>0</v>
      </c>
      <c r="K27" s="92">
        <f>J27/G27*100</f>
        <v>0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0"/>
  <sheetViews>
    <sheetView zoomScale="90" zoomScaleNormal="90" workbookViewId="0">
      <selection activeCell="J23" sqref="J2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1696837.97</v>
      </c>
      <c r="H10" s="64">
        <f>H11</f>
        <v>3704235</v>
      </c>
      <c r="I10" s="64">
        <f>I11</f>
        <v>3704235</v>
      </c>
      <c r="J10" s="64">
        <f>J11</f>
        <v>2054826.72</v>
      </c>
      <c r="K10" s="68">
        <f t="shared" ref="K10:K18" si="0">(J10*100)/G10</f>
        <v>121.09740330716433</v>
      </c>
      <c r="L10" s="68">
        <f t="shared" ref="L10:L18" si="1">(J10*100)/I10</f>
        <v>55.472363929394326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1696837.97</v>
      </c>
      <c r="H11" s="64">
        <f>H12+H15</f>
        <v>3704235</v>
      </c>
      <c r="I11" s="64">
        <f>I12+I15</f>
        <v>3704235</v>
      </c>
      <c r="J11" s="64">
        <f>J12+J15</f>
        <v>2054826.72</v>
      </c>
      <c r="K11" s="64">
        <f t="shared" si="0"/>
        <v>121.09740330716433</v>
      </c>
      <c r="L11" s="64">
        <f t="shared" si="1"/>
        <v>55.472363929394326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748.92</v>
      </c>
      <c r="H12" s="64">
        <f t="shared" si="2"/>
        <v>500</v>
      </c>
      <c r="I12" s="64">
        <f t="shared" si="2"/>
        <v>500</v>
      </c>
      <c r="J12" s="64">
        <f t="shared" si="2"/>
        <v>400</v>
      </c>
      <c r="K12" s="64">
        <f t="shared" si="0"/>
        <v>53.410244084815467</v>
      </c>
      <c r="L12" s="64">
        <f t="shared" si="1"/>
        <v>80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748.92</v>
      </c>
      <c r="H13" s="64">
        <f t="shared" si="2"/>
        <v>500</v>
      </c>
      <c r="I13" s="64">
        <f t="shared" si="2"/>
        <v>500</v>
      </c>
      <c r="J13" s="64">
        <f t="shared" si="2"/>
        <v>400</v>
      </c>
      <c r="K13" s="64">
        <f t="shared" si="0"/>
        <v>53.410244084815467</v>
      </c>
      <c r="L13" s="64">
        <f t="shared" si="1"/>
        <v>80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748.92</v>
      </c>
      <c r="H14" s="65">
        <v>500</v>
      </c>
      <c r="I14" s="65">
        <v>500</v>
      </c>
      <c r="J14" s="65">
        <v>400</v>
      </c>
      <c r="K14" s="65">
        <f t="shared" si="0"/>
        <v>53.410244084815467</v>
      </c>
      <c r="L14" s="65">
        <f t="shared" si="1"/>
        <v>80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1696089.05</v>
      </c>
      <c r="H15" s="64">
        <f>H16</f>
        <v>3703735</v>
      </c>
      <c r="I15" s="64">
        <f>I16</f>
        <v>3703735</v>
      </c>
      <c r="J15" s="64">
        <f>J16</f>
        <v>2054426.72</v>
      </c>
      <c r="K15" s="64">
        <f t="shared" si="0"/>
        <v>121.12729104642236</v>
      </c>
      <c r="L15" s="64">
        <f t="shared" si="1"/>
        <v>55.469052726504458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1696089.05</v>
      </c>
      <c r="H16" s="64">
        <f>H17+H18</f>
        <v>3703735</v>
      </c>
      <c r="I16" s="64">
        <f>I17+I18</f>
        <v>3703735</v>
      </c>
      <c r="J16" s="64">
        <f>J17+J18</f>
        <v>2054426.72</v>
      </c>
      <c r="K16" s="64">
        <f t="shared" si="0"/>
        <v>121.12729104642236</v>
      </c>
      <c r="L16" s="64">
        <f t="shared" si="1"/>
        <v>55.469052726504458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1691868.08</v>
      </c>
      <c r="H17" s="65">
        <v>3693285</v>
      </c>
      <c r="I17" s="65">
        <v>3693285</v>
      </c>
      <c r="J17" s="65">
        <v>2050144.33</v>
      </c>
      <c r="K17" s="65">
        <f t="shared" si="0"/>
        <v>121.1763703231519</v>
      </c>
      <c r="L17" s="65">
        <f t="shared" si="1"/>
        <v>55.510049454618311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4220.97</v>
      </c>
      <c r="H18" s="65">
        <v>10450</v>
      </c>
      <c r="I18" s="65">
        <v>10450</v>
      </c>
      <c r="J18" s="65">
        <v>4282.3900000000003</v>
      </c>
      <c r="K18" s="65">
        <f t="shared" si="0"/>
        <v>101.45511576722886</v>
      </c>
      <c r="L18" s="65">
        <f t="shared" si="1"/>
        <v>40.979808612440195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G24+G68</f>
        <v>1696089.0499999998</v>
      </c>
      <c r="H23" s="64">
        <f>H24+H68</f>
        <v>3704235</v>
      </c>
      <c r="I23" s="64">
        <f>I24+I68</f>
        <v>3704235</v>
      </c>
      <c r="J23" s="64">
        <f>J24+J68</f>
        <v>2054426.72</v>
      </c>
      <c r="K23" s="69">
        <f t="shared" ref="K23:K54" si="3">(J23*100)/G23</f>
        <v>121.12729104642237</v>
      </c>
      <c r="L23" s="69">
        <f t="shared" ref="L23:L54" si="4">(J23*100)/I23</f>
        <v>55.461565478432121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G25+G33+G62</f>
        <v>1691868.0799999998</v>
      </c>
      <c r="H24" s="64">
        <f>H25+H33+H62</f>
        <v>3693785</v>
      </c>
      <c r="I24" s="64">
        <f>I25+I33+I62</f>
        <v>3693785</v>
      </c>
      <c r="J24" s="64">
        <f>J25+J33+J62</f>
        <v>2050144.33</v>
      </c>
      <c r="K24" s="64">
        <f t="shared" si="3"/>
        <v>121.17637032315191</v>
      </c>
      <c r="L24" s="64">
        <f t="shared" si="4"/>
        <v>55.502535475129172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1625952.14</v>
      </c>
      <c r="H25" s="64">
        <f>H26+H29+H31</f>
        <v>3459980</v>
      </c>
      <c r="I25" s="64">
        <f>I26+I29+I31</f>
        <v>3459980</v>
      </c>
      <c r="J25" s="64">
        <f>J26+J29+J31</f>
        <v>1982363.43</v>
      </c>
      <c r="K25" s="64">
        <f t="shared" si="3"/>
        <v>121.92015873234745</v>
      </c>
      <c r="L25" s="64">
        <f t="shared" si="4"/>
        <v>57.294071931051626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1366975.46</v>
      </c>
      <c r="H26" s="64">
        <f>H27+H28</f>
        <v>2910000</v>
      </c>
      <c r="I26" s="64">
        <f>I27+I28</f>
        <v>2910000</v>
      </c>
      <c r="J26" s="64">
        <f>J27+J28</f>
        <v>1671248.39</v>
      </c>
      <c r="K26" s="64">
        <f t="shared" si="3"/>
        <v>122.25884362254754</v>
      </c>
      <c r="L26" s="64">
        <f t="shared" si="4"/>
        <v>57.431216151202747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1366697.53</v>
      </c>
      <c r="H27" s="65">
        <v>2900000</v>
      </c>
      <c r="I27" s="65">
        <v>2900000</v>
      </c>
      <c r="J27" s="65">
        <v>1669932.43</v>
      </c>
      <c r="K27" s="65">
        <f t="shared" si="3"/>
        <v>122.18741845534761</v>
      </c>
      <c r="L27" s="65">
        <f t="shared" si="4"/>
        <v>57.583876896551722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277.93</v>
      </c>
      <c r="H28" s="65">
        <v>10000</v>
      </c>
      <c r="I28" s="65">
        <v>10000</v>
      </c>
      <c r="J28" s="65">
        <v>1315.96</v>
      </c>
      <c r="K28" s="65">
        <f t="shared" si="3"/>
        <v>473.48612960097864</v>
      </c>
      <c r="L28" s="65">
        <f t="shared" si="4"/>
        <v>13.159599999999999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35132.129999999997</v>
      </c>
      <c r="H29" s="64">
        <f>H30</f>
        <v>72000</v>
      </c>
      <c r="I29" s="64">
        <f>I30</f>
        <v>72000</v>
      </c>
      <c r="J29" s="64">
        <f>J30</f>
        <v>35522.620000000003</v>
      </c>
      <c r="K29" s="64">
        <f t="shared" si="3"/>
        <v>101.11148968195211</v>
      </c>
      <c r="L29" s="64">
        <f t="shared" si="4"/>
        <v>49.336972222222222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35132.129999999997</v>
      </c>
      <c r="H30" s="65">
        <v>72000</v>
      </c>
      <c r="I30" s="65">
        <v>72000</v>
      </c>
      <c r="J30" s="65">
        <v>35522.620000000003</v>
      </c>
      <c r="K30" s="65">
        <f t="shared" si="3"/>
        <v>101.11148968195211</v>
      </c>
      <c r="L30" s="65">
        <f t="shared" si="4"/>
        <v>49.336972222222222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223844.55</v>
      </c>
      <c r="H31" s="64">
        <f>H32</f>
        <v>477980</v>
      </c>
      <c r="I31" s="64">
        <f>I32</f>
        <v>477980</v>
      </c>
      <c r="J31" s="64">
        <f>J32</f>
        <v>275592.42</v>
      </c>
      <c r="K31" s="64">
        <f t="shared" si="3"/>
        <v>123.11777079227527</v>
      </c>
      <c r="L31" s="64">
        <f t="shared" si="4"/>
        <v>57.657730448972764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223844.55</v>
      </c>
      <c r="H32" s="65">
        <v>477980</v>
      </c>
      <c r="I32" s="65">
        <v>477980</v>
      </c>
      <c r="J32" s="65">
        <v>275592.42</v>
      </c>
      <c r="K32" s="65">
        <f t="shared" si="3"/>
        <v>123.11777079227527</v>
      </c>
      <c r="L32" s="65">
        <f t="shared" si="4"/>
        <v>57.657730448972764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G34+G38+G44+G54+G56</f>
        <v>65031.63</v>
      </c>
      <c r="H33" s="64">
        <f>H34+H38+H44+H54+H56</f>
        <v>232300</v>
      </c>
      <c r="I33" s="64">
        <f>I34+I38+I44+I54+I56</f>
        <v>232300</v>
      </c>
      <c r="J33" s="64">
        <f>J34+J38+J44+J54+J56</f>
        <v>67008.310000000012</v>
      </c>
      <c r="K33" s="64">
        <f t="shared" si="3"/>
        <v>103.03956705375523</v>
      </c>
      <c r="L33" s="64">
        <f t="shared" si="4"/>
        <v>28.845591907016789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G35+G36+G37</f>
        <v>25227.84</v>
      </c>
      <c r="H34" s="64">
        <f>H35+H36+H37</f>
        <v>102000</v>
      </c>
      <c r="I34" s="64">
        <f>I35+I36+I37</f>
        <v>102000</v>
      </c>
      <c r="J34" s="64">
        <f>J35+J36+J37</f>
        <v>28712.730000000003</v>
      </c>
      <c r="K34" s="64">
        <f t="shared" si="3"/>
        <v>113.81366775752502</v>
      </c>
      <c r="L34" s="64">
        <f t="shared" si="4"/>
        <v>28.149735294117647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1032.19</v>
      </c>
      <c r="H35" s="65">
        <v>30000</v>
      </c>
      <c r="I35" s="65">
        <v>30000</v>
      </c>
      <c r="J35" s="65">
        <v>76.400000000000006</v>
      </c>
      <c r="K35" s="65">
        <f t="shared" si="3"/>
        <v>7.40173805210281</v>
      </c>
      <c r="L35" s="65">
        <f t="shared" si="4"/>
        <v>0.25466666666666665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23479.4</v>
      </c>
      <c r="H36" s="65">
        <v>62000</v>
      </c>
      <c r="I36" s="65">
        <v>62000</v>
      </c>
      <c r="J36" s="65">
        <v>28183.33</v>
      </c>
      <c r="K36" s="65">
        <f t="shared" si="3"/>
        <v>120.0342853735615</v>
      </c>
      <c r="L36" s="65">
        <f t="shared" si="4"/>
        <v>45.45698387096774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716.25</v>
      </c>
      <c r="H37" s="65">
        <v>10000</v>
      </c>
      <c r="I37" s="65">
        <v>10000</v>
      </c>
      <c r="J37" s="65">
        <v>453</v>
      </c>
      <c r="K37" s="65">
        <f t="shared" si="3"/>
        <v>63.246073298429316</v>
      </c>
      <c r="L37" s="65">
        <f t="shared" si="4"/>
        <v>4.53</v>
      </c>
    </row>
    <row r="38" spans="2:12" x14ac:dyDescent="0.25">
      <c r="B38" s="64"/>
      <c r="C38" s="64"/>
      <c r="D38" s="64" t="s">
        <v>93</v>
      </c>
      <c r="E38" s="64"/>
      <c r="F38" s="64" t="s">
        <v>94</v>
      </c>
      <c r="G38" s="64">
        <f>G39+G40+G41+G42+G43</f>
        <v>27090.409999999996</v>
      </c>
      <c r="H38" s="64">
        <f>H39+H40+H41+H42+H43</f>
        <v>73500</v>
      </c>
      <c r="I38" s="64">
        <f>I39+I40+I41+I42+I43</f>
        <v>73500</v>
      </c>
      <c r="J38" s="64">
        <f>J39+J40+J41+J42+J43</f>
        <v>26378.520000000004</v>
      </c>
      <c r="K38" s="64">
        <f t="shared" si="3"/>
        <v>97.372169708764105</v>
      </c>
      <c r="L38" s="64">
        <f t="shared" si="4"/>
        <v>35.889142857142858</v>
      </c>
    </row>
    <row r="39" spans="2:12" x14ac:dyDescent="0.25">
      <c r="B39" s="65"/>
      <c r="C39" s="65"/>
      <c r="D39" s="65"/>
      <c r="E39" s="65" t="s">
        <v>95</v>
      </c>
      <c r="F39" s="65" t="s">
        <v>96</v>
      </c>
      <c r="G39" s="65">
        <v>11284</v>
      </c>
      <c r="H39" s="65">
        <v>30000</v>
      </c>
      <c r="I39" s="65">
        <v>30000</v>
      </c>
      <c r="J39" s="65">
        <v>9657.31</v>
      </c>
      <c r="K39" s="65">
        <f t="shared" si="3"/>
        <v>85.584101382488484</v>
      </c>
      <c r="L39" s="65">
        <f t="shared" si="4"/>
        <v>32.19103333333333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15430.1</v>
      </c>
      <c r="H40" s="65">
        <v>40000</v>
      </c>
      <c r="I40" s="65">
        <v>40000</v>
      </c>
      <c r="J40" s="65">
        <v>16626.560000000001</v>
      </c>
      <c r="K40" s="65">
        <f t="shared" si="3"/>
        <v>107.7540651065126</v>
      </c>
      <c r="L40" s="65">
        <f t="shared" si="4"/>
        <v>41.566400000000002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59.92</v>
      </c>
      <c r="H41" s="65">
        <v>1000</v>
      </c>
      <c r="I41" s="65">
        <v>1000</v>
      </c>
      <c r="J41" s="65">
        <v>60.54</v>
      </c>
      <c r="K41" s="65">
        <f t="shared" si="3"/>
        <v>101.03471295060079</v>
      </c>
      <c r="L41" s="65">
        <f t="shared" si="4"/>
        <v>6.0540000000000003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316.39</v>
      </c>
      <c r="H42" s="65">
        <v>1500</v>
      </c>
      <c r="I42" s="65">
        <v>1500</v>
      </c>
      <c r="J42" s="65">
        <v>34.11</v>
      </c>
      <c r="K42" s="65">
        <f t="shared" si="3"/>
        <v>10.780998135212871</v>
      </c>
      <c r="L42" s="65">
        <f t="shared" si="4"/>
        <v>2.274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0</v>
      </c>
      <c r="H43" s="65">
        <v>1000</v>
      </c>
      <c r="I43" s="65">
        <v>1000</v>
      </c>
      <c r="J43" s="65">
        <v>0</v>
      </c>
      <c r="K43" s="65" t="e">
        <f t="shared" si="3"/>
        <v>#DIV/0!</v>
      </c>
      <c r="L43" s="65">
        <f t="shared" si="4"/>
        <v>0</v>
      </c>
    </row>
    <row r="44" spans="2:12" x14ac:dyDescent="0.25">
      <c r="B44" s="64"/>
      <c r="C44" s="64"/>
      <c r="D44" s="64" t="s">
        <v>105</v>
      </c>
      <c r="E44" s="64"/>
      <c r="F44" s="64" t="s">
        <v>106</v>
      </c>
      <c r="G44" s="64">
        <f>G45+G46+G47+G48+G49+G50+G51+G52+G53</f>
        <v>11306.989999999998</v>
      </c>
      <c r="H44" s="64">
        <f>H45+H46+H47+H48+H49+H50+H51+H52+H53</f>
        <v>44800</v>
      </c>
      <c r="I44" s="64">
        <f>I45+I46+I47+I48+I49+I50+I51+I52+I53</f>
        <v>44800</v>
      </c>
      <c r="J44" s="64">
        <f>J45+J46+J47+J48+J49+J50+J51+J52+J53</f>
        <v>11344.21</v>
      </c>
      <c r="K44" s="64">
        <f t="shared" si="3"/>
        <v>100.32917690738209</v>
      </c>
      <c r="L44" s="64">
        <f t="shared" si="4"/>
        <v>25.321897321428573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4213.24</v>
      </c>
      <c r="H45" s="65">
        <v>14000</v>
      </c>
      <c r="I45" s="65">
        <v>14000</v>
      </c>
      <c r="J45" s="65">
        <v>5251.66</v>
      </c>
      <c r="K45" s="65">
        <f t="shared" si="3"/>
        <v>124.64659027256934</v>
      </c>
      <c r="L45" s="65">
        <f t="shared" si="4"/>
        <v>37.511857142857146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857.25</v>
      </c>
      <c r="H46" s="65">
        <v>5000</v>
      </c>
      <c r="I46" s="65">
        <v>5000</v>
      </c>
      <c r="J46" s="65">
        <v>1953.16</v>
      </c>
      <c r="K46" s="65">
        <f t="shared" si="3"/>
        <v>227.84018664333624</v>
      </c>
      <c r="L46" s="65">
        <f t="shared" si="4"/>
        <v>39.063200000000002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2741.16</v>
      </c>
      <c r="H47" s="65">
        <v>6000</v>
      </c>
      <c r="I47" s="65">
        <v>6000</v>
      </c>
      <c r="J47" s="65">
        <v>0</v>
      </c>
      <c r="K47" s="65">
        <f t="shared" si="3"/>
        <v>0</v>
      </c>
      <c r="L47" s="65">
        <f t="shared" si="4"/>
        <v>0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2539.9499999999998</v>
      </c>
      <c r="H48" s="65">
        <v>8000</v>
      </c>
      <c r="I48" s="65">
        <v>8000</v>
      </c>
      <c r="J48" s="65">
        <v>2844.04</v>
      </c>
      <c r="K48" s="65">
        <f t="shared" si="3"/>
        <v>111.9722829189551</v>
      </c>
      <c r="L48" s="65">
        <f t="shared" si="4"/>
        <v>35.5505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546.34</v>
      </c>
      <c r="H49" s="65">
        <v>3000</v>
      </c>
      <c r="I49" s="65">
        <v>3000</v>
      </c>
      <c r="J49" s="65">
        <v>960</v>
      </c>
      <c r="K49" s="65">
        <f t="shared" si="3"/>
        <v>175.71475637881173</v>
      </c>
      <c r="L49" s="65">
        <f t="shared" si="4"/>
        <v>32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45</v>
      </c>
      <c r="H50" s="65">
        <v>4000</v>
      </c>
      <c r="I50" s="65">
        <v>4000</v>
      </c>
      <c r="J50" s="65">
        <v>0</v>
      </c>
      <c r="K50" s="65">
        <f t="shared" si="3"/>
        <v>0</v>
      </c>
      <c r="L50" s="65">
        <f t="shared" si="4"/>
        <v>0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0</v>
      </c>
      <c r="H51" s="65">
        <v>1000</v>
      </c>
      <c r="I51" s="65">
        <v>1000</v>
      </c>
      <c r="J51" s="65">
        <v>0</v>
      </c>
      <c r="K51" s="65" t="e">
        <f t="shared" si="3"/>
        <v>#DIV/0!</v>
      </c>
      <c r="L51" s="65">
        <f t="shared" si="4"/>
        <v>0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8.3000000000000007</v>
      </c>
      <c r="H52" s="65">
        <v>300</v>
      </c>
      <c r="I52" s="65">
        <v>300</v>
      </c>
      <c r="J52" s="65">
        <v>9.9600000000000009</v>
      </c>
      <c r="K52" s="65">
        <f t="shared" si="3"/>
        <v>119.99999999999999</v>
      </c>
      <c r="L52" s="65">
        <f t="shared" si="4"/>
        <v>3.32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355.75</v>
      </c>
      <c r="H53" s="65">
        <v>3500</v>
      </c>
      <c r="I53" s="65">
        <v>3500</v>
      </c>
      <c r="J53" s="65">
        <v>325.39</v>
      </c>
      <c r="K53" s="65">
        <f t="shared" si="3"/>
        <v>91.465917076598728</v>
      </c>
      <c r="L53" s="65">
        <f t="shared" si="4"/>
        <v>9.2968571428571423</v>
      </c>
    </row>
    <row r="54" spans="2:12" x14ac:dyDescent="0.25">
      <c r="B54" s="64"/>
      <c r="C54" s="64"/>
      <c r="D54" s="64" t="s">
        <v>125</v>
      </c>
      <c r="E54" s="64"/>
      <c r="F54" s="64" t="s">
        <v>126</v>
      </c>
      <c r="G54" s="64">
        <f>G55</f>
        <v>0</v>
      </c>
      <c r="H54" s="64">
        <f>H55</f>
        <v>2000</v>
      </c>
      <c r="I54" s="64">
        <f>I55</f>
        <v>2000</v>
      </c>
      <c r="J54" s="64">
        <f>J55</f>
        <v>0</v>
      </c>
      <c r="K54" s="64" t="e">
        <f t="shared" si="3"/>
        <v>#DIV/0!</v>
      </c>
      <c r="L54" s="64">
        <f t="shared" si="4"/>
        <v>0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0</v>
      </c>
      <c r="H55" s="65">
        <v>2000</v>
      </c>
      <c r="I55" s="65">
        <v>2000</v>
      </c>
      <c r="J55" s="65">
        <v>0</v>
      </c>
      <c r="K55" s="65" t="e">
        <f t="shared" ref="K55:K79" si="5">(J55*100)/G55</f>
        <v>#DIV/0!</v>
      </c>
      <c r="L55" s="65">
        <f t="shared" ref="L55:L79" si="6">(J55*100)/I55</f>
        <v>0</v>
      </c>
    </row>
    <row r="56" spans="2:12" x14ac:dyDescent="0.25">
      <c r="B56" s="64"/>
      <c r="C56" s="64"/>
      <c r="D56" s="64" t="s">
        <v>129</v>
      </c>
      <c r="E56" s="64"/>
      <c r="F56" s="64" t="s">
        <v>130</v>
      </c>
      <c r="G56" s="64">
        <f>G57+G58+G59+G60+G61</f>
        <v>1406.3899999999999</v>
      </c>
      <c r="H56" s="64">
        <f>H57+H58+H59+H60+H61</f>
        <v>10000</v>
      </c>
      <c r="I56" s="64">
        <f>I57+I58+I59+I60+I61</f>
        <v>10000</v>
      </c>
      <c r="J56" s="64">
        <f>J57+J58+J59+J60+J61</f>
        <v>572.85</v>
      </c>
      <c r="K56" s="64">
        <f t="shared" si="5"/>
        <v>40.731944908595771</v>
      </c>
      <c r="L56" s="64">
        <f t="shared" si="6"/>
        <v>5.7285000000000004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0</v>
      </c>
      <c r="H57" s="65">
        <v>1500</v>
      </c>
      <c r="I57" s="65">
        <v>1500</v>
      </c>
      <c r="J57" s="65">
        <v>0</v>
      </c>
      <c r="K57" s="65" t="e">
        <f t="shared" si="5"/>
        <v>#DIV/0!</v>
      </c>
      <c r="L57" s="65">
        <f t="shared" si="6"/>
        <v>0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241.8</v>
      </c>
      <c r="H58" s="65">
        <v>5000</v>
      </c>
      <c r="I58" s="65">
        <v>5000</v>
      </c>
      <c r="J58" s="65">
        <v>0</v>
      </c>
      <c r="K58" s="65">
        <f t="shared" si="5"/>
        <v>0</v>
      </c>
      <c r="L58" s="65">
        <f t="shared" si="6"/>
        <v>0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980</v>
      </c>
      <c r="H59" s="65">
        <v>2000</v>
      </c>
      <c r="I59" s="65">
        <v>2000</v>
      </c>
      <c r="J59" s="65">
        <v>191.16</v>
      </c>
      <c r="K59" s="65">
        <f t="shared" si="5"/>
        <v>19.506122448979593</v>
      </c>
      <c r="L59" s="65">
        <f t="shared" si="6"/>
        <v>9.5579999999999998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0</v>
      </c>
      <c r="H60" s="65">
        <v>0</v>
      </c>
      <c r="I60" s="65">
        <v>0</v>
      </c>
      <c r="J60" s="65">
        <v>0</v>
      </c>
      <c r="K60" s="65" t="e">
        <f t="shared" si="5"/>
        <v>#DIV/0!</v>
      </c>
      <c r="L60" s="65" t="e">
        <f t="shared" si="6"/>
        <v>#DIV/0!</v>
      </c>
    </row>
    <row r="61" spans="2:12" x14ac:dyDescent="0.25">
      <c r="B61" s="65"/>
      <c r="C61" s="65"/>
      <c r="D61" s="65"/>
      <c r="E61" s="65" t="s">
        <v>139</v>
      </c>
      <c r="F61" s="65" t="s">
        <v>130</v>
      </c>
      <c r="G61" s="65">
        <v>184.59</v>
      </c>
      <c r="H61" s="65">
        <v>1500</v>
      </c>
      <c r="I61" s="65">
        <v>1500</v>
      </c>
      <c r="J61" s="65">
        <v>381.69</v>
      </c>
      <c r="K61" s="65">
        <f t="shared" si="5"/>
        <v>206.7771818625061</v>
      </c>
      <c r="L61" s="65">
        <f t="shared" si="6"/>
        <v>25.446000000000002</v>
      </c>
    </row>
    <row r="62" spans="2:12" x14ac:dyDescent="0.25">
      <c r="B62" s="64"/>
      <c r="C62" s="64" t="s">
        <v>140</v>
      </c>
      <c r="D62" s="64"/>
      <c r="E62" s="64"/>
      <c r="F62" s="64" t="s">
        <v>141</v>
      </c>
      <c r="G62" s="64">
        <f>G63+G65</f>
        <v>884.31</v>
      </c>
      <c r="H62" s="64">
        <f>H63+H65</f>
        <v>1505</v>
      </c>
      <c r="I62" s="64">
        <f>I63+I65</f>
        <v>1505</v>
      </c>
      <c r="J62" s="64">
        <f>J63+J65</f>
        <v>772.58999999999992</v>
      </c>
      <c r="K62" s="64">
        <f t="shared" si="5"/>
        <v>87.366421277606278</v>
      </c>
      <c r="L62" s="64">
        <f t="shared" si="6"/>
        <v>51.334883720930236</v>
      </c>
    </row>
    <row r="63" spans="2:12" x14ac:dyDescent="0.25">
      <c r="B63" s="64"/>
      <c r="C63" s="64"/>
      <c r="D63" s="64" t="s">
        <v>142</v>
      </c>
      <c r="E63" s="64"/>
      <c r="F63" s="64" t="s">
        <v>143</v>
      </c>
      <c r="G63" s="64">
        <f>G64</f>
        <v>564.30999999999995</v>
      </c>
      <c r="H63" s="64">
        <f>H64</f>
        <v>705</v>
      </c>
      <c r="I63" s="64">
        <f>I64</f>
        <v>705</v>
      </c>
      <c r="J63" s="64">
        <f>J64</f>
        <v>392.59</v>
      </c>
      <c r="K63" s="64">
        <f t="shared" si="5"/>
        <v>69.56991724406798</v>
      </c>
      <c r="L63" s="64">
        <f t="shared" si="6"/>
        <v>55.686524822695034</v>
      </c>
    </row>
    <row r="64" spans="2:12" x14ac:dyDescent="0.25">
      <c r="B64" s="65"/>
      <c r="C64" s="65"/>
      <c r="D64" s="65"/>
      <c r="E64" s="65" t="s">
        <v>144</v>
      </c>
      <c r="F64" s="65" t="s">
        <v>145</v>
      </c>
      <c r="G64" s="65">
        <v>564.30999999999995</v>
      </c>
      <c r="H64" s="65">
        <v>705</v>
      </c>
      <c r="I64" s="65">
        <v>705</v>
      </c>
      <c r="J64" s="65">
        <v>392.59</v>
      </c>
      <c r="K64" s="65">
        <f t="shared" si="5"/>
        <v>69.56991724406798</v>
      </c>
      <c r="L64" s="65">
        <f t="shared" si="6"/>
        <v>55.686524822695034</v>
      </c>
    </row>
    <row r="65" spans="2:12" x14ac:dyDescent="0.25">
      <c r="B65" s="64"/>
      <c r="C65" s="64"/>
      <c r="D65" s="64" t="s">
        <v>146</v>
      </c>
      <c r="E65" s="64"/>
      <c r="F65" s="64" t="s">
        <v>147</v>
      </c>
      <c r="G65" s="64">
        <f>G66+G67</f>
        <v>320</v>
      </c>
      <c r="H65" s="64">
        <f>H66+H67</f>
        <v>800</v>
      </c>
      <c r="I65" s="64">
        <f>I66+I67</f>
        <v>800</v>
      </c>
      <c r="J65" s="64">
        <f>J66+J67</f>
        <v>380</v>
      </c>
      <c r="K65" s="64">
        <f t="shared" si="5"/>
        <v>118.75</v>
      </c>
      <c r="L65" s="64">
        <f t="shared" si="6"/>
        <v>47.5</v>
      </c>
    </row>
    <row r="66" spans="2:12" x14ac:dyDescent="0.25">
      <c r="B66" s="65"/>
      <c r="C66" s="65"/>
      <c r="D66" s="65"/>
      <c r="E66" s="65" t="s">
        <v>148</v>
      </c>
      <c r="F66" s="65" t="s">
        <v>149</v>
      </c>
      <c r="G66" s="65">
        <v>320</v>
      </c>
      <c r="H66" s="65">
        <v>700</v>
      </c>
      <c r="I66" s="65">
        <v>700</v>
      </c>
      <c r="J66" s="65">
        <v>380</v>
      </c>
      <c r="K66" s="65">
        <f t="shared" si="5"/>
        <v>118.75</v>
      </c>
      <c r="L66" s="65">
        <f t="shared" si="6"/>
        <v>54.285714285714285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0</v>
      </c>
      <c r="H67" s="65">
        <v>100</v>
      </c>
      <c r="I67" s="65">
        <v>100</v>
      </c>
      <c r="J67" s="65">
        <v>0</v>
      </c>
      <c r="K67" s="65" t="e">
        <f t="shared" si="5"/>
        <v>#DIV/0!</v>
      </c>
      <c r="L67" s="65">
        <f t="shared" si="6"/>
        <v>0</v>
      </c>
    </row>
    <row r="68" spans="2:12" x14ac:dyDescent="0.25">
      <c r="B68" s="64" t="s">
        <v>152</v>
      </c>
      <c r="C68" s="64"/>
      <c r="D68" s="64"/>
      <c r="E68" s="64"/>
      <c r="F68" s="64" t="s">
        <v>153</v>
      </c>
      <c r="G68" s="64">
        <f>G69+G77</f>
        <v>4220.97</v>
      </c>
      <c r="H68" s="64">
        <f>H69+H77</f>
        <v>10450</v>
      </c>
      <c r="I68" s="64">
        <f>I69+I77</f>
        <v>10450</v>
      </c>
      <c r="J68" s="64">
        <f>J69+J77</f>
        <v>4282.3900000000003</v>
      </c>
      <c r="K68" s="64">
        <f t="shared" si="5"/>
        <v>101.45511576722885</v>
      </c>
      <c r="L68" s="64">
        <f t="shared" si="6"/>
        <v>40.979808612440195</v>
      </c>
    </row>
    <row r="69" spans="2:12" x14ac:dyDescent="0.25">
      <c r="B69" s="64"/>
      <c r="C69" s="64" t="s">
        <v>154</v>
      </c>
      <c r="D69" s="64"/>
      <c r="E69" s="64"/>
      <c r="F69" s="64" t="s">
        <v>155</v>
      </c>
      <c r="G69" s="64">
        <f>G70+G75</f>
        <v>4220.97</v>
      </c>
      <c r="H69" s="64">
        <f>H70+H75</f>
        <v>10450</v>
      </c>
      <c r="I69" s="64">
        <f>I70+I75</f>
        <v>10450</v>
      </c>
      <c r="J69" s="64">
        <f>J70+J75</f>
        <v>4282.3900000000003</v>
      </c>
      <c r="K69" s="64">
        <f t="shared" si="5"/>
        <v>101.45511576722885</v>
      </c>
      <c r="L69" s="64">
        <f t="shared" si="6"/>
        <v>40.979808612440195</v>
      </c>
    </row>
    <row r="70" spans="2:12" x14ac:dyDescent="0.25">
      <c r="B70" s="64"/>
      <c r="C70" s="64"/>
      <c r="D70" s="64" t="s">
        <v>156</v>
      </c>
      <c r="E70" s="64"/>
      <c r="F70" s="64" t="s">
        <v>157</v>
      </c>
      <c r="G70" s="64">
        <f>G71+G72+G73+G74</f>
        <v>222.4</v>
      </c>
      <c r="H70" s="64">
        <f>H71+H72+H73+H74</f>
        <v>2000</v>
      </c>
      <c r="I70" s="64">
        <f>I71+I72+I73+I74</f>
        <v>2000</v>
      </c>
      <c r="J70" s="64">
        <f>J71+J72+J73+J74</f>
        <v>112.1</v>
      </c>
      <c r="K70" s="64">
        <f t="shared" si="5"/>
        <v>50.404676258992808</v>
      </c>
      <c r="L70" s="64">
        <f t="shared" si="6"/>
        <v>5.6050000000000004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0</v>
      </c>
      <c r="H71" s="65">
        <v>800</v>
      </c>
      <c r="I71" s="65">
        <v>800</v>
      </c>
      <c r="J71" s="65">
        <v>0</v>
      </c>
      <c r="K71" s="65" t="e">
        <f t="shared" si="5"/>
        <v>#DIV/0!</v>
      </c>
      <c r="L71" s="65">
        <f t="shared" si="6"/>
        <v>0</v>
      </c>
    </row>
    <row r="72" spans="2:12" x14ac:dyDescent="0.25">
      <c r="B72" s="65"/>
      <c r="C72" s="65"/>
      <c r="D72" s="65"/>
      <c r="E72" s="65" t="s">
        <v>160</v>
      </c>
      <c r="F72" s="65" t="s">
        <v>161</v>
      </c>
      <c r="G72" s="65">
        <v>0</v>
      </c>
      <c r="H72" s="65">
        <v>400</v>
      </c>
      <c r="I72" s="65">
        <v>400</v>
      </c>
      <c r="J72" s="65">
        <v>0</v>
      </c>
      <c r="K72" s="65" t="e">
        <f t="shared" si="5"/>
        <v>#DIV/0!</v>
      </c>
      <c r="L72" s="65">
        <f t="shared" si="6"/>
        <v>0</v>
      </c>
    </row>
    <row r="73" spans="2:12" x14ac:dyDescent="0.25">
      <c r="B73" s="65"/>
      <c r="C73" s="65"/>
      <c r="D73" s="65"/>
      <c r="E73" s="65" t="s">
        <v>162</v>
      </c>
      <c r="F73" s="65" t="s">
        <v>163</v>
      </c>
      <c r="G73" s="65">
        <v>222.4</v>
      </c>
      <c r="H73" s="65">
        <v>400</v>
      </c>
      <c r="I73" s="65">
        <v>400</v>
      </c>
      <c r="J73" s="65">
        <v>0</v>
      </c>
      <c r="K73" s="65">
        <f t="shared" si="5"/>
        <v>0</v>
      </c>
      <c r="L73" s="65">
        <f t="shared" si="6"/>
        <v>0</v>
      </c>
    </row>
    <row r="74" spans="2:12" x14ac:dyDescent="0.25">
      <c r="B74" s="65"/>
      <c r="C74" s="65"/>
      <c r="D74" s="65"/>
      <c r="E74" s="65" t="s">
        <v>164</v>
      </c>
      <c r="F74" s="65" t="s">
        <v>165</v>
      </c>
      <c r="G74" s="65">
        <v>0</v>
      </c>
      <c r="H74" s="65">
        <v>400</v>
      </c>
      <c r="I74" s="65">
        <v>400</v>
      </c>
      <c r="J74" s="65">
        <v>112.1</v>
      </c>
      <c r="K74" s="65" t="e">
        <f t="shared" si="5"/>
        <v>#DIV/0!</v>
      </c>
      <c r="L74" s="65">
        <f t="shared" si="6"/>
        <v>28.024999999999999</v>
      </c>
    </row>
    <row r="75" spans="2:12" x14ac:dyDescent="0.25">
      <c r="B75" s="64"/>
      <c r="C75" s="64"/>
      <c r="D75" s="64" t="s">
        <v>166</v>
      </c>
      <c r="E75" s="64"/>
      <c r="F75" s="64" t="s">
        <v>167</v>
      </c>
      <c r="G75" s="64">
        <f>G76</f>
        <v>3998.57</v>
      </c>
      <c r="H75" s="64">
        <f>H76</f>
        <v>8450</v>
      </c>
      <c r="I75" s="64">
        <f>I76</f>
        <v>8450</v>
      </c>
      <c r="J75" s="64">
        <f>J76</f>
        <v>4170.29</v>
      </c>
      <c r="K75" s="64">
        <f t="shared" si="5"/>
        <v>104.29453529636845</v>
      </c>
      <c r="L75" s="64">
        <f t="shared" si="6"/>
        <v>49.352544378698227</v>
      </c>
    </row>
    <row r="76" spans="2:12" x14ac:dyDescent="0.25">
      <c r="B76" s="65"/>
      <c r="C76" s="65"/>
      <c r="D76" s="65"/>
      <c r="E76" s="65" t="s">
        <v>168</v>
      </c>
      <c r="F76" s="65" t="s">
        <v>169</v>
      </c>
      <c r="G76" s="65">
        <v>3998.57</v>
      </c>
      <c r="H76" s="65">
        <v>8450</v>
      </c>
      <c r="I76" s="65">
        <v>8450</v>
      </c>
      <c r="J76" s="65">
        <v>4170.29</v>
      </c>
      <c r="K76" s="65">
        <f t="shared" si="5"/>
        <v>104.29453529636845</v>
      </c>
      <c r="L76" s="65">
        <f t="shared" si="6"/>
        <v>49.352544378698227</v>
      </c>
    </row>
    <row r="77" spans="2:12" x14ac:dyDescent="0.25">
      <c r="B77" s="64"/>
      <c r="C77" s="64" t="s">
        <v>170</v>
      </c>
      <c r="D77" s="64"/>
      <c r="E77" s="64"/>
      <c r="F77" s="64" t="s">
        <v>171</v>
      </c>
      <c r="G77" s="64">
        <f t="shared" ref="G77:J78" si="7">G78</f>
        <v>0</v>
      </c>
      <c r="H77" s="64">
        <f t="shared" si="7"/>
        <v>0</v>
      </c>
      <c r="I77" s="64">
        <f t="shared" si="7"/>
        <v>0</v>
      </c>
      <c r="J77" s="64">
        <f t="shared" si="7"/>
        <v>0</v>
      </c>
      <c r="K77" s="64" t="e">
        <f t="shared" si="5"/>
        <v>#DIV/0!</v>
      </c>
      <c r="L77" s="64" t="e">
        <f t="shared" si="6"/>
        <v>#DIV/0!</v>
      </c>
    </row>
    <row r="78" spans="2:12" x14ac:dyDescent="0.25">
      <c r="B78" s="64"/>
      <c r="C78" s="64"/>
      <c r="D78" s="64" t="s">
        <v>172</v>
      </c>
      <c r="E78" s="64"/>
      <c r="F78" s="64" t="s">
        <v>173</v>
      </c>
      <c r="G78" s="64">
        <f t="shared" si="7"/>
        <v>0</v>
      </c>
      <c r="H78" s="64">
        <f t="shared" si="7"/>
        <v>0</v>
      </c>
      <c r="I78" s="64">
        <f t="shared" si="7"/>
        <v>0</v>
      </c>
      <c r="J78" s="64">
        <f t="shared" si="7"/>
        <v>0</v>
      </c>
      <c r="K78" s="64" t="e">
        <f t="shared" si="5"/>
        <v>#DIV/0!</v>
      </c>
      <c r="L78" s="64" t="e">
        <f t="shared" si="6"/>
        <v>#DIV/0!</v>
      </c>
    </row>
    <row r="79" spans="2:12" x14ac:dyDescent="0.25">
      <c r="B79" s="65"/>
      <c r="C79" s="65"/>
      <c r="D79" s="65"/>
      <c r="E79" s="65" t="s">
        <v>174</v>
      </c>
      <c r="F79" s="65" t="s">
        <v>173</v>
      </c>
      <c r="G79" s="65">
        <v>0</v>
      </c>
      <c r="H79" s="65">
        <v>0</v>
      </c>
      <c r="I79" s="65">
        <v>0</v>
      </c>
      <c r="J79" s="65">
        <v>0</v>
      </c>
      <c r="K79" s="65" t="e">
        <f t="shared" si="5"/>
        <v>#DIV/0!</v>
      </c>
      <c r="L79" s="65" t="e">
        <f t="shared" si="6"/>
        <v>#DIV/0!</v>
      </c>
    </row>
    <row r="80" spans="2:12" x14ac:dyDescent="0.25">
      <c r="B80" s="64"/>
      <c r="C80" s="65"/>
      <c r="D80" s="66"/>
      <c r="E80" s="67"/>
      <c r="F80" s="8"/>
      <c r="G80" s="64"/>
      <c r="H80" s="64"/>
      <c r="I80" s="64"/>
      <c r="J80" s="64"/>
      <c r="K80" s="69"/>
      <c r="L80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zoomScaleNormal="100" workbookViewId="0">
      <selection activeCell="F9" sqref="F9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1696837.97</v>
      </c>
      <c r="D6" s="70">
        <f>D7+D9</f>
        <v>3704235</v>
      </c>
      <c r="E6" s="70">
        <f>E7+E9</f>
        <v>3704235</v>
      </c>
      <c r="F6" s="70">
        <f>F7+F9</f>
        <v>2054826.72</v>
      </c>
      <c r="G6" s="71">
        <f t="shared" ref="G6:G15" si="0">(F6*100)/C6</f>
        <v>121.09740330716433</v>
      </c>
      <c r="H6" s="71">
        <f t="shared" ref="H6:H15" si="1">(F6*100)/E6</f>
        <v>55.472363929394326</v>
      </c>
    </row>
    <row r="7" spans="1:8" x14ac:dyDescent="0.25">
      <c r="A7"/>
      <c r="B7" s="8" t="s">
        <v>175</v>
      </c>
      <c r="C7" s="70">
        <f>C8</f>
        <v>1696089.05</v>
      </c>
      <c r="D7" s="70">
        <f>D8</f>
        <v>3703735</v>
      </c>
      <c r="E7" s="70">
        <f>E8</f>
        <v>3703735</v>
      </c>
      <c r="F7" s="70">
        <f>F8</f>
        <v>2054426.72</v>
      </c>
      <c r="G7" s="71">
        <f t="shared" si="0"/>
        <v>121.12729104642236</v>
      </c>
      <c r="H7" s="71">
        <f t="shared" si="1"/>
        <v>55.469052726504458</v>
      </c>
    </row>
    <row r="8" spans="1:8" x14ac:dyDescent="0.25">
      <c r="A8"/>
      <c r="B8" s="16" t="s">
        <v>176</v>
      </c>
      <c r="C8" s="72">
        <v>1696089.05</v>
      </c>
      <c r="D8" s="72">
        <v>3703735</v>
      </c>
      <c r="E8" s="72">
        <v>3703735</v>
      </c>
      <c r="F8" s="73">
        <v>2054426.72</v>
      </c>
      <c r="G8" s="69">
        <f t="shared" si="0"/>
        <v>121.12729104642236</v>
      </c>
      <c r="H8" s="69">
        <f t="shared" si="1"/>
        <v>55.469052726504458</v>
      </c>
    </row>
    <row r="9" spans="1:8" x14ac:dyDescent="0.25">
      <c r="A9"/>
      <c r="B9" s="8" t="s">
        <v>177</v>
      </c>
      <c r="C9" s="70">
        <f>C10</f>
        <v>748.92</v>
      </c>
      <c r="D9" s="70">
        <f>D10</f>
        <v>500</v>
      </c>
      <c r="E9" s="70">
        <f>E10</f>
        <v>500</v>
      </c>
      <c r="F9" s="70">
        <f>F10</f>
        <v>400</v>
      </c>
      <c r="G9" s="71">
        <f t="shared" si="0"/>
        <v>53.410244084815467</v>
      </c>
      <c r="H9" s="71">
        <f t="shared" si="1"/>
        <v>80</v>
      </c>
    </row>
    <row r="10" spans="1:8" x14ac:dyDescent="0.25">
      <c r="A10"/>
      <c r="B10" s="16" t="s">
        <v>178</v>
      </c>
      <c r="C10" s="72">
        <v>748.92</v>
      </c>
      <c r="D10" s="72">
        <v>500</v>
      </c>
      <c r="E10" s="72">
        <v>500</v>
      </c>
      <c r="F10" s="73">
        <v>400</v>
      </c>
      <c r="G10" s="69">
        <f t="shared" si="0"/>
        <v>53.410244084815467</v>
      </c>
      <c r="H10" s="69">
        <f t="shared" si="1"/>
        <v>80</v>
      </c>
    </row>
    <row r="11" spans="1:8" x14ac:dyDescent="0.25">
      <c r="B11" s="8" t="s">
        <v>32</v>
      </c>
      <c r="C11" s="74">
        <f>C12+C14</f>
        <v>1696089.05</v>
      </c>
      <c r="D11" s="74">
        <f>D12+D14</f>
        <v>3704235</v>
      </c>
      <c r="E11" s="74">
        <f>E12+E14</f>
        <v>3704235</v>
      </c>
      <c r="F11" s="74">
        <f>F12+F14</f>
        <v>2054426.72</v>
      </c>
      <c r="G11" s="71">
        <f t="shared" si="0"/>
        <v>121.12729104642236</v>
      </c>
      <c r="H11" s="71">
        <f t="shared" si="1"/>
        <v>55.461565478432121</v>
      </c>
    </row>
    <row r="12" spans="1:8" x14ac:dyDescent="0.25">
      <c r="A12"/>
      <c r="B12" s="8" t="s">
        <v>175</v>
      </c>
      <c r="C12" s="74">
        <f>C13</f>
        <v>1696089.05</v>
      </c>
      <c r="D12" s="74">
        <f>D13</f>
        <v>3703735</v>
      </c>
      <c r="E12" s="74">
        <f>E13</f>
        <v>3703735</v>
      </c>
      <c r="F12" s="74">
        <f>F13</f>
        <v>2054426.72</v>
      </c>
      <c r="G12" s="71">
        <f t="shared" si="0"/>
        <v>121.12729104642236</v>
      </c>
      <c r="H12" s="71">
        <f t="shared" si="1"/>
        <v>55.469052726504458</v>
      </c>
    </row>
    <row r="13" spans="1:8" x14ac:dyDescent="0.25">
      <c r="A13"/>
      <c r="B13" s="16" t="s">
        <v>176</v>
      </c>
      <c r="C13" s="72">
        <v>1696089.05</v>
      </c>
      <c r="D13" s="72">
        <v>3703735</v>
      </c>
      <c r="E13" s="75">
        <v>3703735</v>
      </c>
      <c r="F13" s="73">
        <v>2054426.72</v>
      </c>
      <c r="G13" s="69">
        <f t="shared" si="0"/>
        <v>121.12729104642236</v>
      </c>
      <c r="H13" s="69">
        <f t="shared" si="1"/>
        <v>55.469052726504458</v>
      </c>
    </row>
    <row r="14" spans="1:8" x14ac:dyDescent="0.25">
      <c r="A14"/>
      <c r="B14" s="8" t="s">
        <v>177</v>
      </c>
      <c r="C14" s="74">
        <f>C15</f>
        <v>0</v>
      </c>
      <c r="D14" s="74">
        <f>D15</f>
        <v>500</v>
      </c>
      <c r="E14" s="74">
        <f>E15</f>
        <v>500</v>
      </c>
      <c r="F14" s="74">
        <f>F15</f>
        <v>0</v>
      </c>
      <c r="G14" s="71" t="e">
        <f t="shared" si="0"/>
        <v>#DIV/0!</v>
      </c>
      <c r="H14" s="71">
        <f t="shared" si="1"/>
        <v>0</v>
      </c>
    </row>
    <row r="15" spans="1:8" x14ac:dyDescent="0.25">
      <c r="A15"/>
      <c r="B15" s="16" t="s">
        <v>178</v>
      </c>
      <c r="C15" s="72">
        <v>0</v>
      </c>
      <c r="D15" s="72">
        <v>500</v>
      </c>
      <c r="E15" s="75">
        <v>500</v>
      </c>
      <c r="F15" s="73">
        <v>0</v>
      </c>
      <c r="G15" s="69" t="e">
        <f t="shared" si="0"/>
        <v>#DIV/0!</v>
      </c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1696089.05</v>
      </c>
      <c r="D6" s="74">
        <f t="shared" si="0"/>
        <v>3704235</v>
      </c>
      <c r="E6" s="74">
        <f t="shared" si="0"/>
        <v>3704235</v>
      </c>
      <c r="F6" s="74">
        <f t="shared" si="0"/>
        <v>2054426.72</v>
      </c>
      <c r="G6" s="69">
        <f>(F6*100)/C6</f>
        <v>121.12729104642236</v>
      </c>
      <c r="H6" s="69">
        <f>(F6*100)/E6</f>
        <v>55.461565478432121</v>
      </c>
    </row>
    <row r="7" spans="2:8" x14ac:dyDescent="0.25">
      <c r="B7" s="8" t="s">
        <v>179</v>
      </c>
      <c r="C7" s="74">
        <f t="shared" si="0"/>
        <v>1696089.05</v>
      </c>
      <c r="D7" s="74">
        <f t="shared" si="0"/>
        <v>3704235</v>
      </c>
      <c r="E7" s="74">
        <f t="shared" si="0"/>
        <v>3704235</v>
      </c>
      <c r="F7" s="74">
        <f t="shared" si="0"/>
        <v>2054426.72</v>
      </c>
      <c r="G7" s="69">
        <f>(F7*100)/C7</f>
        <v>121.12729104642236</v>
      </c>
      <c r="H7" s="69">
        <f>(F7*100)/E7</f>
        <v>55.461565478432121</v>
      </c>
    </row>
    <row r="8" spans="2:8" x14ac:dyDescent="0.25">
      <c r="B8" s="11" t="s">
        <v>180</v>
      </c>
      <c r="C8" s="72">
        <v>1696089.05</v>
      </c>
      <c r="D8" s="72">
        <v>3704235</v>
      </c>
      <c r="E8" s="72">
        <v>3704235</v>
      </c>
      <c r="F8" s="73">
        <v>2054426.72</v>
      </c>
      <c r="G8" s="69">
        <f>(F8*100)/C8</f>
        <v>121.12729104642236</v>
      </c>
      <c r="H8" s="69">
        <f>(F8*100)/E8</f>
        <v>55.461565478432121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7"/>
  <sheetViews>
    <sheetView zoomScaleNormal="100" workbookViewId="0">
      <selection activeCell="F80" sqref="F80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181</v>
      </c>
      <c r="C1" s="39"/>
    </row>
    <row r="2" spans="1:6" ht="15" customHeight="1" x14ac:dyDescent="0.2">
      <c r="A2" s="40" t="s">
        <v>34</v>
      </c>
      <c r="B2" s="41" t="s">
        <v>182</v>
      </c>
      <c r="C2" s="39"/>
    </row>
    <row r="3" spans="1:6" ht="43.5" customHeight="1" x14ac:dyDescent="0.2">
      <c r="A3" s="42" t="s">
        <v>35</v>
      </c>
      <c r="B3" s="37" t="s">
        <v>183</v>
      </c>
      <c r="C3" s="39"/>
    </row>
    <row r="4" spans="1:6" x14ac:dyDescent="0.2">
      <c r="A4" s="42" t="s">
        <v>36</v>
      </c>
      <c r="B4" s="43" t="s">
        <v>184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185</v>
      </c>
      <c r="B7" s="45"/>
      <c r="C7" s="76">
        <f>C11+C55</f>
        <v>3703735</v>
      </c>
      <c r="D7" s="76">
        <f>D11+D55</f>
        <v>3703735</v>
      </c>
      <c r="E7" s="76">
        <f>E11+E55</f>
        <v>2054426.72</v>
      </c>
      <c r="F7" s="76">
        <f>(E7*100)/D7</f>
        <v>55.469052726504458</v>
      </c>
    </row>
    <row r="8" spans="1:6" x14ac:dyDescent="0.2">
      <c r="A8" s="46" t="s">
        <v>68</v>
      </c>
      <c r="B8" s="45"/>
      <c r="C8" s="76">
        <f>C73</f>
        <v>500</v>
      </c>
      <c r="D8" s="76">
        <f>D73</f>
        <v>500</v>
      </c>
      <c r="E8" s="76">
        <f>E73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186</v>
      </c>
      <c r="B10" s="46" t="s">
        <v>187</v>
      </c>
      <c r="C10" s="46" t="s">
        <v>43</v>
      </c>
      <c r="D10" s="46" t="s">
        <v>188</v>
      </c>
      <c r="E10" s="46" t="s">
        <v>189</v>
      </c>
      <c r="F10" s="46" t="s">
        <v>190</v>
      </c>
    </row>
    <row r="11" spans="1:6" x14ac:dyDescent="0.2">
      <c r="A11" s="48" t="s">
        <v>66</v>
      </c>
      <c r="B11" s="49" t="s">
        <v>67</v>
      </c>
      <c r="C11" s="79">
        <f>C12+C20+C49</f>
        <v>3693285</v>
      </c>
      <c r="D11" s="79">
        <f>D12+D20+D49</f>
        <v>3693285</v>
      </c>
      <c r="E11" s="79">
        <f>E12+E20+E49</f>
        <v>2050144.33</v>
      </c>
      <c r="F11" s="80">
        <f>(E12*100)/D12</f>
        <v>57.294071931051626</v>
      </c>
    </row>
    <row r="12" spans="1:6" x14ac:dyDescent="0.2">
      <c r="A12" s="50" t="s">
        <v>68</v>
      </c>
      <c r="B12" s="51" t="s">
        <v>69</v>
      </c>
      <c r="C12" s="81">
        <f>C13+C16+C18</f>
        <v>3459980</v>
      </c>
      <c r="D12" s="81">
        <f>D13+D16+D18</f>
        <v>3459980</v>
      </c>
      <c r="E12" s="81">
        <f>E13+E16+E18</f>
        <v>1982363.43</v>
      </c>
      <c r="F12" s="80">
        <f>(E13*100)/D13</f>
        <v>57.431216151202747</v>
      </c>
    </row>
    <row r="13" spans="1:6" x14ac:dyDescent="0.2">
      <c r="A13" s="52" t="s">
        <v>70</v>
      </c>
      <c r="B13" s="53" t="s">
        <v>71</v>
      </c>
      <c r="C13" s="82">
        <f>C14+C15</f>
        <v>2910000</v>
      </c>
      <c r="D13" s="82">
        <f>D14+D15</f>
        <v>2910000</v>
      </c>
      <c r="E13" s="82">
        <f>E14+E15</f>
        <v>1671248.39</v>
      </c>
      <c r="F13" s="82">
        <f>(E14*100)/D14</f>
        <v>57.583876896551722</v>
      </c>
    </row>
    <row r="14" spans="1:6" x14ac:dyDescent="0.2">
      <c r="A14" s="54" t="s">
        <v>72</v>
      </c>
      <c r="B14" s="55" t="s">
        <v>73</v>
      </c>
      <c r="C14" s="83">
        <v>2900000</v>
      </c>
      <c r="D14" s="83">
        <v>2900000</v>
      </c>
      <c r="E14" s="83">
        <v>1669932.43</v>
      </c>
      <c r="F14" s="83"/>
    </row>
    <row r="15" spans="1:6" x14ac:dyDescent="0.2">
      <c r="A15" s="54" t="s">
        <v>74</v>
      </c>
      <c r="B15" s="55" t="s">
        <v>75</v>
      </c>
      <c r="C15" s="83">
        <v>10000</v>
      </c>
      <c r="D15" s="83">
        <v>10000</v>
      </c>
      <c r="E15" s="83">
        <v>1315.96</v>
      </c>
      <c r="F15" s="83"/>
    </row>
    <row r="16" spans="1:6" x14ac:dyDescent="0.2">
      <c r="A16" s="52" t="s">
        <v>76</v>
      </c>
      <c r="B16" s="53" t="s">
        <v>77</v>
      </c>
      <c r="C16" s="82">
        <f>C17</f>
        <v>72000</v>
      </c>
      <c r="D16" s="82">
        <f>D17</f>
        <v>72000</v>
      </c>
      <c r="E16" s="82">
        <f>E17</f>
        <v>35522.620000000003</v>
      </c>
      <c r="F16" s="82">
        <f>(E17*100)/D17</f>
        <v>49.336972222222222</v>
      </c>
    </row>
    <row r="17" spans="1:6" x14ac:dyDescent="0.2">
      <c r="A17" s="54" t="s">
        <v>78</v>
      </c>
      <c r="B17" s="55" t="s">
        <v>77</v>
      </c>
      <c r="C17" s="83">
        <v>72000</v>
      </c>
      <c r="D17" s="83">
        <v>72000</v>
      </c>
      <c r="E17" s="83">
        <v>35522.620000000003</v>
      </c>
      <c r="F17" s="83"/>
    </row>
    <row r="18" spans="1:6" x14ac:dyDescent="0.2">
      <c r="A18" s="52" t="s">
        <v>79</v>
      </c>
      <c r="B18" s="53" t="s">
        <v>80</v>
      </c>
      <c r="C18" s="82">
        <f>C19</f>
        <v>477980</v>
      </c>
      <c r="D18" s="82">
        <f>D19</f>
        <v>477980</v>
      </c>
      <c r="E18" s="82">
        <f>E19</f>
        <v>275592.42</v>
      </c>
      <c r="F18" s="82">
        <f>(E19*100)/D19</f>
        <v>57.657730448972764</v>
      </c>
    </row>
    <row r="19" spans="1:6" x14ac:dyDescent="0.2">
      <c r="A19" s="54" t="s">
        <v>81</v>
      </c>
      <c r="B19" s="55" t="s">
        <v>82</v>
      </c>
      <c r="C19" s="83">
        <v>477980</v>
      </c>
      <c r="D19" s="83">
        <v>477980</v>
      </c>
      <c r="E19" s="83">
        <v>275592.42</v>
      </c>
      <c r="F19" s="83"/>
    </row>
    <row r="20" spans="1:6" x14ac:dyDescent="0.2">
      <c r="A20" s="50" t="s">
        <v>83</v>
      </c>
      <c r="B20" s="51" t="s">
        <v>84</v>
      </c>
      <c r="C20" s="81">
        <f>C21+C25+C31+C41+C43</f>
        <v>231800</v>
      </c>
      <c r="D20" s="81">
        <f>D21+D25+D31+D41+D43</f>
        <v>231800</v>
      </c>
      <c r="E20" s="81">
        <f>E21+E25+E31+E41+E43</f>
        <v>67008.310000000012</v>
      </c>
      <c r="F20" s="80">
        <f>(E21*100)/D21</f>
        <v>28.149735294117647</v>
      </c>
    </row>
    <row r="21" spans="1:6" x14ac:dyDescent="0.2">
      <c r="A21" s="52" t="s">
        <v>85</v>
      </c>
      <c r="B21" s="53" t="s">
        <v>86</v>
      </c>
      <c r="C21" s="82">
        <f>C22+C23+C24</f>
        <v>102000</v>
      </c>
      <c r="D21" s="82">
        <f>D22+D23+D24</f>
        <v>102000</v>
      </c>
      <c r="E21" s="82">
        <f>E22+E23+E24</f>
        <v>28712.730000000003</v>
      </c>
      <c r="F21" s="82">
        <f>(E22*100)/D22</f>
        <v>0.25466666666666665</v>
      </c>
    </row>
    <row r="22" spans="1:6" x14ac:dyDescent="0.2">
      <c r="A22" s="54" t="s">
        <v>87</v>
      </c>
      <c r="B22" s="55" t="s">
        <v>88</v>
      </c>
      <c r="C22" s="83">
        <v>30000</v>
      </c>
      <c r="D22" s="83">
        <v>30000</v>
      </c>
      <c r="E22" s="83">
        <v>76.400000000000006</v>
      </c>
      <c r="F22" s="83"/>
    </row>
    <row r="23" spans="1:6" ht="25.5" x14ac:dyDescent="0.2">
      <c r="A23" s="54" t="s">
        <v>89</v>
      </c>
      <c r="B23" s="55" t="s">
        <v>90</v>
      </c>
      <c r="C23" s="83">
        <v>62000</v>
      </c>
      <c r="D23" s="83">
        <v>62000</v>
      </c>
      <c r="E23" s="83">
        <v>28183.33</v>
      </c>
      <c r="F23" s="83"/>
    </row>
    <row r="24" spans="1:6" x14ac:dyDescent="0.2">
      <c r="A24" s="54" t="s">
        <v>91</v>
      </c>
      <c r="B24" s="55" t="s">
        <v>92</v>
      </c>
      <c r="C24" s="83">
        <v>10000</v>
      </c>
      <c r="D24" s="83">
        <v>10000</v>
      </c>
      <c r="E24" s="83">
        <v>453</v>
      </c>
      <c r="F24" s="83"/>
    </row>
    <row r="25" spans="1:6" x14ac:dyDescent="0.2">
      <c r="A25" s="52" t="s">
        <v>93</v>
      </c>
      <c r="B25" s="53" t="s">
        <v>94</v>
      </c>
      <c r="C25" s="82">
        <f>C26+C27+C28+C29+C30</f>
        <v>73500</v>
      </c>
      <c r="D25" s="82">
        <f>D26+D27+D28+D29+D30</f>
        <v>73500</v>
      </c>
      <c r="E25" s="82">
        <f>E26+E27+E28+E29+E30</f>
        <v>26378.520000000004</v>
      </c>
      <c r="F25" s="82">
        <f>(E26*100)/D26</f>
        <v>32.19103333333333</v>
      </c>
    </row>
    <row r="26" spans="1:6" x14ac:dyDescent="0.2">
      <c r="A26" s="54" t="s">
        <v>95</v>
      </c>
      <c r="B26" s="55" t="s">
        <v>96</v>
      </c>
      <c r="C26" s="83">
        <v>30000</v>
      </c>
      <c r="D26" s="83">
        <v>30000</v>
      </c>
      <c r="E26" s="83">
        <v>9657.31</v>
      </c>
      <c r="F26" s="83"/>
    </row>
    <row r="27" spans="1:6" x14ac:dyDescent="0.2">
      <c r="A27" s="54" t="s">
        <v>97</v>
      </c>
      <c r="B27" s="55" t="s">
        <v>98</v>
      </c>
      <c r="C27" s="83">
        <v>40000</v>
      </c>
      <c r="D27" s="83">
        <v>40000</v>
      </c>
      <c r="E27" s="83">
        <v>16626.560000000001</v>
      </c>
      <c r="F27" s="83"/>
    </row>
    <row r="28" spans="1:6" x14ac:dyDescent="0.2">
      <c r="A28" s="54" t="s">
        <v>99</v>
      </c>
      <c r="B28" s="55" t="s">
        <v>100</v>
      </c>
      <c r="C28" s="83">
        <v>1000</v>
      </c>
      <c r="D28" s="83">
        <v>1000</v>
      </c>
      <c r="E28" s="83">
        <v>60.54</v>
      </c>
      <c r="F28" s="83"/>
    </row>
    <row r="29" spans="1:6" x14ac:dyDescent="0.2">
      <c r="A29" s="54" t="s">
        <v>101</v>
      </c>
      <c r="B29" s="55" t="s">
        <v>102</v>
      </c>
      <c r="C29" s="83">
        <v>1500</v>
      </c>
      <c r="D29" s="83">
        <v>1500</v>
      </c>
      <c r="E29" s="83">
        <v>34.11</v>
      </c>
      <c r="F29" s="83"/>
    </row>
    <row r="30" spans="1:6" x14ac:dyDescent="0.2">
      <c r="A30" s="54" t="s">
        <v>103</v>
      </c>
      <c r="B30" s="55" t="s">
        <v>104</v>
      </c>
      <c r="C30" s="83">
        <v>1000</v>
      </c>
      <c r="D30" s="83">
        <v>1000</v>
      </c>
      <c r="E30" s="83">
        <v>0</v>
      </c>
      <c r="F30" s="83"/>
    </row>
    <row r="31" spans="1:6" x14ac:dyDescent="0.2">
      <c r="A31" s="52" t="s">
        <v>105</v>
      </c>
      <c r="B31" s="53" t="s">
        <v>106</v>
      </c>
      <c r="C31" s="82">
        <f>C32+C33+C34+C35+C36+C37+C38+C39+C40</f>
        <v>44300</v>
      </c>
      <c r="D31" s="82">
        <f>D32+D33+D34+D35+D36+D37+D38+D39+D40</f>
        <v>44300</v>
      </c>
      <c r="E31" s="82">
        <f>E32+E33+E34+E35+E36+E37+E38+E39+E40</f>
        <v>11344.21</v>
      </c>
      <c r="F31" s="82">
        <f>(E32*100)/D32</f>
        <v>37.511857142857146</v>
      </c>
    </row>
    <row r="32" spans="1:6" x14ac:dyDescent="0.2">
      <c r="A32" s="54" t="s">
        <v>107</v>
      </c>
      <c r="B32" s="55" t="s">
        <v>108</v>
      </c>
      <c r="C32" s="83">
        <v>14000</v>
      </c>
      <c r="D32" s="83">
        <v>14000</v>
      </c>
      <c r="E32" s="83">
        <v>5251.66</v>
      </c>
      <c r="F32" s="83"/>
    </row>
    <row r="33" spans="1:6" x14ac:dyDescent="0.2">
      <c r="A33" s="54" t="s">
        <v>109</v>
      </c>
      <c r="B33" s="55" t="s">
        <v>110</v>
      </c>
      <c r="C33" s="83">
        <v>5000</v>
      </c>
      <c r="D33" s="83">
        <v>5000</v>
      </c>
      <c r="E33" s="83">
        <v>1953.16</v>
      </c>
      <c r="F33" s="83"/>
    </row>
    <row r="34" spans="1:6" x14ac:dyDescent="0.2">
      <c r="A34" s="54" t="s">
        <v>111</v>
      </c>
      <c r="B34" s="55" t="s">
        <v>112</v>
      </c>
      <c r="C34" s="83">
        <v>6000</v>
      </c>
      <c r="D34" s="83">
        <v>6000</v>
      </c>
      <c r="E34" s="83">
        <v>0</v>
      </c>
      <c r="F34" s="83"/>
    </row>
    <row r="35" spans="1:6" x14ac:dyDescent="0.2">
      <c r="A35" s="54" t="s">
        <v>113</v>
      </c>
      <c r="B35" s="55" t="s">
        <v>114</v>
      </c>
      <c r="C35" s="83">
        <v>8000</v>
      </c>
      <c r="D35" s="83">
        <v>8000</v>
      </c>
      <c r="E35" s="83">
        <v>2844.04</v>
      </c>
      <c r="F35" s="83"/>
    </row>
    <row r="36" spans="1:6" x14ac:dyDescent="0.2">
      <c r="A36" s="54" t="s">
        <v>115</v>
      </c>
      <c r="B36" s="55" t="s">
        <v>116</v>
      </c>
      <c r="C36" s="83">
        <v>3000</v>
      </c>
      <c r="D36" s="83">
        <v>3000</v>
      </c>
      <c r="E36" s="83">
        <v>960</v>
      </c>
      <c r="F36" s="83"/>
    </row>
    <row r="37" spans="1:6" x14ac:dyDescent="0.2">
      <c r="A37" s="54" t="s">
        <v>117</v>
      </c>
      <c r="B37" s="55" t="s">
        <v>118</v>
      </c>
      <c r="C37" s="83">
        <v>4000</v>
      </c>
      <c r="D37" s="83">
        <v>4000</v>
      </c>
      <c r="E37" s="83">
        <v>0</v>
      </c>
      <c r="F37" s="83"/>
    </row>
    <row r="38" spans="1:6" x14ac:dyDescent="0.2">
      <c r="A38" s="54" t="s">
        <v>119</v>
      </c>
      <c r="B38" s="55" t="s">
        <v>120</v>
      </c>
      <c r="C38" s="83">
        <v>1000</v>
      </c>
      <c r="D38" s="83">
        <v>1000</v>
      </c>
      <c r="E38" s="83">
        <v>0</v>
      </c>
      <c r="F38" s="83"/>
    </row>
    <row r="39" spans="1:6" x14ac:dyDescent="0.2">
      <c r="A39" s="54" t="s">
        <v>121</v>
      </c>
      <c r="B39" s="55" t="s">
        <v>122</v>
      </c>
      <c r="C39" s="83">
        <v>300</v>
      </c>
      <c r="D39" s="83">
        <v>300</v>
      </c>
      <c r="E39" s="83">
        <v>9.9600000000000009</v>
      </c>
      <c r="F39" s="83"/>
    </row>
    <row r="40" spans="1:6" x14ac:dyDescent="0.2">
      <c r="A40" s="54" t="s">
        <v>123</v>
      </c>
      <c r="B40" s="55" t="s">
        <v>124</v>
      </c>
      <c r="C40" s="83">
        <v>3000</v>
      </c>
      <c r="D40" s="83">
        <v>3000</v>
      </c>
      <c r="E40" s="83">
        <v>325.39</v>
      </c>
      <c r="F40" s="83"/>
    </row>
    <row r="41" spans="1:6" x14ac:dyDescent="0.2">
      <c r="A41" s="52" t="s">
        <v>125</v>
      </c>
      <c r="B41" s="53" t="s">
        <v>126</v>
      </c>
      <c r="C41" s="82">
        <f>C42</f>
        <v>2000</v>
      </c>
      <c r="D41" s="82">
        <f>D42</f>
        <v>2000</v>
      </c>
      <c r="E41" s="82">
        <f>E42</f>
        <v>0</v>
      </c>
      <c r="F41" s="82">
        <f>(E42*100)/D42</f>
        <v>0</v>
      </c>
    </row>
    <row r="42" spans="1:6" ht="25.5" x14ac:dyDescent="0.2">
      <c r="A42" s="54" t="s">
        <v>127</v>
      </c>
      <c r="B42" s="55" t="s">
        <v>128</v>
      </c>
      <c r="C42" s="83">
        <v>2000</v>
      </c>
      <c r="D42" s="83">
        <v>2000</v>
      </c>
      <c r="E42" s="83">
        <v>0</v>
      </c>
      <c r="F42" s="83"/>
    </row>
    <row r="43" spans="1:6" x14ac:dyDescent="0.2">
      <c r="A43" s="52" t="s">
        <v>129</v>
      </c>
      <c r="B43" s="53" t="s">
        <v>130</v>
      </c>
      <c r="C43" s="82">
        <f>C44+C45+C46+C47+C48</f>
        <v>10000</v>
      </c>
      <c r="D43" s="82">
        <f>D44+D45+D46+D47+D48</f>
        <v>10000</v>
      </c>
      <c r="E43" s="82">
        <f>E44+E45+E46+E47+E48</f>
        <v>572.85</v>
      </c>
      <c r="F43" s="82">
        <f>(E44*100)/D44</f>
        <v>0</v>
      </c>
    </row>
    <row r="44" spans="1:6" x14ac:dyDescent="0.2">
      <c r="A44" s="54" t="s">
        <v>131</v>
      </c>
      <c r="B44" s="55" t="s">
        <v>132</v>
      </c>
      <c r="C44" s="83">
        <v>1500</v>
      </c>
      <c r="D44" s="83">
        <v>1500</v>
      </c>
      <c r="E44" s="83">
        <v>0</v>
      </c>
      <c r="F44" s="83"/>
    </row>
    <row r="45" spans="1:6" x14ac:dyDescent="0.2">
      <c r="A45" s="54" t="s">
        <v>133</v>
      </c>
      <c r="B45" s="55" t="s">
        <v>134</v>
      </c>
      <c r="C45" s="83">
        <v>5000</v>
      </c>
      <c r="D45" s="83">
        <v>5000</v>
      </c>
      <c r="E45" s="83">
        <v>0</v>
      </c>
      <c r="F45" s="83"/>
    </row>
    <row r="46" spans="1:6" x14ac:dyDescent="0.2">
      <c r="A46" s="54" t="s">
        <v>135</v>
      </c>
      <c r="B46" s="55" t="s">
        <v>136</v>
      </c>
      <c r="C46" s="83">
        <v>2000</v>
      </c>
      <c r="D46" s="83">
        <v>2000</v>
      </c>
      <c r="E46" s="83">
        <v>191.16</v>
      </c>
      <c r="F46" s="83"/>
    </row>
    <row r="47" spans="1:6" x14ac:dyDescent="0.2">
      <c r="A47" s="54" t="s">
        <v>137</v>
      </c>
      <c r="B47" s="55" t="s">
        <v>138</v>
      </c>
      <c r="C47" s="83">
        <v>0</v>
      </c>
      <c r="D47" s="83">
        <v>0</v>
      </c>
      <c r="E47" s="83">
        <v>0</v>
      </c>
      <c r="F47" s="83"/>
    </row>
    <row r="48" spans="1:6" x14ac:dyDescent="0.2">
      <c r="A48" s="54" t="s">
        <v>139</v>
      </c>
      <c r="B48" s="55" t="s">
        <v>130</v>
      </c>
      <c r="C48" s="83">
        <v>1500</v>
      </c>
      <c r="D48" s="83">
        <v>1500</v>
      </c>
      <c r="E48" s="83">
        <v>381.69</v>
      </c>
      <c r="F48" s="83"/>
    </row>
    <row r="49" spans="1:6" x14ac:dyDescent="0.2">
      <c r="A49" s="50" t="s">
        <v>140</v>
      </c>
      <c r="B49" s="51" t="s">
        <v>141</v>
      </c>
      <c r="C49" s="81">
        <f>C50+C52</f>
        <v>1505</v>
      </c>
      <c r="D49" s="81">
        <f>D50+D52</f>
        <v>1505</v>
      </c>
      <c r="E49" s="81">
        <f>E50+E52</f>
        <v>772.58999999999992</v>
      </c>
      <c r="F49" s="80">
        <f>(E50*100)/D50</f>
        <v>55.686524822695034</v>
      </c>
    </row>
    <row r="50" spans="1:6" x14ac:dyDescent="0.2">
      <c r="A50" s="52" t="s">
        <v>142</v>
      </c>
      <c r="B50" s="53" t="s">
        <v>143</v>
      </c>
      <c r="C50" s="82">
        <f>C51</f>
        <v>705</v>
      </c>
      <c r="D50" s="82">
        <f>D51</f>
        <v>705</v>
      </c>
      <c r="E50" s="82">
        <f>E51</f>
        <v>392.59</v>
      </c>
      <c r="F50" s="82">
        <f>(E51*100)/D51</f>
        <v>55.686524822695034</v>
      </c>
    </row>
    <row r="51" spans="1:6" ht="25.5" x14ac:dyDescent="0.2">
      <c r="A51" s="54" t="s">
        <v>144</v>
      </c>
      <c r="B51" s="55" t="s">
        <v>145</v>
      </c>
      <c r="C51" s="83">
        <v>705</v>
      </c>
      <c r="D51" s="83">
        <v>705</v>
      </c>
      <c r="E51" s="83">
        <v>392.59</v>
      </c>
      <c r="F51" s="83"/>
    </row>
    <row r="52" spans="1:6" x14ac:dyDescent="0.2">
      <c r="A52" s="52" t="s">
        <v>146</v>
      </c>
      <c r="B52" s="53" t="s">
        <v>147</v>
      </c>
      <c r="C52" s="82">
        <f>C53+C54</f>
        <v>800</v>
      </c>
      <c r="D52" s="82">
        <f>D53+D54</f>
        <v>800</v>
      </c>
      <c r="E52" s="82">
        <f>E53+E54</f>
        <v>380</v>
      </c>
      <c r="F52" s="82">
        <f>(E53*100)/D53</f>
        <v>54.285714285714285</v>
      </c>
    </row>
    <row r="53" spans="1:6" x14ac:dyDescent="0.2">
      <c r="A53" s="54" t="s">
        <v>148</v>
      </c>
      <c r="B53" s="55" t="s">
        <v>149</v>
      </c>
      <c r="C53" s="83">
        <v>700</v>
      </c>
      <c r="D53" s="83">
        <v>700</v>
      </c>
      <c r="E53" s="83">
        <v>380</v>
      </c>
      <c r="F53" s="83"/>
    </row>
    <row r="54" spans="1:6" x14ac:dyDescent="0.2">
      <c r="A54" s="54" t="s">
        <v>150</v>
      </c>
      <c r="B54" s="55" t="s">
        <v>151</v>
      </c>
      <c r="C54" s="83">
        <v>100</v>
      </c>
      <c r="D54" s="83">
        <v>100</v>
      </c>
      <c r="E54" s="83">
        <v>0</v>
      </c>
      <c r="F54" s="83"/>
    </row>
    <row r="55" spans="1:6" x14ac:dyDescent="0.2">
      <c r="A55" s="48" t="s">
        <v>152</v>
      </c>
      <c r="B55" s="49" t="s">
        <v>153</v>
      </c>
      <c r="C55" s="79">
        <f>C56+C64</f>
        <v>10450</v>
      </c>
      <c r="D55" s="79">
        <f>D56+D64</f>
        <v>10450</v>
      </c>
      <c r="E55" s="79">
        <f>E56+E64</f>
        <v>4282.3900000000003</v>
      </c>
      <c r="F55" s="80">
        <f>(E56*100)/D56</f>
        <v>40.979808612440195</v>
      </c>
    </row>
    <row r="56" spans="1:6" x14ac:dyDescent="0.2">
      <c r="A56" s="50" t="s">
        <v>154</v>
      </c>
      <c r="B56" s="51" t="s">
        <v>155</v>
      </c>
      <c r="C56" s="81">
        <f>C57+C62</f>
        <v>10450</v>
      </c>
      <c r="D56" s="81">
        <f>D57+D62</f>
        <v>10450</v>
      </c>
      <c r="E56" s="81">
        <f>E57+E62</f>
        <v>4282.3900000000003</v>
      </c>
      <c r="F56" s="80">
        <f>(E57*100)/D57</f>
        <v>5.6050000000000004</v>
      </c>
    </row>
    <row r="57" spans="1:6" x14ac:dyDescent="0.2">
      <c r="A57" s="52" t="s">
        <v>156</v>
      </c>
      <c r="B57" s="53" t="s">
        <v>157</v>
      </c>
      <c r="C57" s="82">
        <f>C58+C59+C60+C61</f>
        <v>2000</v>
      </c>
      <c r="D57" s="82">
        <f>D58+D59+D60+D61</f>
        <v>2000</v>
      </c>
      <c r="E57" s="82">
        <f>E58+E59+E60+E61</f>
        <v>112.1</v>
      </c>
      <c r="F57" s="82">
        <f>(E58*100)/D58</f>
        <v>0</v>
      </c>
    </row>
    <row r="58" spans="1:6" x14ac:dyDescent="0.2">
      <c r="A58" s="54" t="s">
        <v>158</v>
      </c>
      <c r="B58" s="55" t="s">
        <v>159</v>
      </c>
      <c r="C58" s="83">
        <v>800</v>
      </c>
      <c r="D58" s="83">
        <v>800</v>
      </c>
      <c r="E58" s="83">
        <v>0</v>
      </c>
      <c r="F58" s="83"/>
    </row>
    <row r="59" spans="1:6" x14ac:dyDescent="0.2">
      <c r="A59" s="54" t="s">
        <v>160</v>
      </c>
      <c r="B59" s="55" t="s">
        <v>161</v>
      </c>
      <c r="C59" s="83">
        <v>400</v>
      </c>
      <c r="D59" s="83">
        <v>400</v>
      </c>
      <c r="E59" s="83">
        <v>0</v>
      </c>
      <c r="F59" s="83"/>
    </row>
    <row r="60" spans="1:6" x14ac:dyDescent="0.2">
      <c r="A60" s="54" t="s">
        <v>162</v>
      </c>
      <c r="B60" s="55" t="s">
        <v>163</v>
      </c>
      <c r="C60" s="83">
        <v>400</v>
      </c>
      <c r="D60" s="83">
        <v>400</v>
      </c>
      <c r="E60" s="83">
        <v>0</v>
      </c>
      <c r="F60" s="83"/>
    </row>
    <row r="61" spans="1:6" x14ac:dyDescent="0.2">
      <c r="A61" s="54" t="s">
        <v>164</v>
      </c>
      <c r="B61" s="55" t="s">
        <v>165</v>
      </c>
      <c r="C61" s="83">
        <v>400</v>
      </c>
      <c r="D61" s="83">
        <v>400</v>
      </c>
      <c r="E61" s="83">
        <v>112.1</v>
      </c>
      <c r="F61" s="83"/>
    </row>
    <row r="62" spans="1:6" x14ac:dyDescent="0.2">
      <c r="A62" s="52" t="s">
        <v>166</v>
      </c>
      <c r="B62" s="53" t="s">
        <v>167</v>
      </c>
      <c r="C62" s="82">
        <f>C63</f>
        <v>8450</v>
      </c>
      <c r="D62" s="82">
        <f>D63</f>
        <v>8450</v>
      </c>
      <c r="E62" s="82">
        <f>E63</f>
        <v>4170.29</v>
      </c>
      <c r="F62" s="82">
        <f>(E63*100)/D63</f>
        <v>49.352544378698227</v>
      </c>
    </row>
    <row r="63" spans="1:6" x14ac:dyDescent="0.2">
      <c r="A63" s="54" t="s">
        <v>168</v>
      </c>
      <c r="B63" s="55" t="s">
        <v>169</v>
      </c>
      <c r="C63" s="83">
        <v>8450</v>
      </c>
      <c r="D63" s="83">
        <v>8450</v>
      </c>
      <c r="E63" s="83">
        <v>4170.29</v>
      </c>
      <c r="F63" s="83"/>
    </row>
    <row r="64" spans="1:6" x14ac:dyDescent="0.2">
      <c r="A64" s="50" t="s">
        <v>170</v>
      </c>
      <c r="B64" s="51" t="s">
        <v>171</v>
      </c>
      <c r="C64" s="81">
        <f t="shared" ref="C64:E65" si="0">C65</f>
        <v>0</v>
      </c>
      <c r="D64" s="81">
        <f t="shared" si="0"/>
        <v>0</v>
      </c>
      <c r="E64" s="81">
        <f t="shared" si="0"/>
        <v>0</v>
      </c>
      <c r="F64" s="80" t="e">
        <f>(E65*100)/D65</f>
        <v>#DIV/0!</v>
      </c>
    </row>
    <row r="65" spans="1:6" ht="25.5" x14ac:dyDescent="0.2">
      <c r="A65" s="52" t="s">
        <v>172</v>
      </c>
      <c r="B65" s="53" t="s">
        <v>173</v>
      </c>
      <c r="C65" s="82">
        <f t="shared" si="0"/>
        <v>0</v>
      </c>
      <c r="D65" s="82">
        <f t="shared" si="0"/>
        <v>0</v>
      </c>
      <c r="E65" s="82">
        <f t="shared" si="0"/>
        <v>0</v>
      </c>
      <c r="F65" s="82" t="e">
        <f>(E66*100)/D66</f>
        <v>#DIV/0!</v>
      </c>
    </row>
    <row r="66" spans="1:6" x14ac:dyDescent="0.2">
      <c r="A66" s="54" t="s">
        <v>174</v>
      </c>
      <c r="B66" s="55" t="s">
        <v>173</v>
      </c>
      <c r="C66" s="83">
        <v>0</v>
      </c>
      <c r="D66" s="83">
        <v>0</v>
      </c>
      <c r="E66" s="83">
        <v>0</v>
      </c>
      <c r="F66" s="83"/>
    </row>
    <row r="67" spans="1:6" x14ac:dyDescent="0.2">
      <c r="A67" s="48" t="s">
        <v>50</v>
      </c>
      <c r="B67" s="49" t="s">
        <v>51</v>
      </c>
      <c r="C67" s="79">
        <f t="shared" ref="C67:E68" si="1">C68</f>
        <v>3703735</v>
      </c>
      <c r="D67" s="79">
        <f t="shared" si="1"/>
        <v>3703735</v>
      </c>
      <c r="E67" s="79">
        <f t="shared" si="1"/>
        <v>2054426.72</v>
      </c>
      <c r="F67" s="80">
        <f>(E68*100)/D68</f>
        <v>55.469052726504458</v>
      </c>
    </row>
    <row r="68" spans="1:6" x14ac:dyDescent="0.2">
      <c r="A68" s="50" t="s">
        <v>58</v>
      </c>
      <c r="B68" s="51" t="s">
        <v>59</v>
      </c>
      <c r="C68" s="81">
        <f t="shared" si="1"/>
        <v>3703735</v>
      </c>
      <c r="D68" s="81">
        <f t="shared" si="1"/>
        <v>3703735</v>
      </c>
      <c r="E68" s="81">
        <f t="shared" si="1"/>
        <v>2054426.72</v>
      </c>
      <c r="F68" s="80">
        <f>(E69*100)/D69</f>
        <v>55.469052726504458</v>
      </c>
    </row>
    <row r="69" spans="1:6" ht="25.5" x14ac:dyDescent="0.2">
      <c r="A69" s="52" t="s">
        <v>60</v>
      </c>
      <c r="B69" s="53" t="s">
        <v>61</v>
      </c>
      <c r="C69" s="82">
        <f>C70+C71</f>
        <v>3703735</v>
      </c>
      <c r="D69" s="82">
        <f>D70+D71</f>
        <v>3703735</v>
      </c>
      <c r="E69" s="82">
        <f>E70+E71</f>
        <v>2054426.72</v>
      </c>
      <c r="F69" s="82">
        <f>(E70*100)/D70</f>
        <v>55.510049454618311</v>
      </c>
    </row>
    <row r="70" spans="1:6" x14ac:dyDescent="0.2">
      <c r="A70" s="54" t="s">
        <v>62</v>
      </c>
      <c r="B70" s="55" t="s">
        <v>63</v>
      </c>
      <c r="C70" s="83">
        <v>3693285</v>
      </c>
      <c r="D70" s="83">
        <v>3693285</v>
      </c>
      <c r="E70" s="83">
        <v>2050144.33</v>
      </c>
      <c r="F70" s="83"/>
    </row>
    <row r="71" spans="1:6" ht="25.5" x14ac:dyDescent="0.2">
      <c r="A71" s="54" t="s">
        <v>64</v>
      </c>
      <c r="B71" s="55" t="s">
        <v>65</v>
      </c>
      <c r="C71" s="83">
        <v>10450</v>
      </c>
      <c r="D71" s="83">
        <v>10450</v>
      </c>
      <c r="E71" s="83">
        <v>4282.3900000000003</v>
      </c>
      <c r="F71" s="83"/>
    </row>
    <row r="72" spans="1:6" x14ac:dyDescent="0.2">
      <c r="A72" s="47" t="s">
        <v>185</v>
      </c>
      <c r="B72" s="47" t="s">
        <v>191</v>
      </c>
      <c r="C72" s="77"/>
      <c r="D72" s="77"/>
      <c r="E72" s="77"/>
      <c r="F72" s="78" t="e">
        <f>(E72*100)/D72</f>
        <v>#DIV/0!</v>
      </c>
    </row>
    <row r="73" spans="1:6" x14ac:dyDescent="0.2">
      <c r="A73" s="48" t="s">
        <v>66</v>
      </c>
      <c r="B73" s="49" t="s">
        <v>67</v>
      </c>
      <c r="C73" s="79">
        <f t="shared" ref="C73:E75" si="2">C74</f>
        <v>500</v>
      </c>
      <c r="D73" s="79">
        <f t="shared" si="2"/>
        <v>500</v>
      </c>
      <c r="E73" s="79">
        <f t="shared" si="2"/>
        <v>0</v>
      </c>
      <c r="F73" s="80">
        <f>(E74*100)/D74</f>
        <v>0</v>
      </c>
    </row>
    <row r="74" spans="1:6" x14ac:dyDescent="0.2">
      <c r="A74" s="50" t="s">
        <v>83</v>
      </c>
      <c r="B74" s="51" t="s">
        <v>84</v>
      </c>
      <c r="C74" s="81">
        <f t="shared" si="2"/>
        <v>500</v>
      </c>
      <c r="D74" s="81">
        <f t="shared" si="2"/>
        <v>500</v>
      </c>
      <c r="E74" s="81">
        <f t="shared" si="2"/>
        <v>0</v>
      </c>
      <c r="F74" s="80">
        <f>(E75*100)/D75</f>
        <v>0</v>
      </c>
    </row>
    <row r="75" spans="1:6" x14ac:dyDescent="0.2">
      <c r="A75" s="52" t="s">
        <v>105</v>
      </c>
      <c r="B75" s="53" t="s">
        <v>106</v>
      </c>
      <c r="C75" s="82">
        <f t="shared" si="2"/>
        <v>500</v>
      </c>
      <c r="D75" s="82">
        <f t="shared" si="2"/>
        <v>500</v>
      </c>
      <c r="E75" s="82">
        <f t="shared" si="2"/>
        <v>0</v>
      </c>
      <c r="F75" s="82">
        <f>(E76*100)/D76</f>
        <v>0</v>
      </c>
    </row>
    <row r="76" spans="1:6" x14ac:dyDescent="0.2">
      <c r="A76" s="54" t="s">
        <v>123</v>
      </c>
      <c r="B76" s="55" t="s">
        <v>124</v>
      </c>
      <c r="C76" s="83">
        <v>500</v>
      </c>
      <c r="D76" s="83">
        <v>500</v>
      </c>
      <c r="E76" s="83">
        <v>0</v>
      </c>
      <c r="F76" s="83"/>
    </row>
    <row r="77" spans="1:6" x14ac:dyDescent="0.2">
      <c r="A77" s="48" t="s">
        <v>50</v>
      </c>
      <c r="B77" s="49" t="s">
        <v>51</v>
      </c>
      <c r="C77" s="79">
        <f t="shared" ref="C77:E79" si="3">C78</f>
        <v>500</v>
      </c>
      <c r="D77" s="79">
        <f t="shared" si="3"/>
        <v>500</v>
      </c>
      <c r="E77" s="79">
        <f t="shared" si="3"/>
        <v>400</v>
      </c>
      <c r="F77" s="80">
        <f>(E78*100)/D78</f>
        <v>80</v>
      </c>
    </row>
    <row r="78" spans="1:6" x14ac:dyDescent="0.2">
      <c r="A78" s="50" t="s">
        <v>52</v>
      </c>
      <c r="B78" s="51" t="s">
        <v>53</v>
      </c>
      <c r="C78" s="81">
        <f t="shared" si="3"/>
        <v>500</v>
      </c>
      <c r="D78" s="81">
        <f t="shared" si="3"/>
        <v>500</v>
      </c>
      <c r="E78" s="81">
        <f t="shared" si="3"/>
        <v>400</v>
      </c>
      <c r="F78" s="80">
        <f>(E79*100)/D79</f>
        <v>80</v>
      </c>
    </row>
    <row r="79" spans="1:6" x14ac:dyDescent="0.2">
      <c r="A79" s="52" t="s">
        <v>54</v>
      </c>
      <c r="B79" s="53" t="s">
        <v>55</v>
      </c>
      <c r="C79" s="82">
        <f t="shared" si="3"/>
        <v>500</v>
      </c>
      <c r="D79" s="82">
        <f t="shared" si="3"/>
        <v>500</v>
      </c>
      <c r="E79" s="82">
        <f t="shared" si="3"/>
        <v>400</v>
      </c>
      <c r="F79" s="82">
        <f>(E80*100)/D80</f>
        <v>80</v>
      </c>
    </row>
    <row r="80" spans="1:6" x14ac:dyDescent="0.2">
      <c r="A80" s="54" t="s">
        <v>56</v>
      </c>
      <c r="B80" s="55" t="s">
        <v>57</v>
      </c>
      <c r="C80" s="83">
        <v>500</v>
      </c>
      <c r="D80" s="83">
        <v>500</v>
      </c>
      <c r="E80" s="83">
        <v>400</v>
      </c>
      <c r="F80" s="83"/>
    </row>
    <row r="81" spans="1:6" x14ac:dyDescent="0.2">
      <c r="A81" s="47" t="s">
        <v>68</v>
      </c>
      <c r="B81" s="47" t="s">
        <v>192</v>
      </c>
      <c r="C81" s="77"/>
      <c r="D81" s="77"/>
      <c r="E81" s="77"/>
      <c r="F81" s="78" t="e">
        <f>(E81*100)/D81</f>
        <v>#DIV/0!</v>
      </c>
    </row>
    <row r="82" spans="1:6" s="56" customFormat="1" x14ac:dyDescent="0.2"/>
    <row r="83" spans="1:6" s="56" customFormat="1" x14ac:dyDescent="0.2"/>
    <row r="84" spans="1:6" s="56" customFormat="1" x14ac:dyDescent="0.2"/>
    <row r="85" spans="1:6" s="56" customFormat="1" x14ac:dyDescent="0.2"/>
    <row r="86" spans="1:6" s="56" customFormat="1" x14ac:dyDescent="0.2"/>
    <row r="87" spans="1:6" s="56" customFormat="1" x14ac:dyDescent="0.2"/>
    <row r="88" spans="1:6" s="56" customFormat="1" x14ac:dyDescent="0.2"/>
    <row r="89" spans="1:6" s="56" customFormat="1" x14ac:dyDescent="0.2"/>
    <row r="90" spans="1:6" s="56" customFormat="1" x14ac:dyDescent="0.2"/>
    <row r="91" spans="1:6" s="56" customFormat="1" x14ac:dyDescent="0.2"/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Marko Burkovski</cp:lastModifiedBy>
  <cp:lastPrinted>2025-07-16T12:04:06Z</cp:lastPrinted>
  <dcterms:created xsi:type="dcterms:W3CDTF">2022-08-12T12:51:27Z</dcterms:created>
  <dcterms:modified xsi:type="dcterms:W3CDTF">2025-07-18T13:02:47Z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