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ples\Desktop\fi 2025\"/>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c r="E285" i="9"/>
  <c r="M284" i="9"/>
  <c r="L284" i="9"/>
  <c r="F284" i="9" s="1"/>
  <c r="B284" i="9" s="1"/>
  <c r="E284" i="9"/>
  <c r="M283" i="9"/>
  <c r="L283" i="9"/>
  <c r="F283" i="9" s="1"/>
  <c r="E283" i="9"/>
  <c r="B283" i="9"/>
  <c r="M282" i="9"/>
  <c r="L282" i="9"/>
  <c r="F282" i="9"/>
  <c r="E282" i="9"/>
  <c r="B282" i="9" s="1"/>
  <c r="M281" i="9"/>
  <c r="L281" i="9"/>
  <c r="F281" i="9"/>
  <c r="E281" i="9"/>
  <c r="B281" i="9" s="1"/>
  <c r="M280" i="9"/>
  <c r="L280" i="9"/>
  <c r="F280" i="9" s="1"/>
  <c r="B280" i="9" s="1"/>
  <c r="E280" i="9"/>
  <c r="M279" i="9"/>
  <c r="L279" i="9"/>
  <c r="E279" i="9"/>
  <c r="M278" i="9"/>
  <c r="L278" i="9"/>
  <c r="F278" i="9"/>
  <c r="E278" i="9"/>
  <c r="B278" i="9" s="1"/>
  <c r="M277" i="9"/>
  <c r="L277" i="9"/>
  <c r="F277" i="9"/>
  <c r="E277" i="9"/>
  <c r="B277" i="9" s="1"/>
  <c r="M276" i="9"/>
  <c r="L276" i="9"/>
  <c r="F276" i="9" s="1"/>
  <c r="B276" i="9" s="1"/>
  <c r="E276" i="9"/>
  <c r="M275" i="9"/>
  <c r="L275" i="9"/>
  <c r="F275" i="9" s="1"/>
  <c r="B275" i="9" s="1"/>
  <c r="E275" i="9"/>
  <c r="M274" i="9"/>
  <c r="L274" i="9"/>
  <c r="F274" i="9"/>
  <c r="E274" i="9"/>
  <c r="B274" i="9" s="1"/>
  <c r="M273" i="9"/>
  <c r="L273" i="9"/>
  <c r="F273" i="9"/>
  <c r="E273" i="9"/>
  <c r="B273" i="9" s="1"/>
  <c r="M272" i="9"/>
  <c r="L272" i="9"/>
  <c r="F272" i="9" s="1"/>
  <c r="B272" i="9" s="1"/>
  <c r="E272" i="9"/>
  <c r="M271" i="9"/>
  <c r="L271" i="9"/>
  <c r="E271" i="9"/>
  <c r="M270" i="9"/>
  <c r="L270" i="9"/>
  <c r="F270" i="9"/>
  <c r="E270" i="9"/>
  <c r="B270" i="9" s="1"/>
  <c r="M269" i="9"/>
  <c r="L269" i="9"/>
  <c r="F269" i="9"/>
  <c r="E269" i="9"/>
  <c r="M268" i="9"/>
  <c r="L268" i="9"/>
  <c r="F268" i="9" s="1"/>
  <c r="B268" i="9" s="1"/>
  <c r="E268" i="9"/>
  <c r="M267" i="9"/>
  <c r="L267" i="9"/>
  <c r="F267" i="9" s="1"/>
  <c r="E267" i="9"/>
  <c r="B267" i="9"/>
  <c r="M266" i="9"/>
  <c r="L266" i="9"/>
  <c r="F266" i="9"/>
  <c r="E266" i="9"/>
  <c r="B266" i="9" s="1"/>
  <c r="M265" i="9"/>
  <c r="L265" i="9"/>
  <c r="F265" i="9"/>
  <c r="E265" i="9"/>
  <c r="B265" i="9" s="1"/>
  <c r="M264" i="9"/>
  <c r="L264" i="9"/>
  <c r="F264" i="9" s="1"/>
  <c r="B264" i="9" s="1"/>
  <c r="E264" i="9"/>
  <c r="M263" i="9"/>
  <c r="L263" i="9"/>
  <c r="E263" i="9"/>
  <c r="M262" i="9"/>
  <c r="L262" i="9"/>
  <c r="F262" i="9"/>
  <c r="E262" i="9"/>
  <c r="B262" i="9" s="1"/>
  <c r="M261" i="9"/>
  <c r="L261" i="9"/>
  <c r="F261" i="9"/>
  <c r="E261" i="9"/>
  <c r="B261" i="9" s="1"/>
  <c r="M260" i="9"/>
  <c r="L260" i="9"/>
  <c r="F260" i="9" s="1"/>
  <c r="B260" i="9" s="1"/>
  <c r="E260" i="9"/>
  <c r="M259" i="9"/>
  <c r="L259" i="9"/>
  <c r="F259" i="9" s="1"/>
  <c r="B259" i="9" s="1"/>
  <c r="E259" i="9"/>
  <c r="M258" i="9"/>
  <c r="L258" i="9"/>
  <c r="F258" i="9"/>
  <c r="E258" i="9"/>
  <c r="B258" i="9" s="1"/>
  <c r="M257" i="9"/>
  <c r="L257" i="9"/>
  <c r="F257" i="9"/>
  <c r="E257" i="9"/>
  <c r="B257" i="9" s="1"/>
  <c r="M256" i="9"/>
  <c r="L256" i="9"/>
  <c r="F256" i="9" s="1"/>
  <c r="B256" i="9" s="1"/>
  <c r="E256" i="9"/>
  <c r="M255" i="9"/>
  <c r="L255" i="9"/>
  <c r="E255" i="9"/>
  <c r="M254" i="9"/>
  <c r="L254" i="9"/>
  <c r="F254" i="9"/>
  <c r="E254" i="9"/>
  <c r="B254" i="9" s="1"/>
  <c r="M253" i="9"/>
  <c r="L253" i="9"/>
  <c r="F253" i="9"/>
  <c r="E253" i="9"/>
  <c r="M252" i="9"/>
  <c r="L252" i="9"/>
  <c r="F252" i="9" s="1"/>
  <c r="B252" i="9" s="1"/>
  <c r="E252" i="9"/>
  <c r="M251" i="9"/>
  <c r="L251" i="9"/>
  <c r="F251" i="9" s="1"/>
  <c r="E251" i="9"/>
  <c r="B251" i="9"/>
  <c r="M250" i="9"/>
  <c r="L250" i="9"/>
  <c r="F250" i="9"/>
  <c r="E250" i="9"/>
  <c r="B250" i="9" s="1"/>
  <c r="M249" i="9"/>
  <c r="L249" i="9"/>
  <c r="F249" i="9"/>
  <c r="E249" i="9"/>
  <c r="B249" i="9" s="1"/>
  <c r="M248" i="9"/>
  <c r="L248" i="9"/>
  <c r="F248" i="9" s="1"/>
  <c r="B248" i="9" s="1"/>
  <c r="E248" i="9"/>
  <c r="M247" i="9"/>
  <c r="L247" i="9"/>
  <c r="E247" i="9"/>
  <c r="M246" i="9"/>
  <c r="F246" i="9" s="1"/>
  <c r="L246" i="9"/>
  <c r="E246" i="9"/>
  <c r="M245" i="9"/>
  <c r="L245" i="9"/>
  <c r="F245" i="9"/>
  <c r="E245" i="9"/>
  <c r="M244" i="9"/>
  <c r="L244" i="9"/>
  <c r="E244" i="9"/>
  <c r="M243" i="9"/>
  <c r="L243" i="9"/>
  <c r="E243" i="9"/>
  <c r="M242" i="9"/>
  <c r="F242" i="9" s="1"/>
  <c r="L242" i="9"/>
  <c r="E242" i="9"/>
  <c r="M241" i="9"/>
  <c r="F241" i="9" s="1"/>
  <c r="L241" i="9"/>
  <c r="E241" i="9"/>
  <c r="M240" i="9"/>
  <c r="L240" i="9"/>
  <c r="F240" i="9" s="1"/>
  <c r="B240" i="9" s="1"/>
  <c r="E240" i="9"/>
  <c r="M239" i="9"/>
  <c r="L239" i="9"/>
  <c r="E239" i="9"/>
  <c r="M238" i="9"/>
  <c r="F238" i="9" s="1"/>
  <c r="L238" i="9"/>
  <c r="E238" i="9"/>
  <c r="M237" i="9"/>
  <c r="F237" i="9" s="1"/>
  <c r="L237" i="9"/>
  <c r="E237" i="9"/>
  <c r="M236" i="9"/>
  <c r="L236" i="9"/>
  <c r="E236" i="9"/>
  <c r="M235" i="9"/>
  <c r="L235" i="9"/>
  <c r="E235" i="9"/>
  <c r="M234" i="9"/>
  <c r="F234" i="9" s="1"/>
  <c r="B234" i="9" s="1"/>
  <c r="L234" i="9"/>
  <c r="E234" i="9"/>
  <c r="M233" i="9"/>
  <c r="L233" i="9"/>
  <c r="F233" i="9" s="1"/>
  <c r="E233" i="9"/>
  <c r="M232" i="9"/>
  <c r="L232" i="9"/>
  <c r="F232" i="9" s="1"/>
  <c r="B232" i="9" s="1"/>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F130" i="9"/>
  <c r="B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B296" i="9" s="1"/>
  <c r="I3" i="9"/>
  <c r="H3" i="9"/>
  <c r="G3" i="9"/>
  <c r="D104" i="8"/>
  <c r="D97" i="8"/>
  <c r="D92" i="8"/>
  <c r="D87" i="8"/>
  <c r="D82" i="8"/>
  <c r="D77" i="8"/>
  <c r="D72" i="8"/>
  <c r="D67" i="8"/>
  <c r="D62" i="8"/>
  <c r="D57" i="8"/>
  <c r="C1634" i="1" s="1"/>
  <c r="G1634" i="1" s="1"/>
  <c r="D52" i="8"/>
  <c r="D46" i="8"/>
  <c r="D37" i="8"/>
  <c r="D27" i="8"/>
  <c r="D18" i="8"/>
  <c r="D8" i="8"/>
  <c r="D6" i="8" s="1"/>
  <c r="C1583"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H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D252" i="5"/>
  <c r="D251"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F181"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1087" i="1" s="1"/>
  <c r="H1087" i="1" s="1"/>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G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E535" i="4" s="1"/>
  <c r="D529" i="1" s="1"/>
  <c r="D603" i="4"/>
  <c r="F603" i="4" s="1"/>
  <c r="F602" i="4"/>
  <c r="F601" i="4"/>
  <c r="F600" i="4"/>
  <c r="F599" i="4"/>
  <c r="E598" i="4"/>
  <c r="D598" i="4"/>
  <c r="D597"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6" i="4"/>
  <c r="E426" i="4"/>
  <c r="D426" i="4"/>
  <c r="F421" i="4"/>
  <c r="F420" i="4"/>
  <c r="F419" i="4"/>
  <c r="F416" i="4"/>
  <c r="F415" i="4"/>
  <c r="F414" i="4"/>
  <c r="F413" i="4"/>
  <c r="F412" i="4"/>
  <c r="E412" i="4"/>
  <c r="D407" i="1" s="1"/>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s="1"/>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69" i="1" s="1"/>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F133" i="4"/>
  <c r="F132" i="4"/>
  <c r="F131" i="4"/>
  <c r="F130" i="4"/>
  <c r="E129" i="4"/>
  <c r="D129" i="4"/>
  <c r="F129" i="4" s="1"/>
  <c r="F128" i="4"/>
  <c r="F127" i="4"/>
  <c r="F126" i="4"/>
  <c r="E126" i="4"/>
  <c r="D126" i="4"/>
  <c r="D125"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H1684" i="1" s="1"/>
  <c r="C1683" i="1"/>
  <c r="H1682" i="1"/>
  <c r="C1682" i="1"/>
  <c r="G1682" i="1" s="1"/>
  <c r="C1681" i="1"/>
  <c r="H1681" i="1" s="1"/>
  <c r="G1680" i="1"/>
  <c r="C1680" i="1"/>
  <c r="H1680" i="1" s="1"/>
  <c r="C1679" i="1"/>
  <c r="H1678" i="1"/>
  <c r="G1678" i="1"/>
  <c r="C1678" i="1"/>
  <c r="H1677" i="1"/>
  <c r="G1677" i="1"/>
  <c r="C1677" i="1"/>
  <c r="G1676" i="1"/>
  <c r="C1676" i="1"/>
  <c r="H1676" i="1" s="1"/>
  <c r="C1675" i="1"/>
  <c r="H1674" i="1"/>
  <c r="G1674" i="1"/>
  <c r="C1674" i="1"/>
  <c r="H1673" i="1"/>
  <c r="G1673" i="1"/>
  <c r="C1673" i="1"/>
  <c r="G1672" i="1"/>
  <c r="C1672" i="1"/>
  <c r="H1672" i="1" s="1"/>
  <c r="C1671" i="1"/>
  <c r="H1670" i="1"/>
  <c r="G1670" i="1"/>
  <c r="C1670" i="1"/>
  <c r="H1669" i="1"/>
  <c r="G1669" i="1"/>
  <c r="C1669" i="1"/>
  <c r="C1668" i="1"/>
  <c r="H1668" i="1" s="1"/>
  <c r="C1667" i="1"/>
  <c r="H1666" i="1"/>
  <c r="G1666" i="1"/>
  <c r="C1666" i="1"/>
  <c r="H1665" i="1"/>
  <c r="G1665" i="1"/>
  <c r="C1665" i="1"/>
  <c r="G1664" i="1"/>
  <c r="C1664" i="1"/>
  <c r="H1664" i="1" s="1"/>
  <c r="C1663" i="1"/>
  <c r="H1662" i="1"/>
  <c r="G1662" i="1"/>
  <c r="C1662" i="1"/>
  <c r="H1661" i="1"/>
  <c r="G1661" i="1"/>
  <c r="C1661" i="1"/>
  <c r="G1660" i="1"/>
  <c r="C1660" i="1"/>
  <c r="H1660" i="1" s="1"/>
  <c r="C1659" i="1"/>
  <c r="H1658" i="1"/>
  <c r="G1658" i="1"/>
  <c r="C1658" i="1"/>
  <c r="H1657" i="1"/>
  <c r="G1657" i="1"/>
  <c r="C1657" i="1"/>
  <c r="G1656" i="1"/>
  <c r="C1656" i="1"/>
  <c r="H1656" i="1" s="1"/>
  <c r="C1655" i="1"/>
  <c r="H1654" i="1"/>
  <c r="G1654" i="1"/>
  <c r="C1654" i="1"/>
  <c r="H1653" i="1"/>
  <c r="G1653" i="1"/>
  <c r="C1653" i="1"/>
  <c r="C1652" i="1"/>
  <c r="H1652" i="1" s="1"/>
  <c r="C1651" i="1"/>
  <c r="H1650" i="1"/>
  <c r="G1650" i="1"/>
  <c r="C1650" i="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C1638" i="1"/>
  <c r="G1638" i="1" s="1"/>
  <c r="H1637" i="1"/>
  <c r="G1637" i="1"/>
  <c r="C1637" i="1"/>
  <c r="C1636" i="1"/>
  <c r="H1636" i="1" s="1"/>
  <c r="C1635" i="1"/>
  <c r="H1633" i="1"/>
  <c r="G1633" i="1"/>
  <c r="C1633" i="1"/>
  <c r="G1632" i="1"/>
  <c r="C1632" i="1"/>
  <c r="H1632" i="1" s="1"/>
  <c r="C1631" i="1"/>
  <c r="H1630" i="1"/>
  <c r="C1630" i="1"/>
  <c r="G1630" i="1" s="1"/>
  <c r="H1629" i="1"/>
  <c r="G1629" i="1"/>
  <c r="C1629" i="1"/>
  <c r="C1627" i="1"/>
  <c r="H1626" i="1"/>
  <c r="C1626" i="1"/>
  <c r="G1626" i="1" s="1"/>
  <c r="H1625" i="1"/>
  <c r="G1625" i="1"/>
  <c r="C1625" i="1"/>
  <c r="G1624" i="1"/>
  <c r="C1624" i="1"/>
  <c r="H1624" i="1" s="1"/>
  <c r="C1623" i="1"/>
  <c r="C1620" i="1"/>
  <c r="H1620" i="1" s="1"/>
  <c r="C1619" i="1"/>
  <c r="C1618" i="1"/>
  <c r="G1618" i="1" s="1"/>
  <c r="H1617" i="1"/>
  <c r="G1617" i="1"/>
  <c r="C1617" i="1"/>
  <c r="G1616" i="1"/>
  <c r="C1616" i="1"/>
  <c r="H1616" i="1" s="1"/>
  <c r="C1615" i="1"/>
  <c r="C1614" i="1"/>
  <c r="G1614" i="1" s="1"/>
  <c r="C1613" i="1"/>
  <c r="G1613" i="1" s="1"/>
  <c r="C1612" i="1"/>
  <c r="H1612" i="1" s="1"/>
  <c r="C1611" i="1"/>
  <c r="H1610" i="1"/>
  <c r="C1610" i="1"/>
  <c r="G1610" i="1" s="1"/>
  <c r="H1609" i="1"/>
  <c r="G1609" i="1"/>
  <c r="C1609" i="1"/>
  <c r="G1608" i="1"/>
  <c r="C1608" i="1"/>
  <c r="H1608" i="1" s="1"/>
  <c r="C1607" i="1"/>
  <c r="C1606" i="1"/>
  <c r="G1606" i="1" s="1"/>
  <c r="H1605" i="1"/>
  <c r="C1605" i="1"/>
  <c r="G1605" i="1" s="1"/>
  <c r="C1604" i="1"/>
  <c r="H1604" i="1" s="1"/>
  <c r="C1603" i="1"/>
  <c r="C1601" i="1"/>
  <c r="H1601" i="1" s="1"/>
  <c r="G1600" i="1"/>
  <c r="C1600" i="1"/>
  <c r="H1600" i="1" s="1"/>
  <c r="C1599" i="1"/>
  <c r="H1598" i="1"/>
  <c r="C1598" i="1"/>
  <c r="G1598" i="1" s="1"/>
  <c r="H1597" i="1"/>
  <c r="G1597" i="1"/>
  <c r="C1597" i="1"/>
  <c r="G1596" i="1"/>
  <c r="C1596" i="1"/>
  <c r="H1596" i="1" s="1"/>
  <c r="C1595" i="1"/>
  <c r="G1594" i="1"/>
  <c r="C1594" i="1"/>
  <c r="H1594" i="1" s="1"/>
  <c r="H1593" i="1"/>
  <c r="C1593" i="1"/>
  <c r="G1593" i="1" s="1"/>
  <c r="G1592" i="1"/>
  <c r="C1592" i="1"/>
  <c r="H1592" i="1" s="1"/>
  <c r="C1591" i="1"/>
  <c r="H1590" i="1"/>
  <c r="G1590" i="1"/>
  <c r="C1590" i="1"/>
  <c r="H1589" i="1"/>
  <c r="G1589" i="1"/>
  <c r="C1589" i="1"/>
  <c r="C1588" i="1"/>
  <c r="H1588" i="1" s="1"/>
  <c r="C1587" i="1"/>
  <c r="C1586" i="1"/>
  <c r="H1586" i="1" s="1"/>
  <c r="C1584" i="1"/>
  <c r="H1584" i="1" s="1"/>
  <c r="H1582" i="1"/>
  <c r="C1582" i="1"/>
  <c r="D1581" i="1"/>
  <c r="C1581" i="1"/>
  <c r="H1580" i="1"/>
  <c r="G1580" i="1"/>
  <c r="D1580" i="1"/>
  <c r="J1580" i="1" s="1"/>
  <c r="C1580" i="1"/>
  <c r="D1579" i="1"/>
  <c r="C1579" i="1"/>
  <c r="H1579" i="1" s="1"/>
  <c r="G1578" i="1"/>
  <c r="D1578" i="1"/>
  <c r="J1578" i="1" s="1"/>
  <c r="C1578" i="1"/>
  <c r="G1577" i="1"/>
  <c r="D1577" i="1"/>
  <c r="H1577" i="1" s="1"/>
  <c r="C1577" i="1"/>
  <c r="H1576" i="1"/>
  <c r="D1576" i="1"/>
  <c r="C1576" i="1"/>
  <c r="J1575" i="1"/>
  <c r="H1575" i="1"/>
  <c r="G1575" i="1"/>
  <c r="D1575" i="1"/>
  <c r="C1575" i="1"/>
  <c r="D1574" i="1"/>
  <c r="C1574" i="1"/>
  <c r="H1574" i="1" s="1"/>
  <c r="G1573" i="1"/>
  <c r="D1573" i="1"/>
  <c r="J1573" i="1" s="1"/>
  <c r="C1573" i="1"/>
  <c r="G1572" i="1"/>
  <c r="D1572" i="1"/>
  <c r="H1572" i="1" s="1"/>
  <c r="C1572" i="1"/>
  <c r="G1571" i="1"/>
  <c r="D1571" i="1"/>
  <c r="H1571" i="1" s="1"/>
  <c r="C1571" i="1"/>
  <c r="H1570" i="1"/>
  <c r="D1570" i="1"/>
  <c r="C1570" i="1"/>
  <c r="J1569" i="1"/>
  <c r="H1569" i="1"/>
  <c r="G1569" i="1"/>
  <c r="D1569" i="1"/>
  <c r="C1569" i="1"/>
  <c r="D1568" i="1"/>
  <c r="C1568" i="1"/>
  <c r="H1568" i="1" s="1"/>
  <c r="G1567" i="1"/>
  <c r="D1567" i="1"/>
  <c r="C1567" i="1"/>
  <c r="J1567" i="1" s="1"/>
  <c r="D1566" i="1"/>
  <c r="C1566" i="1"/>
  <c r="H1566" i="1" s="1"/>
  <c r="G1565" i="1"/>
  <c r="I1565" i="1" s="1"/>
  <c r="D1565" i="1"/>
  <c r="J1565" i="1" s="1"/>
  <c r="C1565" i="1"/>
  <c r="H1565" i="1" s="1"/>
  <c r="D1564" i="1"/>
  <c r="C1564" i="1"/>
  <c r="H1564" i="1" s="1"/>
  <c r="D1563" i="1"/>
  <c r="C1563" i="1"/>
  <c r="H1563" i="1" s="1"/>
  <c r="G1562" i="1"/>
  <c r="I1562" i="1" s="1"/>
  <c r="D1562" i="1"/>
  <c r="J1562" i="1" s="1"/>
  <c r="C1562" i="1"/>
  <c r="H1562" i="1" s="1"/>
  <c r="D1561" i="1"/>
  <c r="C1561" i="1"/>
  <c r="H1561" i="1" s="1"/>
  <c r="G1560" i="1"/>
  <c r="I1560" i="1" s="1"/>
  <c r="D1560" i="1"/>
  <c r="J1560" i="1" s="1"/>
  <c r="C1560" i="1"/>
  <c r="H1560" i="1" s="1"/>
  <c r="D1559" i="1"/>
  <c r="C1559" i="1"/>
  <c r="H1559" i="1" s="1"/>
  <c r="G1558" i="1"/>
  <c r="D1558" i="1"/>
  <c r="J1558" i="1" s="1"/>
  <c r="C1558" i="1"/>
  <c r="H1558" i="1" s="1"/>
  <c r="D1557" i="1"/>
  <c r="C1557" i="1"/>
  <c r="H1557" i="1" s="1"/>
  <c r="D1556" i="1"/>
  <c r="C1556" i="1"/>
  <c r="H1556" i="1" s="1"/>
  <c r="D1555" i="1"/>
  <c r="G1554" i="1"/>
  <c r="D1554" i="1"/>
  <c r="J1554" i="1" s="1"/>
  <c r="C1554" i="1"/>
  <c r="H1554" i="1" s="1"/>
  <c r="D1553" i="1"/>
  <c r="C1553" i="1"/>
  <c r="H1553" i="1" s="1"/>
  <c r="G1552" i="1"/>
  <c r="I1552" i="1" s="1"/>
  <c r="D1552" i="1"/>
  <c r="J1552" i="1" s="1"/>
  <c r="C1552" i="1"/>
  <c r="H1552" i="1" s="1"/>
  <c r="D1551" i="1"/>
  <c r="C1551" i="1"/>
  <c r="H1551" i="1" s="1"/>
  <c r="G1550" i="1"/>
  <c r="I1550" i="1" s="1"/>
  <c r="D1550" i="1"/>
  <c r="J1550" i="1" s="1"/>
  <c r="C1550" i="1"/>
  <c r="H1550" i="1" s="1"/>
  <c r="D1549" i="1"/>
  <c r="C1549" i="1"/>
  <c r="H1549" i="1" s="1"/>
  <c r="G1548" i="1"/>
  <c r="D1548" i="1"/>
  <c r="J1548" i="1" s="1"/>
  <c r="C1548" i="1"/>
  <c r="H1548" i="1" s="1"/>
  <c r="H1547" i="1"/>
  <c r="G1547" i="1"/>
  <c r="D1547" i="1"/>
  <c r="C1547" i="1"/>
  <c r="J1547" i="1" s="1"/>
  <c r="D1546" i="1"/>
  <c r="J1546" i="1" s="1"/>
  <c r="C1546" i="1"/>
  <c r="H1546" i="1" s="1"/>
  <c r="H1545" i="1"/>
  <c r="G1545" i="1"/>
  <c r="I1545" i="1" s="1"/>
  <c r="D1545" i="1"/>
  <c r="J1545" i="1" s="1"/>
  <c r="C1545" i="1"/>
  <c r="D1544" i="1"/>
  <c r="J1544" i="1" s="1"/>
  <c r="C1544" i="1"/>
  <c r="H1544" i="1" s="1"/>
  <c r="H1543" i="1"/>
  <c r="G1543" i="1"/>
  <c r="I1543" i="1" s="1"/>
  <c r="D1543" i="1"/>
  <c r="J1543" i="1" s="1"/>
  <c r="C1543" i="1"/>
  <c r="D1542" i="1"/>
  <c r="J1542" i="1" s="1"/>
  <c r="C1542" i="1"/>
  <c r="H1542" i="1" s="1"/>
  <c r="H1541" i="1"/>
  <c r="G1541" i="1"/>
  <c r="I1541" i="1" s="1"/>
  <c r="D1541" i="1"/>
  <c r="J1541" i="1" s="1"/>
  <c r="C1541" i="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D1427" i="1"/>
  <c r="G1427" i="1" s="1"/>
  <c r="C1427" i="1"/>
  <c r="H1426" i="1"/>
  <c r="G1426" i="1"/>
  <c r="D1426" i="1"/>
  <c r="C1426" i="1"/>
  <c r="H1425" i="1"/>
  <c r="G1425" i="1"/>
  <c r="D1425" i="1"/>
  <c r="C1425" i="1"/>
  <c r="H1424" i="1"/>
  <c r="D1424" i="1"/>
  <c r="G1424" i="1" s="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D1388" i="1"/>
  <c r="H1388" i="1" s="1"/>
  <c r="C1388" i="1"/>
  <c r="D1387" i="1"/>
  <c r="H1387" i="1" s="1"/>
  <c r="C1387" i="1"/>
  <c r="H1386" i="1"/>
  <c r="D1386" i="1"/>
  <c r="C1386" i="1"/>
  <c r="D1385" i="1"/>
  <c r="G1385" i="1" s="1"/>
  <c r="C1385" i="1"/>
  <c r="H1385" i="1" s="1"/>
  <c r="D1384" i="1"/>
  <c r="C1384" i="1"/>
  <c r="H1384" i="1" s="1"/>
  <c r="D1383" i="1"/>
  <c r="C1383"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D1354" i="1"/>
  <c r="H1354" i="1" s="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C1347" i="1"/>
  <c r="D1346" i="1"/>
  <c r="H1346" i="1" s="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H1339" i="1"/>
  <c r="G1339" i="1"/>
  <c r="D1339" i="1"/>
  <c r="C1339" i="1"/>
  <c r="G1338"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G1312" i="1"/>
  <c r="D1312" i="1"/>
  <c r="H1312" i="1" s="1"/>
  <c r="C1312" i="1"/>
  <c r="D1311" i="1"/>
  <c r="H1311" i="1" s="1"/>
  <c r="C1311" i="1"/>
  <c r="H1310" i="1"/>
  <c r="G1310" i="1"/>
  <c r="D1310" i="1"/>
  <c r="C1310" i="1"/>
  <c r="H1309" i="1"/>
  <c r="G1309" i="1"/>
  <c r="D1309" i="1"/>
  <c r="C1309" i="1"/>
  <c r="H1308" i="1"/>
  <c r="G1308" i="1"/>
  <c r="D1308" i="1"/>
  <c r="C1308" i="1"/>
  <c r="H1307" i="1"/>
  <c r="G1307" i="1"/>
  <c r="D1307" i="1"/>
  <c r="C1307" i="1"/>
  <c r="G1306" i="1"/>
  <c r="D1306" i="1"/>
  <c r="H1306" i="1" s="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D1266" i="1"/>
  <c r="H1266" i="1" s="1"/>
  <c r="C1266" i="1"/>
  <c r="H1265" i="1"/>
  <c r="D1265" i="1"/>
  <c r="G1265" i="1" s="1"/>
  <c r="C1265" i="1"/>
  <c r="C1264" i="1"/>
  <c r="D1263" i="1"/>
  <c r="H1263" i="1" s="1"/>
  <c r="C1263" i="1"/>
  <c r="H1262" i="1"/>
  <c r="G1262" i="1"/>
  <c r="D1262" i="1"/>
  <c r="C1262" i="1"/>
  <c r="H1261" i="1"/>
  <c r="G1261" i="1"/>
  <c r="D1261" i="1"/>
  <c r="C1261" i="1"/>
  <c r="C1260" i="1"/>
  <c r="C1259" i="1"/>
  <c r="G1258" i="1"/>
  <c r="D1258" i="1"/>
  <c r="H1258" i="1" s="1"/>
  <c r="C1258" i="1"/>
  <c r="D1257" i="1"/>
  <c r="H1257" i="1" s="1"/>
  <c r="C1257" i="1"/>
  <c r="C1256" i="1"/>
  <c r="C1255" i="1"/>
  <c r="G1254" i="1"/>
  <c r="D1254" i="1"/>
  <c r="H1254" i="1" s="1"/>
  <c r="C1254" i="1"/>
  <c r="H1253" i="1"/>
  <c r="G1253" i="1"/>
  <c r="D1253" i="1"/>
  <c r="C1253" i="1"/>
  <c r="G1252" i="1"/>
  <c r="D1252" i="1"/>
  <c r="H1252" i="1" s="1"/>
  <c r="C1252" i="1"/>
  <c r="H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G1200"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D1187" i="1"/>
  <c r="G1187" i="1" s="1"/>
  <c r="C1187" i="1"/>
  <c r="H1186" i="1"/>
  <c r="G1186" i="1"/>
  <c r="D1186" i="1"/>
  <c r="C1186" i="1"/>
  <c r="H1185" i="1"/>
  <c r="D1185" i="1"/>
  <c r="G1185" i="1" s="1"/>
  <c r="C1185" i="1"/>
  <c r="D1184" i="1"/>
  <c r="G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G1152"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G1092" i="1"/>
  <c r="D1092" i="1"/>
  <c r="H1092" i="1" s="1"/>
  <c r="C1092" i="1"/>
  <c r="H1091" i="1"/>
  <c r="G1091" i="1"/>
  <c r="D1091" i="1"/>
  <c r="C1091" i="1"/>
  <c r="D1090" i="1"/>
  <c r="H1090" i="1" s="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G1059" i="1"/>
  <c r="D1059" i="1"/>
  <c r="H1059" i="1" s="1"/>
  <c r="C1059" i="1"/>
  <c r="H1058" i="1"/>
  <c r="G1058" i="1"/>
  <c r="D1058" i="1"/>
  <c r="C1058" i="1"/>
  <c r="G1057" i="1"/>
  <c r="D1057" i="1"/>
  <c r="H1057" i="1" s="1"/>
  <c r="C1057" i="1"/>
  <c r="H1056" i="1"/>
  <c r="G1056" i="1"/>
  <c r="D1056" i="1"/>
  <c r="C1056" i="1"/>
  <c r="G1055" i="1"/>
  <c r="D1055" i="1"/>
  <c r="H1055" i="1" s="1"/>
  <c r="C1055" i="1"/>
  <c r="H1054" i="1"/>
  <c r="G1054" i="1"/>
  <c r="D1054" i="1"/>
  <c r="C1054" i="1"/>
  <c r="H1053" i="1"/>
  <c r="G1053" i="1"/>
  <c r="D1053" i="1"/>
  <c r="C1053" i="1"/>
  <c r="G1052"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G1039" i="1"/>
  <c r="D1039" i="1"/>
  <c r="H1039" i="1" s="1"/>
  <c r="C1039" i="1"/>
  <c r="H1038" i="1"/>
  <c r="G1038" i="1"/>
  <c r="D1038" i="1"/>
  <c r="C1038" i="1"/>
  <c r="H1037" i="1"/>
  <c r="G1037" i="1"/>
  <c r="D1037" i="1"/>
  <c r="C1037" i="1"/>
  <c r="H1036" i="1"/>
  <c r="G1036" i="1"/>
  <c r="D1036" i="1"/>
  <c r="C1036" i="1"/>
  <c r="H1035" i="1"/>
  <c r="D1035" i="1"/>
  <c r="G1035" i="1" s="1"/>
  <c r="C1035" i="1"/>
  <c r="C1034" i="1"/>
  <c r="H1033" i="1"/>
  <c r="D1033" i="1"/>
  <c r="G1033" i="1" s="1"/>
  <c r="C1033" i="1"/>
  <c r="H1032" i="1"/>
  <c r="G1032" i="1"/>
  <c r="D1032" i="1"/>
  <c r="C1032" i="1"/>
  <c r="H1031" i="1"/>
  <c r="D1031" i="1"/>
  <c r="G1031" i="1" s="1"/>
  <c r="C1031" i="1"/>
  <c r="H1030" i="1"/>
  <c r="G1030" i="1"/>
  <c r="D1030" i="1"/>
  <c r="C1030" i="1"/>
  <c r="H1029" i="1"/>
  <c r="D1029" i="1"/>
  <c r="G1029" i="1" s="1"/>
  <c r="C1029" i="1"/>
  <c r="H1028" i="1"/>
  <c r="G1028" i="1"/>
  <c r="D1028" i="1"/>
  <c r="C1028" i="1"/>
  <c r="H1027" i="1"/>
  <c r="D1027" i="1"/>
  <c r="G1027" i="1" s="1"/>
  <c r="C1027" i="1"/>
  <c r="H1026" i="1"/>
  <c r="G1026" i="1"/>
  <c r="D1026" i="1"/>
  <c r="C1026" i="1"/>
  <c r="D1025" i="1"/>
  <c r="G1025" i="1" s="1"/>
  <c r="C1025" i="1"/>
  <c r="C1024" i="1"/>
  <c r="H1023" i="1"/>
  <c r="G1023" i="1"/>
  <c r="D1023" i="1"/>
  <c r="C1023" i="1"/>
  <c r="H1022" i="1"/>
  <c r="G1022" i="1"/>
  <c r="D1022" i="1"/>
  <c r="C1022" i="1"/>
  <c r="H1021" i="1"/>
  <c r="G1021" i="1"/>
  <c r="D1021" i="1"/>
  <c r="C1021" i="1"/>
  <c r="H1020" i="1"/>
  <c r="D1020" i="1"/>
  <c r="G1020" i="1" s="1"/>
  <c r="C1020" i="1"/>
  <c r="H1019" i="1"/>
  <c r="G1019" i="1"/>
  <c r="D1019" i="1"/>
  <c r="C1019" i="1"/>
  <c r="D1018" i="1"/>
  <c r="G1018" i="1" s="1"/>
  <c r="C1018" i="1"/>
  <c r="C1017" i="1"/>
  <c r="H1016" i="1"/>
  <c r="D1016" i="1"/>
  <c r="G1016" i="1" s="1"/>
  <c r="C1016" i="1"/>
  <c r="H1015" i="1"/>
  <c r="D1015" i="1"/>
  <c r="G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D975" i="1"/>
  <c r="H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D907" i="1"/>
  <c r="H907" i="1" s="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D759" i="1"/>
  <c r="H759" i="1" s="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D731" i="1"/>
  <c r="H731" i="1" s="1"/>
  <c r="C731" i="1"/>
  <c r="H730" i="1"/>
  <c r="G730" i="1"/>
  <c r="D730" i="1"/>
  <c r="C730" i="1"/>
  <c r="G729" i="1"/>
  <c r="D729" i="1"/>
  <c r="H729" i="1" s="1"/>
  <c r="C729" i="1"/>
  <c r="H728" i="1"/>
  <c r="G728" i="1"/>
  <c r="D728" i="1"/>
  <c r="C728" i="1"/>
  <c r="D727" i="1"/>
  <c r="H727" i="1" s="1"/>
  <c r="C727" i="1"/>
  <c r="G726"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D648" i="1"/>
  <c r="G648" i="1" s="1"/>
  <c r="C648" i="1"/>
  <c r="D647" i="1"/>
  <c r="G647" i="1" s="1"/>
  <c r="C647" i="1"/>
  <c r="H646" i="1"/>
  <c r="G646" i="1"/>
  <c r="D646" i="1"/>
  <c r="C646" i="1"/>
  <c r="G645" i="1"/>
  <c r="D645" i="1"/>
  <c r="H645" i="1" s="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G421" i="1" s="1"/>
  <c r="C421" i="1"/>
  <c r="D416" i="1"/>
  <c r="H416" i="1" s="1"/>
  <c r="C416" i="1"/>
  <c r="D415" i="1"/>
  <c r="H415" i="1" s="1"/>
  <c r="C415" i="1"/>
  <c r="D414" i="1"/>
  <c r="H414" i="1" s="1"/>
  <c r="C414" i="1"/>
  <c r="H411" i="1"/>
  <c r="G411" i="1"/>
  <c r="D411" i="1"/>
  <c r="C411" i="1"/>
  <c r="H410" i="1"/>
  <c r="G410" i="1"/>
  <c r="D410" i="1"/>
  <c r="C410" i="1"/>
  <c r="H409" i="1"/>
  <c r="G409" i="1"/>
  <c r="D409" i="1"/>
  <c r="C409" i="1"/>
  <c r="D408" i="1"/>
  <c r="H408" i="1" s="1"/>
  <c r="C408"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G384" i="1"/>
  <c r="D384" i="1"/>
  <c r="H384" i="1" s="1"/>
  <c r="C384" i="1"/>
  <c r="G383" i="1"/>
  <c r="D383" i="1"/>
  <c r="H383" i="1" s="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G376" i="1"/>
  <c r="D376" i="1"/>
  <c r="H376" i="1" s="1"/>
  <c r="C376" i="1"/>
  <c r="G375" i="1"/>
  <c r="D375" i="1"/>
  <c r="H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G301" i="1" s="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G215" i="1"/>
  <c r="D215" i="1"/>
  <c r="H215" i="1" s="1"/>
  <c r="C215" i="1"/>
  <c r="H214" i="1"/>
  <c r="G214" i="1"/>
  <c r="D214" i="1"/>
  <c r="C214" i="1"/>
  <c r="G213" i="1"/>
  <c r="D213" i="1"/>
  <c r="H213" i="1" s="1"/>
  <c r="C213" i="1"/>
  <c r="D212" i="1"/>
  <c r="H212" i="1" s="1"/>
  <c r="C212" i="1"/>
  <c r="H211" i="1"/>
  <c r="G211" i="1"/>
  <c r="D211" i="1"/>
  <c r="C211" i="1"/>
  <c r="H210" i="1"/>
  <c r="D210" i="1"/>
  <c r="G210" i="1" s="1"/>
  <c r="C210" i="1"/>
  <c r="H209" i="1"/>
  <c r="G209" i="1"/>
  <c r="D209" i="1"/>
  <c r="C209" i="1"/>
  <c r="H208" i="1"/>
  <c r="G208" i="1"/>
  <c r="D208" i="1"/>
  <c r="C208" i="1"/>
  <c r="H207" i="1"/>
  <c r="G207" i="1"/>
  <c r="D207" i="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G195" i="1"/>
  <c r="D195" i="1"/>
  <c r="H195" i="1" s="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G183" i="1"/>
  <c r="D183" i="1"/>
  <c r="H183" i="1" s="1"/>
  <c r="C183" i="1"/>
  <c r="G182" i="1"/>
  <c r="D182" i="1"/>
  <c r="H182" i="1" s="1"/>
  <c r="C182" i="1"/>
  <c r="G181" i="1"/>
  <c r="D181" i="1"/>
  <c r="H181" i="1" s="1"/>
  <c r="C181" i="1"/>
  <c r="G180" i="1"/>
  <c r="D180" i="1"/>
  <c r="H180" i="1" s="1"/>
  <c r="C180" i="1"/>
  <c r="G179" i="1"/>
  <c r="D179" i="1"/>
  <c r="H179" i="1" s="1"/>
  <c r="C179" i="1"/>
  <c r="G178" i="1"/>
  <c r="D178" i="1"/>
  <c r="H178" i="1" s="1"/>
  <c r="C178" i="1"/>
  <c r="G177" i="1"/>
  <c r="D177" i="1"/>
  <c r="H177" i="1" s="1"/>
  <c r="C177" i="1"/>
  <c r="G176" i="1"/>
  <c r="D176" i="1"/>
  <c r="H176" i="1" s="1"/>
  <c r="C176" i="1"/>
  <c r="G175" i="1"/>
  <c r="D175" i="1"/>
  <c r="H175" i="1" s="1"/>
  <c r="C175" i="1"/>
  <c r="C174" i="1"/>
  <c r="H173" i="1"/>
  <c r="G173" i="1"/>
  <c r="D173" i="1"/>
  <c r="C173" i="1"/>
  <c r="H172" i="1"/>
  <c r="G172" i="1"/>
  <c r="D172" i="1"/>
  <c r="C172" i="1"/>
  <c r="G171" i="1"/>
  <c r="D171" i="1"/>
  <c r="H171" i="1" s="1"/>
  <c r="C171" i="1"/>
  <c r="G170" i="1"/>
  <c r="D170" i="1"/>
  <c r="H170" i="1" s="1"/>
  <c r="C170" i="1"/>
  <c r="G169" i="1"/>
  <c r="D169" i="1"/>
  <c r="H169" i="1" s="1"/>
  <c r="C169" i="1"/>
  <c r="H168" i="1"/>
  <c r="G168" i="1"/>
  <c r="D168" i="1"/>
  <c r="C168" i="1"/>
  <c r="H167" i="1"/>
  <c r="D167" i="1"/>
  <c r="G167" i="1" s="1"/>
  <c r="C167" i="1"/>
  <c r="H166" i="1"/>
  <c r="D166" i="1"/>
  <c r="G166" i="1" s="1"/>
  <c r="C166" i="1"/>
  <c r="H165" i="1"/>
  <c r="D165" i="1"/>
  <c r="G165" i="1" s="1"/>
  <c r="C165" i="1"/>
  <c r="H164" i="1"/>
  <c r="D164" i="1"/>
  <c r="G164" i="1" s="1"/>
  <c r="C164" i="1"/>
  <c r="D163" i="1"/>
  <c r="H163" i="1" s="1"/>
  <c r="C163" i="1"/>
  <c r="H162" i="1"/>
  <c r="D162" i="1"/>
  <c r="G162" i="1" s="1"/>
  <c r="C162" i="1"/>
  <c r="C161" i="1"/>
  <c r="C160" i="1"/>
  <c r="H159" i="1"/>
  <c r="G159" i="1"/>
  <c r="D159" i="1"/>
  <c r="C159" i="1"/>
  <c r="D158" i="1"/>
  <c r="H158" i="1" s="1"/>
  <c r="C158" i="1"/>
  <c r="H157" i="1"/>
  <c r="G157" i="1"/>
  <c r="D157" i="1"/>
  <c r="C157" i="1"/>
  <c r="D156" i="1"/>
  <c r="H156" i="1" s="1"/>
  <c r="C156" i="1"/>
  <c r="D155" i="1"/>
  <c r="H155" i="1" s="1"/>
  <c r="C155" i="1"/>
  <c r="H154" i="1"/>
  <c r="G154" i="1"/>
  <c r="D154" i="1"/>
  <c r="C154" i="1"/>
  <c r="D153" i="1"/>
  <c r="H153" i="1" s="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G124" i="1"/>
  <c r="D124" i="1"/>
  <c r="H124" i="1" s="1"/>
  <c r="C124" i="1"/>
  <c r="H123" i="1"/>
  <c r="G123" i="1"/>
  <c r="D123" i="1"/>
  <c r="C123" i="1"/>
  <c r="G122"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D101" i="1"/>
  <c r="G101" i="1" s="1"/>
  <c r="C101" i="1"/>
  <c r="D100" i="1"/>
  <c r="G100" i="1" s="1"/>
  <c r="C100" i="1"/>
  <c r="D99" i="1"/>
  <c r="G99" i="1" s="1"/>
  <c r="C99" i="1"/>
  <c r="D98" i="1"/>
  <c r="G98" i="1" s="1"/>
  <c r="C98" i="1"/>
  <c r="D97" i="1"/>
  <c r="G97" i="1" s="1"/>
  <c r="C97" i="1"/>
  <c r="D96" i="1"/>
  <c r="G96" i="1" s="1"/>
  <c r="C96" i="1"/>
  <c r="D95" i="1"/>
  <c r="G95" i="1" s="1"/>
  <c r="C95" i="1"/>
  <c r="D94" i="1"/>
  <c r="G94" i="1" s="1"/>
  <c r="C94" i="1"/>
  <c r="D93" i="1"/>
  <c r="G93" i="1" s="1"/>
  <c r="C93" i="1"/>
  <c r="D92" i="1"/>
  <c r="G92" i="1" s="1"/>
  <c r="C92" i="1"/>
  <c r="D91" i="1"/>
  <c r="G91" i="1" s="1"/>
  <c r="C91" i="1"/>
  <c r="D90" i="1"/>
  <c r="G90" i="1" s="1"/>
  <c r="C90" i="1"/>
  <c r="D89" i="1"/>
  <c r="G89" i="1" s="1"/>
  <c r="C89" i="1"/>
  <c r="D88" i="1"/>
  <c r="G88" i="1" s="1"/>
  <c r="C88" i="1"/>
  <c r="D87" i="1"/>
  <c r="G87" i="1" s="1"/>
  <c r="C87" i="1"/>
  <c r="D86" i="1"/>
  <c r="G86" i="1" s="1"/>
  <c r="C86" i="1"/>
  <c r="D85" i="1"/>
  <c r="G85" i="1" s="1"/>
  <c r="C85" i="1"/>
  <c r="D84" i="1"/>
  <c r="G84" i="1" s="1"/>
  <c r="C84" i="1"/>
  <c r="D83" i="1"/>
  <c r="G83" i="1" s="1"/>
  <c r="C83" i="1"/>
  <c r="D82" i="1"/>
  <c r="G82" i="1" s="1"/>
  <c r="C82" i="1"/>
  <c r="D81" i="1"/>
  <c r="G81" i="1" s="1"/>
  <c r="C81" i="1"/>
  <c r="D80" i="1"/>
  <c r="G80" i="1" s="1"/>
  <c r="C80" i="1"/>
  <c r="D79" i="1"/>
  <c r="G79" i="1" s="1"/>
  <c r="C79" i="1"/>
  <c r="D78" i="1"/>
  <c r="G78" i="1" s="1"/>
  <c r="C78" i="1"/>
  <c r="D77" i="1"/>
  <c r="G77" i="1" s="1"/>
  <c r="C77" i="1"/>
  <c r="D76" i="1"/>
  <c r="G76" i="1" s="1"/>
  <c r="C76" i="1"/>
  <c r="D75" i="1"/>
  <c r="G75" i="1" s="1"/>
  <c r="C75" i="1"/>
  <c r="D74" i="1"/>
  <c r="G74" i="1" s="1"/>
  <c r="C74" i="1"/>
  <c r="D73" i="1"/>
  <c r="G73" i="1" s="1"/>
  <c r="C73" i="1"/>
  <c r="D72" i="1"/>
  <c r="G72" i="1" s="1"/>
  <c r="C72" i="1"/>
  <c r="D71" i="1"/>
  <c r="G71" i="1" s="1"/>
  <c r="C71" i="1"/>
  <c r="D70" i="1"/>
  <c r="G70" i="1" s="1"/>
  <c r="C70" i="1"/>
  <c r="D69" i="1"/>
  <c r="G69" i="1" s="1"/>
  <c r="C69" i="1"/>
  <c r="D68" i="1"/>
  <c r="G68" i="1" s="1"/>
  <c r="C68" i="1"/>
  <c r="D67" i="1"/>
  <c r="G67" i="1" s="1"/>
  <c r="C67" i="1"/>
  <c r="D66" i="1"/>
  <c r="G66" i="1" s="1"/>
  <c r="C66" i="1"/>
  <c r="D65" i="1"/>
  <c r="G65" i="1" s="1"/>
  <c r="C65" i="1"/>
  <c r="C64" i="1"/>
  <c r="D63" i="1"/>
  <c r="G63" i="1" s="1"/>
  <c r="C63" i="1"/>
  <c r="D62" i="1"/>
  <c r="G62" i="1" s="1"/>
  <c r="C62" i="1"/>
  <c r="D61" i="1"/>
  <c r="G61" i="1" s="1"/>
  <c r="C61" i="1"/>
  <c r="D60" i="1"/>
  <c r="G60" i="1" s="1"/>
  <c r="C60" i="1"/>
  <c r="D59" i="1"/>
  <c r="G59" i="1" s="1"/>
  <c r="C59" i="1"/>
  <c r="D58" i="1"/>
  <c r="G58" i="1" s="1"/>
  <c r="C58" i="1"/>
  <c r="D57" i="1"/>
  <c r="G57" i="1" s="1"/>
  <c r="C57" i="1"/>
  <c r="D56" i="1"/>
  <c r="G56" i="1" s="1"/>
  <c r="C56" i="1"/>
  <c r="D55" i="1"/>
  <c r="G55" i="1" s="1"/>
  <c r="C55" i="1"/>
  <c r="D54" i="1"/>
  <c r="G54" i="1" s="1"/>
  <c r="C54" i="1"/>
  <c r="D53" i="1"/>
  <c r="G53" i="1" s="1"/>
  <c r="C53" i="1"/>
  <c r="D52" i="1"/>
  <c r="G52" i="1" s="1"/>
  <c r="C52" i="1"/>
  <c r="D51" i="1"/>
  <c r="G51" i="1" s="1"/>
  <c r="C51" i="1"/>
  <c r="D50" i="1"/>
  <c r="G50" i="1" s="1"/>
  <c r="C50" i="1"/>
  <c r="D49" i="1"/>
  <c r="G49" i="1" s="1"/>
  <c r="C49" i="1"/>
  <c r="D48" i="1"/>
  <c r="G48" i="1" s="1"/>
  <c r="C48" i="1"/>
  <c r="D47" i="1"/>
  <c r="G47" i="1" s="1"/>
  <c r="C47" i="1"/>
  <c r="D46" i="1"/>
  <c r="G46" i="1" s="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57" i="1" l="1"/>
  <c r="H1025" i="1"/>
  <c r="F19" i="5"/>
  <c r="G677" i="1"/>
  <c r="E49" i="4"/>
  <c r="D45" i="1" s="1"/>
  <c r="D64" i="1"/>
  <c r="G64" i="1" s="1"/>
  <c r="E327" i="9"/>
  <c r="B327" i="9" s="1"/>
  <c r="E329" i="9"/>
  <c r="B329" i="9" s="1"/>
  <c r="H1427" i="1"/>
  <c r="H1184" i="1"/>
  <c r="G1183" i="1"/>
  <c r="G727" i="1"/>
  <c r="G163" i="1"/>
  <c r="E49" i="9"/>
  <c r="B49" i="9" s="1"/>
  <c r="H1347" i="1"/>
  <c r="G1251" i="1"/>
  <c r="H1340" i="1"/>
  <c r="H1383" i="1"/>
  <c r="H1382" i="1"/>
  <c r="H1368" i="1"/>
  <c r="H34" i="3"/>
  <c r="C1555" i="1"/>
  <c r="H1555" i="1" s="1"/>
  <c r="D5" i="7"/>
  <c r="E141" i="6"/>
  <c r="G300" i="1"/>
  <c r="H301" i="1"/>
  <c r="G1387" i="1"/>
  <c r="G1388" i="1"/>
  <c r="G1389" i="1"/>
  <c r="G1384" i="1"/>
  <c r="G1386" i="1"/>
  <c r="D1264" i="1"/>
  <c r="H1264" i="1" s="1"/>
  <c r="G1383" i="1"/>
  <c r="G1382" i="1"/>
  <c r="G1368" i="1"/>
  <c r="E340" i="9"/>
  <c r="B340" i="9" s="1"/>
  <c r="G1354" i="1"/>
  <c r="G1347" i="1"/>
  <c r="E319" i="9"/>
  <c r="B319" i="9" s="1"/>
  <c r="G1346" i="1"/>
  <c r="G1340" i="1"/>
  <c r="G1314" i="1"/>
  <c r="G1305" i="1"/>
  <c r="G1166" i="1"/>
  <c r="G1311" i="1"/>
  <c r="E307" i="9"/>
  <c r="B307" i="9" s="1"/>
  <c r="G1278" i="1"/>
  <c r="G1292" i="1"/>
  <c r="G1263" i="1"/>
  <c r="G1266" i="1"/>
  <c r="E255" i="5"/>
  <c r="D1259" i="1" s="1"/>
  <c r="H1259" i="1" s="1"/>
  <c r="E303" i="9"/>
  <c r="B303" i="9" s="1"/>
  <c r="D1260" i="1"/>
  <c r="D1256" i="1"/>
  <c r="G1167" i="1"/>
  <c r="F82" i="5"/>
  <c r="G1087" i="1"/>
  <c r="G1090" i="1"/>
  <c r="H1075" i="1"/>
  <c r="G1075" i="1"/>
  <c r="G1076" i="1"/>
  <c r="G1078" i="1"/>
  <c r="E69" i="5"/>
  <c r="G1050" i="1"/>
  <c r="G1034" i="1"/>
  <c r="H1034" i="1"/>
  <c r="E12" i="5"/>
  <c r="D1017" i="1" s="1"/>
  <c r="H1017" i="1" s="1"/>
  <c r="F29" i="5"/>
  <c r="H1024" i="1"/>
  <c r="H1018" i="1"/>
  <c r="D1013" i="1"/>
  <c r="G1014" i="1"/>
  <c r="F8" i="5"/>
  <c r="G975" i="1"/>
  <c r="G907" i="1"/>
  <c r="G759" i="1"/>
  <c r="G732" i="1"/>
  <c r="G731" i="1"/>
  <c r="G725" i="1"/>
  <c r="E34" i="9"/>
  <c r="B34" i="9" s="1"/>
  <c r="E26" i="9"/>
  <c r="B26" i="9" s="1"/>
  <c r="H647" i="1"/>
  <c r="D649" i="1"/>
  <c r="E648" i="4"/>
  <c r="D642" i="1" s="1"/>
  <c r="D591" i="1"/>
  <c r="F597" i="4"/>
  <c r="H496" i="1"/>
  <c r="G496" i="1"/>
  <c r="G423" i="1"/>
  <c r="G416" i="1"/>
  <c r="G415" i="1"/>
  <c r="G414" i="1"/>
  <c r="H421" i="1"/>
  <c r="H407" i="1"/>
  <c r="G407" i="1"/>
  <c r="G408" i="1"/>
  <c r="G374" i="1"/>
  <c r="H374" i="1"/>
  <c r="E373" i="4"/>
  <c r="D368" i="1" s="1"/>
  <c r="F379" i="4"/>
  <c r="E647" i="4"/>
  <c r="D641" i="1" s="1"/>
  <c r="G298" i="1"/>
  <c r="D422" i="1"/>
  <c r="E294" i="9"/>
  <c r="B294" i="9" s="1"/>
  <c r="G212" i="1"/>
  <c r="E202" i="4"/>
  <c r="D198" i="1" s="1"/>
  <c r="F208" i="4"/>
  <c r="E65" i="9"/>
  <c r="B65" i="9" s="1"/>
  <c r="B245" i="9"/>
  <c r="G197" i="1"/>
  <c r="E57" i="9"/>
  <c r="B57" i="9" s="1"/>
  <c r="F244" i="9"/>
  <c r="B244" i="9" s="1"/>
  <c r="G193" i="1"/>
  <c r="G190" i="1"/>
  <c r="G192" i="1"/>
  <c r="B242" i="9"/>
  <c r="B241" i="9"/>
  <c r="E53" i="9"/>
  <c r="B53" i="9" s="1"/>
  <c r="E50" i="9"/>
  <c r="B50" i="9" s="1"/>
  <c r="G174" i="1"/>
  <c r="H174" i="1"/>
  <c r="F178" i="4"/>
  <c r="E164" i="4"/>
  <c r="D160" i="1" s="1"/>
  <c r="G160" i="1" s="1"/>
  <c r="D161" i="1"/>
  <c r="G156" i="1"/>
  <c r="G158" i="1"/>
  <c r="G155" i="1"/>
  <c r="B237" i="9"/>
  <c r="G153" i="1"/>
  <c r="G149" i="1"/>
  <c r="H149" i="1"/>
  <c r="F154" i="4"/>
  <c r="D150" i="1"/>
  <c r="G131" i="1"/>
  <c r="E134" i="4"/>
  <c r="E125" i="4"/>
  <c r="D121" i="1" s="1"/>
  <c r="H108" i="1"/>
  <c r="G108" i="1"/>
  <c r="F112" i="4"/>
  <c r="E46" i="9"/>
  <c r="B46" i="9" s="1"/>
  <c r="E320" i="9"/>
  <c r="B320" i="9" s="1"/>
  <c r="E322" i="9"/>
  <c r="B322" i="9" s="1"/>
  <c r="E326" i="9"/>
  <c r="B326" i="9" s="1"/>
  <c r="E324" i="9"/>
  <c r="B324" i="9" s="1"/>
  <c r="E31" i="9"/>
  <c r="B31" i="9" s="1"/>
  <c r="E36" i="9"/>
  <c r="B36" i="9" s="1"/>
  <c r="E311" i="9"/>
  <c r="B311" i="9" s="1"/>
  <c r="H1638" i="1"/>
  <c r="G1636" i="1"/>
  <c r="H1634" i="1"/>
  <c r="G1681" i="1"/>
  <c r="D25" i="8"/>
  <c r="C1602" i="1" s="1"/>
  <c r="H1614" i="1"/>
  <c r="H1618" i="1"/>
  <c r="H1613" i="1"/>
  <c r="G1620" i="1"/>
  <c r="G1612" i="1"/>
  <c r="H1606" i="1"/>
  <c r="G1604" i="1"/>
  <c r="G1601" i="1"/>
  <c r="G1586" i="1"/>
  <c r="C1585" i="1"/>
  <c r="H1585" i="1" s="1"/>
  <c r="G1584" i="1"/>
  <c r="F236" i="9"/>
  <c r="B236" i="9" s="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I1548" i="1"/>
  <c r="I1558" i="1"/>
  <c r="I1554" i="1"/>
  <c r="G1581" i="1"/>
  <c r="H1581" i="1"/>
  <c r="G1591" i="1"/>
  <c r="H1591" i="1"/>
  <c r="G1603" i="1"/>
  <c r="H1603" i="1"/>
  <c r="G1607" i="1"/>
  <c r="H1607" i="1"/>
  <c r="G1611" i="1"/>
  <c r="H1611" i="1"/>
  <c r="G1615" i="1"/>
  <c r="H1615" i="1"/>
  <c r="G1619" i="1"/>
  <c r="H1619" i="1"/>
  <c r="G1655" i="1"/>
  <c r="H1655" i="1"/>
  <c r="G1671" i="1"/>
  <c r="H1671" i="1"/>
  <c r="D221" i="4"/>
  <c r="F222" i="4"/>
  <c r="D406" i="4"/>
  <c r="F407" i="4"/>
  <c r="D491" i="4"/>
  <c r="F492" i="4"/>
  <c r="G1542" i="1"/>
  <c r="I1542" i="1" s="1"/>
  <c r="G1544" i="1"/>
  <c r="I1544" i="1" s="1"/>
  <c r="G1546" i="1"/>
  <c r="I1546" i="1" s="1"/>
  <c r="J1549" i="1"/>
  <c r="J1551" i="1"/>
  <c r="J1553" i="1"/>
  <c r="J1557" i="1"/>
  <c r="J1559" i="1"/>
  <c r="J1561" i="1"/>
  <c r="J1564" i="1"/>
  <c r="J1566" i="1"/>
  <c r="H1567" i="1"/>
  <c r="I1567" i="1" s="1"/>
  <c r="G1570" i="1"/>
  <c r="I1570" i="1" s="1"/>
  <c r="J1570" i="1"/>
  <c r="H1573" i="1"/>
  <c r="I1573" i="1" s="1"/>
  <c r="G1576" i="1"/>
  <c r="I1576" i="1" s="1"/>
  <c r="J1576" i="1"/>
  <c r="H1578" i="1"/>
  <c r="I1578" i="1" s="1"/>
  <c r="G1588" i="1"/>
  <c r="G1595" i="1"/>
  <c r="H1595" i="1"/>
  <c r="G1599" i="1"/>
  <c r="H1599" i="1"/>
  <c r="G1652" i="1"/>
  <c r="G1659" i="1"/>
  <c r="H1659" i="1"/>
  <c r="G1668" i="1"/>
  <c r="G1675" i="1"/>
  <c r="H1675" i="1"/>
  <c r="G1684" i="1"/>
  <c r="D43" i="4"/>
  <c r="F44" i="4"/>
  <c r="E106" i="4"/>
  <c r="D102" i="1" s="1"/>
  <c r="D202" i="4"/>
  <c r="D273" i="4"/>
  <c r="F278" i="4"/>
  <c r="D522" i="4"/>
  <c r="H336" i="9"/>
  <c r="E177" i="5"/>
  <c r="H25" i="3"/>
  <c r="G1549" i="1"/>
  <c r="I1549" i="1" s="1"/>
  <c r="G1551" i="1"/>
  <c r="I1551" i="1" s="1"/>
  <c r="G1553" i="1"/>
  <c r="I1553" i="1" s="1"/>
  <c r="G1556" i="1"/>
  <c r="G1557" i="1"/>
  <c r="I1557" i="1" s="1"/>
  <c r="G1559" i="1"/>
  <c r="I1559" i="1" s="1"/>
  <c r="G1561" i="1"/>
  <c r="I1561" i="1" s="1"/>
  <c r="G1563" i="1"/>
  <c r="G1564" i="1"/>
  <c r="I1564" i="1" s="1"/>
  <c r="G1566" i="1"/>
  <c r="I1566" i="1" s="1"/>
  <c r="I1569" i="1"/>
  <c r="I1575" i="1"/>
  <c r="I1580" i="1"/>
  <c r="G1583" i="1"/>
  <c r="H1583" i="1"/>
  <c r="G1623" i="1"/>
  <c r="H1623" i="1"/>
  <c r="G1627" i="1"/>
  <c r="H1627" i="1"/>
  <c r="G1631" i="1"/>
  <c r="H1631" i="1"/>
  <c r="G1635" i="1"/>
  <c r="H1635" i="1"/>
  <c r="G1639" i="1"/>
  <c r="H1639" i="1"/>
  <c r="G1643" i="1"/>
  <c r="H1643" i="1"/>
  <c r="G1647" i="1"/>
  <c r="H1647" i="1"/>
  <c r="G1663" i="1"/>
  <c r="H1663" i="1"/>
  <c r="G1679" i="1"/>
  <c r="H1679" i="1"/>
  <c r="F82" i="4"/>
  <c r="F125" i="4"/>
  <c r="H24" i="9"/>
  <c r="G24" i="9"/>
  <c r="F153" i="4"/>
  <c r="D354" i="4"/>
  <c r="F355" i="4"/>
  <c r="D360" i="4"/>
  <c r="F361" i="4"/>
  <c r="D648" i="4"/>
  <c r="F427" i="4"/>
  <c r="E431" i="4"/>
  <c r="D479" i="4"/>
  <c r="F480" i="4"/>
  <c r="F542" i="4"/>
  <c r="D536" i="4"/>
  <c r="F70" i="5"/>
  <c r="D69" i="5"/>
  <c r="G339" i="9"/>
  <c r="E339" i="9" s="1"/>
  <c r="B339" i="9" s="1"/>
  <c r="F219" i="5"/>
  <c r="G1568" i="1"/>
  <c r="I1568" i="1" s="1"/>
  <c r="J1568" i="1"/>
  <c r="G1574" i="1"/>
  <c r="I1574" i="1" s="1"/>
  <c r="J1574" i="1"/>
  <c r="G1579" i="1"/>
  <c r="I1579" i="1" s="1"/>
  <c r="J1579" i="1"/>
  <c r="J1581" i="1"/>
  <c r="G1587" i="1"/>
  <c r="H1587" i="1"/>
  <c r="G1651" i="1"/>
  <c r="H1651" i="1"/>
  <c r="G1667" i="1"/>
  <c r="H1667" i="1"/>
  <c r="G1683" i="1"/>
  <c r="H1683" i="1"/>
  <c r="D7" i="4"/>
  <c r="D49" i="4"/>
  <c r="F83" i="4"/>
  <c r="D106" i="4"/>
  <c r="F165" i="4"/>
  <c r="D230" i="4"/>
  <c r="F309" i="4"/>
  <c r="D321" i="4"/>
  <c r="D308" i="4" s="1"/>
  <c r="D647" i="4"/>
  <c r="D431" i="4"/>
  <c r="F432" i="4"/>
  <c r="E491" i="4"/>
  <c r="D485" i="1" s="1"/>
  <c r="D7" i="5"/>
  <c r="G1582" i="1"/>
  <c r="D466" i="4"/>
  <c r="D584" i="4"/>
  <c r="F598" i="4"/>
  <c r="F13" i="5"/>
  <c r="F71" i="5"/>
  <c r="E314" i="9"/>
  <c r="B314" i="9" s="1"/>
  <c r="H316" i="9"/>
  <c r="H315" i="9"/>
  <c r="D178" i="5"/>
  <c r="F220" i="5"/>
  <c r="F252" i="5"/>
  <c r="F256" i="5"/>
  <c r="D114" i="6"/>
  <c r="F130" i="6"/>
  <c r="D129" i="6"/>
  <c r="E337" i="9"/>
  <c r="B337" i="9" s="1"/>
  <c r="E338" i="9"/>
  <c r="B338" i="9" s="1"/>
  <c r="D35" i="6"/>
  <c r="D44" i="8"/>
  <c r="E5" i="7"/>
  <c r="D51" i="8"/>
  <c r="E156" i="9"/>
  <c r="B156" i="9" s="1"/>
  <c r="G315" i="9"/>
  <c r="G316" i="9"/>
  <c r="F197" i="5"/>
  <c r="F203" i="5"/>
  <c r="G348" i="9"/>
  <c r="E348" i="9" s="1"/>
  <c r="D141" i="6"/>
  <c r="B131" i="9"/>
  <c r="H310" i="9"/>
  <c r="G310" i="9"/>
  <c r="H309" i="9"/>
  <c r="G301" i="9"/>
  <c r="E301" i="9" s="1"/>
  <c r="B301"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M228" i="9"/>
  <c r="G226" i="9"/>
  <c r="E226" i="9" s="1"/>
  <c r="B226" i="9" s="1"/>
  <c r="G222" i="9"/>
  <c r="E222" i="9" s="1"/>
  <c r="B222" i="9" s="1"/>
  <c r="G218" i="9"/>
  <c r="E218" i="9" s="1"/>
  <c r="B218" i="9" s="1"/>
  <c r="G214" i="9"/>
  <c r="E214" i="9" s="1"/>
  <c r="B214" i="9" s="1"/>
  <c r="G180" i="9"/>
  <c r="H179" i="9"/>
  <c r="G302" i="9"/>
  <c r="E302" i="9" s="1"/>
  <c r="B302" i="9" s="1"/>
  <c r="G300" i="9"/>
  <c r="E300" i="9" s="1"/>
  <c r="B300" i="9" s="1"/>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H308" i="9"/>
  <c r="E308" i="9" s="1"/>
  <c r="B308"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F235" i="9"/>
  <c r="B235" i="9" s="1"/>
  <c r="F239" i="9"/>
  <c r="B239" i="9" s="1"/>
  <c r="F247" i="9"/>
  <c r="B247" i="9" s="1"/>
  <c r="B253" i="9"/>
  <c r="F263" i="9"/>
  <c r="B263" i="9" s="1"/>
  <c r="B269" i="9"/>
  <c r="F279" i="9"/>
  <c r="B279" i="9" s="1"/>
  <c r="B285" i="9"/>
  <c r="B233" i="9"/>
  <c r="F231" i="9"/>
  <c r="B231" i="9" s="1"/>
  <c r="F243" i="9"/>
  <c r="B243" i="9" s="1"/>
  <c r="F255" i="9"/>
  <c r="B255" i="9" s="1"/>
  <c r="F271" i="9"/>
  <c r="B271" i="9" s="1"/>
  <c r="F287" i="9"/>
  <c r="B287" i="9" s="1"/>
  <c r="E312" i="9"/>
  <c r="B312" i="9" s="1"/>
  <c r="B229" i="9"/>
  <c r="B238" i="9"/>
  <c r="B246" i="9"/>
  <c r="G346" i="9" l="1"/>
  <c r="E346" i="9" s="1"/>
  <c r="H19" i="9"/>
  <c r="E19" i="9" s="1"/>
  <c r="B19" i="9" s="1"/>
  <c r="G1264" i="1"/>
  <c r="G1585" i="1"/>
  <c r="G1555" i="1"/>
  <c r="H33" i="3"/>
  <c r="C1538" i="1"/>
  <c r="I31" i="3"/>
  <c r="D1537" i="1"/>
  <c r="E315" i="9"/>
  <c r="B315" i="9" s="1"/>
  <c r="E251" i="5"/>
  <c r="I25" i="3" s="1"/>
  <c r="G1259" i="1"/>
  <c r="G1260" i="1"/>
  <c r="H1260" i="1"/>
  <c r="G1256" i="1"/>
  <c r="H1256" i="1"/>
  <c r="E316" i="9"/>
  <c r="B316" i="9" s="1"/>
  <c r="I23" i="3"/>
  <c r="D1074" i="1"/>
  <c r="F12" i="5"/>
  <c r="G1017" i="1"/>
  <c r="E7" i="5"/>
  <c r="D1012" i="1" s="1"/>
  <c r="H1013" i="1"/>
  <c r="G1013" i="1"/>
  <c r="G649" i="1"/>
  <c r="H649" i="1"/>
  <c r="H591" i="1"/>
  <c r="G591" i="1"/>
  <c r="H368" i="1"/>
  <c r="G368" i="1"/>
  <c r="F373" i="4"/>
  <c r="E360" i="4"/>
  <c r="G422" i="1"/>
  <c r="H422" i="1"/>
  <c r="E152" i="4"/>
  <c r="I18" i="3" s="1"/>
  <c r="F164" i="4"/>
  <c r="H160" i="1"/>
  <c r="G161" i="1"/>
  <c r="H161" i="1"/>
  <c r="G150" i="1"/>
  <c r="H150" i="1"/>
  <c r="D130" i="1"/>
  <c r="F134" i="4"/>
  <c r="G121" i="1"/>
  <c r="H121" i="1"/>
  <c r="G1602" i="1"/>
  <c r="H1602" i="1"/>
  <c r="B346" i="9"/>
  <c r="E345" i="9"/>
  <c r="I10" i="3" s="1"/>
  <c r="F308" i="4"/>
  <c r="D417" i="4"/>
  <c r="C303" i="1"/>
  <c r="F129" i="6"/>
  <c r="C1525" i="1"/>
  <c r="F431" i="4"/>
  <c r="D430" i="4"/>
  <c r="C425" i="1"/>
  <c r="F106" i="4"/>
  <c r="C102" i="1"/>
  <c r="D535" i="4"/>
  <c r="F536" i="4"/>
  <c r="C530" i="1"/>
  <c r="E430" i="4"/>
  <c r="D425" i="1"/>
  <c r="D418" i="4"/>
  <c r="C355" i="1"/>
  <c r="E6" i="4"/>
  <c r="F228" i="9"/>
  <c r="B228" i="9" s="1"/>
  <c r="E180" i="9"/>
  <c r="B180" i="9" s="1"/>
  <c r="F35" i="6"/>
  <c r="H28" i="3"/>
  <c r="C1431" i="1"/>
  <c r="F584" i="4"/>
  <c r="C578" i="1"/>
  <c r="D6" i="5"/>
  <c r="H22" i="3"/>
  <c r="C1012" i="1"/>
  <c r="F647" i="4"/>
  <c r="C641" i="1"/>
  <c r="F230" i="4"/>
  <c r="C226" i="1"/>
  <c r="F69" i="5"/>
  <c r="H23" i="3"/>
  <c r="C1074" i="1"/>
  <c r="E24" i="9"/>
  <c r="I24" i="3"/>
  <c r="D1181" i="1"/>
  <c r="F406" i="4"/>
  <c r="C401" i="1"/>
  <c r="E310" i="9"/>
  <c r="B310" i="9" s="1"/>
  <c r="F141" i="6"/>
  <c r="H31" i="3"/>
  <c r="C1537" i="1"/>
  <c r="D45" i="8"/>
  <c r="K1481" i="9" s="1"/>
  <c r="C1628" i="1"/>
  <c r="I39" i="3"/>
  <c r="C1621" i="1"/>
  <c r="F114" i="6"/>
  <c r="H30" i="3"/>
  <c r="C1510" i="1"/>
  <c r="G336" i="9"/>
  <c r="E336" i="9" s="1"/>
  <c r="B336" i="9" s="1"/>
  <c r="F178" i="5"/>
  <c r="D177" i="5"/>
  <c r="C1182" i="1"/>
  <c r="F466" i="4"/>
  <c r="C460" i="1"/>
  <c r="F321" i="4"/>
  <c r="C316" i="1"/>
  <c r="F49" i="4"/>
  <c r="C45" i="1"/>
  <c r="F648" i="4"/>
  <c r="C642" i="1"/>
  <c r="F354" i="4"/>
  <c r="C349" i="1"/>
  <c r="F273" i="4"/>
  <c r="C269" i="1"/>
  <c r="C39" i="1"/>
  <c r="F43" i="4"/>
  <c r="B207" i="9"/>
  <c r="E347" i="9"/>
  <c r="B348" i="9"/>
  <c r="I33" i="3"/>
  <c r="D1538" i="1"/>
  <c r="G343" i="9"/>
  <c r="E343" i="9" s="1"/>
  <c r="F7" i="4"/>
  <c r="D6" i="4"/>
  <c r="C3" i="1"/>
  <c r="F479" i="4"/>
  <c r="C473" i="1"/>
  <c r="F522" i="4"/>
  <c r="C516" i="1"/>
  <c r="C198" i="1"/>
  <c r="F202" i="4"/>
  <c r="F491" i="4"/>
  <c r="C485" i="1"/>
  <c r="F221" i="4"/>
  <c r="C217" i="1"/>
  <c r="I1581" i="1"/>
  <c r="D152" i="4"/>
  <c r="E299" i="4" l="1"/>
  <c r="D148" i="1"/>
  <c r="E176" i="5"/>
  <c r="D1180" i="1" s="1"/>
  <c r="F251" i="5"/>
  <c r="D1255" i="1"/>
  <c r="H1255" i="1" s="1"/>
  <c r="F7" i="5"/>
  <c r="I22" i="3"/>
  <c r="E6" i="5"/>
  <c r="F6" i="5" s="1"/>
  <c r="E418" i="4"/>
  <c r="D413" i="1" s="1"/>
  <c r="D355" i="1"/>
  <c r="E417" i="4"/>
  <c r="D412" i="1" s="1"/>
  <c r="F360" i="4"/>
  <c r="G130" i="1"/>
  <c r="H130" i="1"/>
  <c r="H485" i="1"/>
  <c r="G485" i="1"/>
  <c r="H516" i="1"/>
  <c r="G516" i="1"/>
  <c r="B343" i="9"/>
  <c r="H269" i="1"/>
  <c r="G269" i="1"/>
  <c r="H642" i="1"/>
  <c r="G642" i="1"/>
  <c r="H316" i="1"/>
  <c r="G316" i="1"/>
  <c r="G1182" i="1"/>
  <c r="H1182" i="1"/>
  <c r="G1510" i="1"/>
  <c r="H1510" i="1"/>
  <c r="C1622" i="1"/>
  <c r="H11" i="3" s="1"/>
  <c r="I40" i="3"/>
  <c r="H641" i="1"/>
  <c r="G641" i="1"/>
  <c r="G1431" i="1"/>
  <c r="H1431" i="1"/>
  <c r="H9" i="3"/>
  <c r="G530" i="1"/>
  <c r="H530" i="1"/>
  <c r="G1525" i="1"/>
  <c r="H1525" i="1"/>
  <c r="H198" i="1"/>
  <c r="G198" i="1"/>
  <c r="E423" i="4"/>
  <c r="E301" i="4"/>
  <c r="D297" i="1" s="1"/>
  <c r="D295" i="1"/>
  <c r="G1538" i="1"/>
  <c r="H1538" i="1"/>
  <c r="F177" i="5"/>
  <c r="D176" i="5"/>
  <c r="H24" i="3"/>
  <c r="C1181" i="1"/>
  <c r="G344" i="9"/>
  <c r="E344" i="9" s="1"/>
  <c r="B344" i="9" s="1"/>
  <c r="G1537" i="1"/>
  <c r="H1537" i="1"/>
  <c r="H401" i="1"/>
  <c r="G401" i="1"/>
  <c r="G299" i="9"/>
  <c r="C1011" i="1"/>
  <c r="F418" i="4"/>
  <c r="C413" i="1"/>
  <c r="H425" i="1"/>
  <c r="G425" i="1"/>
  <c r="D299" i="4"/>
  <c r="F152" i="4"/>
  <c r="H18" i="3"/>
  <c r="C148" i="1"/>
  <c r="H217" i="1"/>
  <c r="G217" i="1"/>
  <c r="H473" i="1"/>
  <c r="G473" i="1"/>
  <c r="H3" i="1"/>
  <c r="G3" i="1"/>
  <c r="H349" i="1"/>
  <c r="G349" i="1"/>
  <c r="G45" i="1"/>
  <c r="H45" i="1"/>
  <c r="H460" i="1"/>
  <c r="G460" i="1"/>
  <c r="B24" i="9"/>
  <c r="G226" i="1"/>
  <c r="H226" i="1"/>
  <c r="G1012" i="1"/>
  <c r="H1012" i="1"/>
  <c r="H578" i="1"/>
  <c r="G578" i="1"/>
  <c r="E300" i="4"/>
  <c r="D296" i="1" s="1"/>
  <c r="E422" i="4"/>
  <c r="I17" i="3"/>
  <c r="D2" i="1"/>
  <c r="F535" i="4"/>
  <c r="D640" i="4"/>
  <c r="C529" i="1"/>
  <c r="D639" i="4"/>
  <c r="F430" i="4"/>
  <c r="C424" i="1"/>
  <c r="H303" i="1"/>
  <c r="G303" i="1"/>
  <c r="D422" i="4"/>
  <c r="D300" i="4"/>
  <c r="F6" i="4"/>
  <c r="H17" i="3"/>
  <c r="C2" i="1"/>
  <c r="H39" i="1"/>
  <c r="G39" i="1"/>
  <c r="G1621" i="1"/>
  <c r="H1621" i="1"/>
  <c r="H1628" i="1"/>
  <c r="G1628" i="1"/>
  <c r="G1074" i="1"/>
  <c r="H1074" i="1"/>
  <c r="G355" i="1"/>
  <c r="H355" i="1"/>
  <c r="E639" i="4"/>
  <c r="D633" i="1" s="1"/>
  <c r="D424" i="1"/>
  <c r="E640" i="4"/>
  <c r="D634" i="1" s="1"/>
  <c r="H102" i="1"/>
  <c r="G102" i="1"/>
  <c r="F417" i="4"/>
  <c r="C412" i="1"/>
  <c r="G306" i="9" l="1"/>
  <c r="E306" i="9" s="1"/>
  <c r="B306" i="9" s="1"/>
  <c r="G1255" i="1"/>
  <c r="H299" i="9"/>
  <c r="E299" i="9" s="1"/>
  <c r="B299" i="9" s="1"/>
  <c r="D1011" i="1"/>
  <c r="H8" i="3" s="1"/>
  <c r="F176" i="5"/>
  <c r="C1180" i="1"/>
  <c r="N3" i="9"/>
  <c r="F300" i="4"/>
  <c r="C296" i="1"/>
  <c r="K3" i="9"/>
  <c r="I9" i="3"/>
  <c r="F639" i="4"/>
  <c r="C633" i="1"/>
  <c r="H148" i="1"/>
  <c r="G148" i="1"/>
  <c r="H529" i="1"/>
  <c r="G529" i="1"/>
  <c r="H2" i="1"/>
  <c r="G2" i="1"/>
  <c r="D643" i="4"/>
  <c r="F422" i="4"/>
  <c r="C417" i="1"/>
  <c r="H424" i="1"/>
  <c r="G424" i="1"/>
  <c r="F640" i="4"/>
  <c r="C634" i="1"/>
  <c r="E643" i="4"/>
  <c r="D417" i="1"/>
  <c r="E424" i="4"/>
  <c r="D419" i="1" s="1"/>
  <c r="G1181" i="1"/>
  <c r="H1181" i="1"/>
  <c r="E644" i="4"/>
  <c r="E425" i="4"/>
  <c r="D420" i="1" s="1"/>
  <c r="D418" i="1"/>
  <c r="H20" i="9"/>
  <c r="H412" i="1"/>
  <c r="G412" i="1"/>
  <c r="D301" i="4"/>
  <c r="F299" i="4"/>
  <c r="C295" i="1"/>
  <c r="D423" i="4"/>
  <c r="H413" i="1"/>
  <c r="G413" i="1"/>
  <c r="G1622" i="1"/>
  <c r="H1622" i="1"/>
  <c r="E342" i="9"/>
  <c r="I11" i="3" s="1"/>
  <c r="H1011" i="1" l="1"/>
  <c r="G1011" i="1"/>
  <c r="D644" i="4"/>
  <c r="D425" i="4"/>
  <c r="F423" i="4"/>
  <c r="C418" i="1"/>
  <c r="G20" i="9"/>
  <c r="E20" i="9" s="1"/>
  <c r="B20" i="9" s="1"/>
  <c r="H634" i="1"/>
  <c r="G634" i="1"/>
  <c r="H417" i="1"/>
  <c r="G417" i="1"/>
  <c r="M3" i="9"/>
  <c r="H296" i="1"/>
  <c r="G296" i="1"/>
  <c r="G1180" i="1"/>
  <c r="H1180" i="1"/>
  <c r="G295" i="1"/>
  <c r="H295" i="1"/>
  <c r="E646" i="4"/>
  <c r="D638" i="1"/>
  <c r="D424" i="4"/>
  <c r="F301" i="4"/>
  <c r="C297" i="1"/>
  <c r="E645" i="4"/>
  <c r="D637" i="1"/>
  <c r="D645" i="4"/>
  <c r="F643" i="4"/>
  <c r="C637" i="1"/>
  <c r="H633" i="1"/>
  <c r="G633" i="1"/>
  <c r="H637" i="1" l="1"/>
  <c r="G637" i="1"/>
  <c r="E649" i="4"/>
  <c r="D639" i="1"/>
  <c r="H418" i="1"/>
  <c r="G418" i="1"/>
  <c r="G297" i="1"/>
  <c r="H297" i="1"/>
  <c r="E650" i="4"/>
  <c r="D640" i="1"/>
  <c r="H334" i="9"/>
  <c r="G334" i="9"/>
  <c r="F425" i="4"/>
  <c r="C420" i="1"/>
  <c r="F645" i="4"/>
  <c r="C639" i="1"/>
  <c r="F424" i="4"/>
  <c r="C419" i="1"/>
  <c r="D646" i="4"/>
  <c r="F644" i="4"/>
  <c r="C638" i="1"/>
  <c r="E334" i="9" l="1"/>
  <c r="B334" i="9" s="1"/>
  <c r="I19" i="3"/>
  <c r="D643" i="1"/>
  <c r="F646" i="4"/>
  <c r="D650" i="4"/>
  <c r="C640" i="1"/>
  <c r="G297" i="9"/>
  <c r="E297" i="9" s="1"/>
  <c r="B297" i="9" s="1"/>
  <c r="D649" i="4"/>
  <c r="H419" i="1"/>
  <c r="G419" i="1"/>
  <c r="H638" i="1"/>
  <c r="G638" i="1"/>
  <c r="H420" i="1"/>
  <c r="G420" i="1"/>
  <c r="H639" i="1"/>
  <c r="G639" i="1"/>
  <c r="D644" i="1"/>
  <c r="I20" i="3"/>
  <c r="E298" i="9" l="1"/>
  <c r="I8" i="3" s="1"/>
  <c r="H640" i="1"/>
  <c r="G640" i="1"/>
  <c r="F650" i="4"/>
  <c r="H20" i="3"/>
  <c r="C644" i="1"/>
  <c r="F649" i="4"/>
  <c r="H19" i="3"/>
  <c r="C643" i="1"/>
  <c r="H643" i="1" l="1"/>
  <c r="G643" i="1"/>
  <c r="H7" i="3"/>
  <c r="H644" i="1"/>
  <c r="G644" i="1"/>
  <c r="J3" i="9" l="1"/>
  <c r="G295" i="9" l="1"/>
  <c r="L293" i="9"/>
  <c r="F293" i="9" s="1"/>
  <c r="H295" i="9"/>
  <c r="G18" i="9"/>
  <c r="H18" i="9"/>
  <c r="J8" i="9"/>
  <c r="G15" i="9"/>
  <c r="K5" i="9"/>
  <c r="M16" i="9"/>
  <c r="K10" i="9"/>
  <c r="H21" i="9"/>
  <c r="I9" i="9"/>
  <c r="H16" i="9"/>
  <c r="H22" i="9"/>
  <c r="I13" i="9"/>
  <c r="I5" i="9"/>
  <c r="K11" i="9"/>
  <c r="J17" i="9"/>
  <c r="J9" i="9"/>
  <c r="H15" i="9"/>
  <c r="J6" i="9"/>
  <c r="I11" i="9"/>
  <c r="H17" i="9"/>
  <c r="K6" i="9"/>
  <c r="J11" i="9"/>
  <c r="I17" i="9"/>
  <c r="J5" i="9"/>
  <c r="L16" i="9"/>
  <c r="I7" i="9"/>
  <c r="K13" i="9"/>
  <c r="J7" i="9"/>
  <c r="K8" i="9"/>
  <c r="J13" i="9"/>
  <c r="J10" i="9"/>
  <c r="E10" i="9" s="1"/>
  <c r="B10" i="9" s="1"/>
  <c r="G22" i="9"/>
  <c r="E22" i="9" s="1"/>
  <c r="B22" i="9" s="1"/>
  <c r="G16" i="9"/>
  <c r="K7" i="9"/>
  <c r="J12" i="9"/>
  <c r="I12" i="9"/>
  <c r="I6" i="9"/>
  <c r="K12" i="9"/>
  <c r="G17" i="9"/>
  <c r="K9" i="9"/>
  <c r="L15" i="9"/>
  <c r="G21" i="9"/>
  <c r="I8" i="9"/>
  <c r="M15" i="9"/>
  <c r="E16" i="9" l="1"/>
  <c r="F16" i="9"/>
  <c r="E17" i="9"/>
  <c r="B17" i="9" s="1"/>
  <c r="E21" i="9"/>
  <c r="B21" i="9" s="1"/>
  <c r="E295" i="9"/>
  <c r="B295" i="9" s="1"/>
  <c r="E6" i="9"/>
  <c r="B6" i="9" s="1"/>
  <c r="E12" i="9"/>
  <c r="B12" i="9" s="1"/>
  <c r="E8" i="9"/>
  <c r="B8" i="9" s="1"/>
  <c r="F15" i="9"/>
  <c r="E5" i="9"/>
  <c r="E9" i="9"/>
  <c r="B9" i="9" s="1"/>
  <c r="E18" i="9"/>
  <c r="B18" i="9" s="1"/>
  <c r="E13" i="9"/>
  <c r="B13" i="9" s="1"/>
  <c r="E15" i="9"/>
  <c r="E11" i="9"/>
  <c r="B11" i="9" s="1"/>
  <c r="B293" i="9"/>
  <c r="F23" i="9"/>
  <c r="E7" i="9"/>
  <c r="B7" i="9" s="1"/>
  <c r="F14" i="9" l="1"/>
  <c r="F3" i="9" s="1"/>
  <c r="B16" i="9"/>
  <c r="E23" i="9"/>
  <c r="I7" i="3" s="1"/>
  <c r="E14" i="9"/>
  <c r="I13" i="3" s="1"/>
  <c r="B15" i="9"/>
  <c r="B5" i="9"/>
  <c r="E4" i="9"/>
  <c r="E3" i="9" l="1"/>
</calcChain>
</file>

<file path=xl/sharedStrings.xml><?xml version="1.0" encoding="utf-8"?>
<sst xmlns="http://schemas.openxmlformats.org/spreadsheetml/2006/main" count="4733" uniqueCount="3656">
  <si>
    <t>Obveznik:</t>
  </si>
  <si>
    <t>20892 - OPĆINSKI SUD U KARLOVCU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</si>
  <si>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</si>
  <si>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</si>
  <si>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</si>
  <si>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</si>
  <si>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</si>
  <si>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</si>
  <si>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</si>
  <si>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</si>
  <si>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</si>
  <si>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</si>
  <si>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</si>
  <si>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</si>
  <si>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</si>
  <si>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</si>
  <si>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</si>
  <si>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</si>
  <si>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</si>
  <si>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</si>
  <si>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</si>
  <si>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</si>
  <si>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</si>
  <si>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</si>
  <si>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</si>
  <si>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</si>
  <si>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</si>
  <si>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</si>
  <si>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</si>
  <si>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</si>
  <si>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</si>
  <si>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</si>
  <si>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</si>
  <si>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</si>
  <si>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</si>
  <si>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</si>
  <si>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</si>
  <si>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</si>
  <si>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</si>
  <si>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</si>
  <si>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</si>
  <si>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</si>
  <si>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</si>
  <si>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</si>
  <si>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</si>
  <si>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</si>
  <si>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</si>
  <si>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</si>
  <si>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</si>
  <si>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</si>
  <si>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</si>
  <si>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</si>
  <si>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</si>
  <si>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</si>
  <si>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</si>
  <si>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</si>
  <si>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</si>
  <si>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</si>
  <si>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</si>
  <si>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</si>
  <si>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</si>
  <si>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</si>
  <si>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</si>
  <si>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</si>
  <si>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</si>
  <si>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</si>
  <si>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</si>
  <si>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</si>
  <si>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</si>
  <si>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</si>
  <si>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</si>
  <si>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</si>
  <si>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</si>
  <si>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</si>
  <si>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</si>
  <si>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</si>
  <si>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</si>
  <si>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</si>
  <si>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</si>
  <si>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</si>
  <si>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</si>
  <si>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</si>
  <si>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</si>
  <si>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</si>
  <si>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</si>
  <si>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</si>
  <si>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</si>
  <si>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</si>
  <si>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</si>
  <si>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</si>
  <si>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</si>
  <si>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</si>
  <si>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</si>
  <si>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</si>
  <si>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</si>
  <si>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</si>
  <si>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</si>
  <si>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</si>
  <si>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</si>
  <si>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</si>
  <si>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</si>
  <si>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</si>
  <si>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</si>
  <si>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</si>
  <si>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</si>
  <si>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</si>
  <si>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</si>
  <si>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</si>
  <si>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</si>
  <si>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</si>
  <si>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</si>
  <si>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</si>
  <si>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</si>
  <si>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</si>
  <si>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</si>
  <si>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</si>
  <si>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</si>
  <si>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</si>
  <si>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</si>
  <si>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</si>
  <si>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</si>
  <si>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</si>
  <si>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</si>
  <si>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</si>
  <si>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</si>
  <si>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</si>
  <si>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</si>
  <si>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</si>
  <si>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</si>
  <si>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</si>
  <si>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</si>
  <si>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</si>
  <si>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</si>
  <si>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</si>
  <si>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</si>
  <si>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</si>
  <si>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</si>
  <si>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</si>
  <si>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</si>
  <si>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</si>
  <si>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</si>
  <si>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</si>
  <si>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</si>
  <si>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</si>
  <si>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</si>
  <si>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</si>
  <si>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</si>
  <si>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</si>
  <si>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</si>
  <si>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</si>
  <si>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</si>
  <si>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</si>
  <si>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</si>
  <si>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</si>
  <si>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</si>
  <si>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</si>
  <si>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</si>
  <si>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</si>
  <si>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</si>
  <si>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</si>
  <si>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</si>
  <si>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</si>
  <si>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</si>
  <si>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</si>
  <si>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</si>
  <si>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</si>
  <si>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</si>
  <si>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</si>
  <si>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</si>
  <si>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</si>
  <si>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</si>
  <si>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</si>
  <si>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</si>
  <si>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</si>
  <si>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</si>
  <si>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</si>
  <si>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</si>
  <si>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</si>
  <si>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</si>
  <si>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</si>
  <si>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</si>
  <si>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</si>
  <si>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</si>
  <si>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</si>
  <si>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</si>
  <si>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</si>
  <si>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</si>
  <si>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</si>
  <si>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</si>
  <si>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</si>
  <si>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</si>
  <si>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</si>
  <si>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</si>
  <si>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</si>
  <si>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</si>
  <si>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</si>
  <si>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</si>
  <si>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</si>
  <si>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</si>
  <si>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</si>
  <si>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</si>
  <si>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</si>
  <si>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</si>
  <si>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</si>
  <si>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</si>
  <si>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</si>
  <si>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</si>
  <si>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</si>
  <si>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</si>
  <si>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</si>
  <si>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</si>
  <si>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</si>
  <si>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</si>
  <si>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</si>
  <si>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</si>
  <si>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</si>
  <si>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</si>
  <si>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</si>
  <si>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</si>
  <si>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</si>
  <si>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</si>
  <si>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</si>
  <si>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</si>
  <si>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</si>
  <si>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</si>
  <si>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</si>
  <si>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</si>
  <si>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</si>
  <si>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</si>
  <si>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</si>
  <si>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</si>
  <si>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</si>
  <si>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</si>
  <si>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</si>
  <si>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</si>
  <si>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</si>
  <si>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</si>
  <si>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</si>
  <si>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</si>
  <si>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</si>
  <si>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</si>
  <si>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</si>
  <si>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</si>
  <si>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</si>
  <si>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</si>
  <si>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</si>
  <si>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</si>
  <si>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</si>
  <si>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</si>
  <si>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</si>
  <si>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</si>
  <si>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</si>
  <si>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</si>
  <si>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</si>
  <si>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</si>
  <si>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</si>
  <si>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</si>
  <si>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</si>
  <si>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</si>
  <si>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</si>
  <si>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</si>
  <si>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</si>
  <si>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</si>
  <si>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</si>
  <si>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</si>
  <si>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</si>
  <si>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</si>
  <si>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</si>
  <si>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</si>
  <si>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</si>
  <si>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</si>
  <si>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</si>
  <si>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</si>
  <si>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</si>
  <si>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</si>
  <si>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</si>
  <si>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</si>
  <si>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</si>
  <si>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</si>
  <si>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</si>
  <si>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</si>
  <si>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</si>
  <si>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</si>
  <si>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</si>
  <si>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</si>
  <si>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</si>
  <si>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</si>
  <si>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</si>
  <si>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</si>
  <si>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</si>
  <si>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</si>
  <si>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</si>
  <si>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</si>
  <si>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</si>
  <si>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</si>
  <si>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</si>
  <si>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</si>
  <si>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</si>
  <si>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</si>
  <si>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</si>
  <si>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</si>
  <si>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</si>
  <si>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</si>
  <si>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</si>
  <si>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</si>
  <si>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</si>
  <si>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</si>
  <si>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</si>
  <si>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</si>
  <si>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</si>
  <si>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</si>
  <si>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</si>
  <si>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</si>
  <si>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</si>
  <si>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</si>
  <si>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</si>
  <si>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</si>
  <si>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</si>
  <si>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</si>
  <si>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</si>
  <si>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</si>
  <si>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</si>
  <si>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</si>
  <si>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</si>
  <si>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</si>
  <si>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</si>
  <si>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</si>
  <si>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</si>
  <si>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</si>
  <si>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</si>
  <si>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</si>
  <si>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</si>
  <si>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</si>
  <si>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</si>
  <si>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</si>
  <si>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</si>
  <si>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</si>
  <si>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</si>
  <si>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</si>
  <si>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</si>
  <si>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</si>
  <si>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</si>
  <si>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</si>
  <si>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</si>
  <si>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</si>
  <si>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</si>
  <si>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</si>
  <si>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</si>
  <si>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</si>
  <si>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</si>
  <si>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</si>
  <si>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</si>
  <si>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</si>
  <si>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</si>
  <si>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</si>
  <si>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</si>
  <si>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</si>
  <si>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</si>
  <si>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</si>
  <si>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</si>
  <si>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</si>
  <si>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</si>
  <si>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</si>
  <si>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</si>
  <si>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</si>
  <si>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</si>
  <si>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</si>
  <si>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</si>
  <si>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</si>
  <si>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</si>
  <si>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</si>
  <si>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</si>
  <si>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</si>
  <si>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</si>
  <si>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</si>
  <si>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</si>
  <si>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</si>
  <si>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</si>
  <si>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</si>
  <si>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</si>
  <si>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</si>
  <si>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</si>
  <si>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</si>
  <si>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</si>
  <si>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</si>
  <si>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</si>
  <si>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</si>
  <si>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</si>
  <si>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</si>
  <si>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</si>
  <si>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</si>
  <si>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</si>
  <si>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</si>
  <si>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</si>
  <si>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</si>
  <si>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</si>
  <si>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</si>
  <si>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</si>
  <si>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</si>
  <si>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</si>
  <si>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</si>
  <si>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</si>
  <si>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</si>
  <si>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</si>
  <si>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</si>
  <si>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</si>
  <si>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</si>
  <si>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</si>
  <si>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</si>
  <si>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</si>
  <si>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</si>
  <si>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</si>
  <si>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</si>
  <si>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</si>
  <si>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</si>
  <si>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</si>
  <si>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</si>
  <si>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</si>
  <si>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</si>
  <si>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</si>
  <si>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</si>
  <si>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</si>
  <si>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</si>
  <si>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</si>
  <si>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</si>
  <si>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</si>
  <si>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</si>
  <si>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</si>
  <si>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</si>
  <si>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</si>
  <si>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</si>
  <si>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</si>
  <si>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</si>
  <si>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</si>
  <si>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</si>
  <si>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</si>
  <si>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</si>
  <si>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</si>
  <si>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</si>
  <si>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</si>
  <si>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</si>
  <si>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</si>
  <si>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</si>
  <si>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</si>
  <si>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</si>
  <si>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</si>
  <si>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</si>
  <si>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</si>
  <si>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</si>
  <si>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</si>
  <si>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</si>
  <si>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</si>
  <si>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</si>
  <si>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</si>
  <si>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</si>
  <si>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</si>
  <si>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</si>
  <si>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</si>
  <si>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</si>
  <si>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</si>
  <si>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</si>
  <si>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</si>
  <si>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</si>
  <si>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</si>
  <si>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</si>
  <si>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</si>
  <si>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</si>
  <si>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</si>
  <si>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</si>
  <si>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</si>
  <si>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</si>
  <si>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</si>
  <si>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</si>
  <si>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</si>
  <si>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</si>
  <si>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</si>
  <si>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</si>
  <si>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</si>
  <si>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</si>
  <si>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</si>
  <si>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</si>
  <si>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</si>
  <si>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</si>
  <si>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</si>
  <si>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</si>
  <si>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</si>
  <si>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</si>
  <si>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</si>
  <si>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</si>
  <si>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</si>
  <si>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</si>
  <si>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</si>
  <si>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</si>
  <si>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</si>
  <si>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</si>
  <si>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</si>
  <si>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</si>
  <si>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</si>
  <si>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</si>
  <si>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</si>
  <si>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</si>
  <si>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</si>
  <si>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</si>
  <si>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</si>
  <si>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</si>
  <si>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</si>
  <si>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</si>
  <si>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</si>
  <si>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</si>
  <si>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</si>
  <si>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</si>
  <si>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</si>
  <si>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</si>
  <si>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</si>
  <si>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</si>
  <si>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</si>
  <si>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</si>
  <si>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</si>
  <si>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</si>
  <si>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</si>
  <si>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</si>
  <si>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</si>
  <si>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</si>
  <si>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</si>
  <si>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</si>
  <si>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</si>
  <si>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</si>
  <si>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</si>
  <si>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</si>
  <si>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</si>
  <si>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</si>
  <si>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</si>
  <si>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</si>
  <si>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</si>
  <si>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</si>
  <si>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</si>
  <si>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</si>
  <si>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</si>
  <si>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</si>
  <si>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</si>
  <si>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</si>
  <si>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</si>
  <si>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</si>
  <si>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</si>
  <si>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</si>
  <si>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</si>
  <si>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</si>
  <si>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</si>
  <si>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</si>
  <si>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</si>
  <si>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</si>
  <si>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</si>
  <si>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</si>
  <si>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</si>
  <si>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</si>
  <si>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</si>
  <si>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</si>
  <si>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</si>
  <si>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</si>
  <si>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</si>
  <si>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</si>
  <si>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</si>
  <si>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</si>
  <si>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</si>
  <si>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</si>
  <si>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</si>
  <si>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</si>
  <si>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</si>
  <si>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</si>
  <si>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</si>
  <si>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</si>
  <si>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</si>
  <si>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</si>
  <si>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</si>
  <si>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</si>
  <si>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</si>
  <si>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</si>
  <si>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</si>
  <si>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</si>
  <si>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</si>
  <si>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</si>
  <si>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</si>
  <si>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</si>
  <si>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</si>
  <si>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</si>
  <si>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</si>
  <si>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</si>
  <si>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</si>
  <si>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</si>
  <si>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</si>
  <si>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</si>
  <si>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</si>
  <si>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</si>
  <si>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</si>
  <si>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</si>
  <si>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</si>
  <si>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</si>
  <si>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</si>
  <si>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</si>
  <si>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</si>
  <si>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</si>
  <si>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</si>
  <si>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</si>
  <si>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</si>
  <si>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</si>
  <si>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</si>
  <si>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</si>
  <si>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</si>
  <si>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</si>
  <si>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</si>
  <si>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</si>
  <si>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</si>
  <si>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</si>
  <si>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</si>
  <si>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</si>
  <si>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</si>
  <si>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</si>
  <si>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</si>
  <si>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</si>
  <si>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</si>
  <si>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</si>
  <si>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</si>
  <si>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</si>
  <si>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</si>
  <si>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</si>
  <si>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</si>
  <si>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</si>
  <si>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</si>
  <si>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</si>
  <si>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</si>
  <si>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</si>
  <si>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</si>
  <si>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</si>
  <si>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</si>
  <si>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</si>
  <si>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</si>
  <si>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</si>
  <si>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</si>
  <si>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</si>
  <si>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</si>
  <si>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</si>
  <si>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</si>
  <si>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</si>
  <si>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</si>
  <si>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</si>
  <si>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</si>
  <si>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</si>
  <si>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</si>
  <si>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</si>
  <si>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</si>
  <si>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</si>
  <si>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</si>
  <si>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</si>
  <si>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</si>
  <si>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</si>
  <si>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</si>
  <si>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</si>
  <si>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</si>
  <si>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</si>
  <si>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</si>
  <si>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</si>
  <si>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</si>
  <si>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</si>
  <si>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</si>
  <si>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</si>
  <si>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</si>
  <si>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</si>
  <si>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</si>
  <si>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</si>
  <si>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</si>
  <si>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</si>
  <si>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</si>
  <si>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</si>
  <si>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</si>
  <si>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</si>
  <si>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</si>
  <si>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</si>
  <si>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</si>
  <si>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</si>
  <si>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</si>
  <si>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</si>
  <si>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</si>
  <si>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</si>
  <si>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</si>
  <si>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</si>
  <si>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</si>
  <si>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</si>
  <si>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</si>
  <si>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</si>
  <si>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</si>
  <si>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</si>
  <si>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</si>
  <si>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</si>
  <si>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</si>
  <si>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</si>
  <si>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</si>
  <si>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</si>
  <si>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</si>
  <si>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</si>
  <si>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</si>
  <si>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</si>
  <si>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</si>
  <si>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</si>
  <si>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</si>
  <si>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</si>
  <si>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</si>
  <si>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</si>
  <si>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</si>
  <si>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</si>
  <si>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</si>
  <si>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</si>
  <si>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</si>
  <si>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</si>
  <si>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</si>
  <si>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</si>
  <si>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</si>
  <si>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</si>
  <si>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</si>
  <si>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</si>
  <si>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</si>
  <si>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</si>
  <si>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</si>
  <si>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</si>
  <si>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</si>
  <si>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</si>
  <si>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</si>
  <si>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</si>
  <si>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</si>
  <si>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</si>
  <si>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</si>
  <si>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</si>
  <si>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</si>
  <si>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</si>
  <si>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</si>
  <si>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</si>
  <si>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</si>
  <si>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</si>
  <si>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</si>
  <si>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</si>
  <si>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</si>
  <si>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</si>
  <si>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</si>
  <si>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</si>
  <si>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</si>
  <si>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</si>
  <si>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</si>
  <si>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</si>
  <si>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</si>
  <si>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</si>
  <si>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</si>
  <si>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</si>
  <si>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</si>
  <si>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</si>
  <si>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</si>
  <si>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</si>
  <si>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</si>
  <si>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</si>
  <si>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</si>
  <si>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</si>
  <si>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</si>
  <si>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</si>
  <si>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</si>
  <si>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</si>
  <si>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</si>
  <si>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</si>
  <si>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</si>
  <si>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</si>
  <si>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</si>
  <si>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</si>
  <si>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</si>
  <si>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</si>
  <si>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</si>
  <si>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</si>
  <si>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</si>
  <si>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</si>
  <si>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</si>
  <si>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</si>
  <si>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</si>
  <si>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</si>
  <si>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</si>
  <si>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</si>
  <si>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</si>
  <si>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</si>
  <si>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</si>
  <si>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</si>
  <si>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</si>
  <si>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</si>
  <si>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</si>
  <si>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</si>
  <si>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</si>
  <si>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</si>
  <si>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</si>
  <si>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</si>
  <si>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</si>
  <si>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</si>
  <si>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</si>
  <si>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</si>
  <si>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</si>
  <si>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</si>
  <si>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</si>
  <si>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</si>
  <si>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</si>
  <si>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</si>
  <si>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</si>
  <si>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</si>
  <si>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</si>
  <si>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</si>
  <si>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</si>
  <si>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</si>
  <si>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</si>
  <si>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</si>
  <si>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</si>
  <si>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</si>
  <si>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</si>
  <si>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</si>
  <si>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</si>
  <si>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</si>
  <si>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</si>
  <si>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</si>
  <si>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</si>
  <si>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</si>
  <si>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</si>
  <si>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</si>
  <si>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</si>
  <si>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</si>
  <si>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</si>
  <si>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</si>
  <si>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</si>
  <si>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</si>
  <si>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</si>
  <si>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</si>
  <si>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</si>
  <si>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</si>
  <si>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</si>
  <si>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</si>
  <si>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</si>
  <si>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</si>
  <si>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</si>
  <si>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</si>
  <si>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</si>
  <si>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</si>
  <si>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</si>
  <si>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</si>
  <si>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</si>
  <si>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</si>
  <si>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</si>
  <si>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</si>
  <si>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</si>
  <si>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</si>
  <si>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</si>
  <si>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</si>
  <si>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</si>
  <si>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</si>
  <si>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</si>
  <si>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</si>
  <si>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</si>
  <si>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</si>
  <si>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</si>
  <si>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</si>
  <si>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</si>
  <si>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</si>
  <si>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</si>
  <si>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</si>
  <si>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</si>
  <si>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</si>
  <si>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</si>
  <si>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</si>
  <si>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</si>
  <si>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</si>
  <si>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</si>
  <si>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</si>
  <si>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</si>
  <si>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</si>
  <si>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</si>
  <si>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</si>
  <si>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</si>
  <si>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</si>
  <si>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</si>
  <si>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</si>
  <si>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</si>
  <si>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</si>
  <si>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</si>
  <si>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</si>
  <si>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</si>
  <si>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</si>
  <si>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</si>
  <si>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</si>
  <si>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</si>
  <si>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</si>
  <si>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</si>
  <si>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</si>
  <si>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</si>
  <si>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</si>
  <si>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</si>
  <si>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</si>
  <si>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</si>
  <si>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</si>
  <si>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</si>
  <si>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</si>
  <si>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</si>
  <si>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</si>
  <si>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</si>
  <si>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</si>
  <si>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</si>
  <si>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</si>
  <si>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</si>
  <si>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</si>
  <si>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</si>
  <si>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</si>
  <si>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</si>
  <si>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</si>
  <si>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</si>
  <si>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</si>
  <si>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</si>
  <si>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</si>
  <si>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</si>
  <si>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</si>
  <si>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</si>
  <si>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</si>
  <si>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</si>
  <si>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</si>
  <si>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</si>
  <si>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</si>
  <si>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</si>
  <si>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</si>
  <si>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</si>
  <si>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</si>
  <si>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</si>
  <si>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</si>
  <si>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</si>
  <si>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</si>
  <si>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</si>
  <si>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</si>
  <si>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</si>
  <si>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</si>
  <si>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</si>
  <si>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</si>
  <si>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</si>
  <si>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</si>
  <si>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</si>
  <si>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</si>
  <si>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</si>
  <si>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</si>
  <si>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</si>
  <si>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</si>
  <si>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</si>
  <si>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</si>
  <si>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</si>
  <si>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</si>
  <si>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</si>
  <si>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</si>
  <si>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</si>
  <si>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</si>
  <si>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</si>
  <si>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</si>
  <si>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</si>
  <si>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</si>
  <si>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</si>
  <si>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</si>
  <si>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</si>
  <si>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</si>
  <si>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</si>
  <si>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</si>
  <si>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</si>
  <si>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</si>
  <si>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</si>
  <si>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</si>
  <si>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</si>
  <si>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</si>
  <si>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</si>
  <si>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</si>
  <si>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</si>
  <si>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</si>
  <si>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</si>
  <si>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</si>
  <si>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</si>
  <si>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</si>
  <si>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</si>
  <si>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</si>
  <si>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</si>
  <si>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</si>
  <si>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</si>
  <si>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</si>
  <si>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</si>
  <si>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</si>
  <si>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</si>
  <si>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</si>
  <si>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</si>
  <si>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</si>
  <si>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</si>
  <si>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</si>
  <si>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</si>
  <si>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</si>
  <si>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</si>
  <si>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</si>
  <si>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</si>
  <si>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</si>
  <si>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</si>
  <si>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</si>
  <si>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</si>
  <si>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</si>
  <si>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</si>
  <si>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</si>
  <si>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</si>
  <si>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</si>
  <si>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</si>
  <si>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</si>
  <si>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</si>
  <si>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</si>
  <si>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</si>
  <si>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</si>
  <si>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</si>
  <si>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</si>
  <si>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</si>
  <si>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</si>
  <si>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</si>
  <si>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</si>
  <si>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</si>
  <si>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</si>
  <si>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</si>
  <si>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</si>
  <si>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</si>
  <si>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</si>
  <si>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</si>
  <si>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</si>
  <si>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</si>
  <si>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</si>
  <si>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</si>
  <si>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</si>
  <si>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</si>
  <si>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</si>
  <si>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</si>
  <si>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</si>
  <si>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</si>
  <si>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</si>
  <si>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</si>
  <si>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</si>
  <si>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</si>
  <si>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</si>
  <si>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</si>
  <si>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</si>
  <si>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</si>
  <si>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</si>
  <si>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</si>
  <si>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</si>
  <si>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</si>
  <si>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</si>
  <si>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</si>
  <si>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</si>
  <si>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</si>
  <si>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</si>
  <si>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</si>
  <si>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</si>
  <si>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</si>
  <si>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</si>
  <si>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</si>
  <si>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</si>
  <si>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</si>
  <si>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</si>
  <si>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</si>
  <si>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</si>
  <si>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</si>
  <si>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</si>
  <si>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</si>
  <si>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</si>
  <si>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</si>
  <si>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</si>
  <si>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</si>
  <si>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</si>
  <si>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</si>
  <si>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</si>
  <si>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</si>
  <si>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</si>
  <si>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</si>
  <si>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</si>
  <si>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</si>
  <si>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</si>
  <si>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</si>
  <si>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</si>
  <si>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</si>
  <si>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</si>
  <si>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</si>
  <si>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</si>
  <si>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</si>
  <si>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</si>
  <si>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</si>
  <si>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</si>
  <si>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</si>
  <si>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</si>
  <si>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</si>
  <si>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</si>
  <si>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</si>
  <si>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</si>
  <si>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</si>
  <si>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</si>
  <si>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</si>
  <si>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</si>
  <si>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</si>
  <si>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</si>
  <si>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</si>
  <si>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</si>
  <si>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</si>
  <si>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</si>
  <si>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</si>
  <si>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</si>
  <si>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</si>
  <si>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</si>
  <si>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</si>
  <si>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</si>
  <si>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</si>
  <si>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</si>
  <si>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</si>
  <si>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</si>
  <si>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</si>
  <si>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</si>
  <si>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</si>
  <si>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</si>
  <si>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</si>
  <si>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</si>
  <si>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</si>
  <si>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</si>
  <si>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</si>
  <si>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</si>
  <si>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</si>
  <si>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</si>
  <si>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</si>
  <si>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</si>
  <si>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</si>
  <si>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</si>
  <si>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</si>
  <si>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</si>
  <si>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</si>
  <si>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</si>
  <si>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</si>
  <si>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</si>
  <si>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</si>
  <si>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</si>
  <si>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</si>
  <si>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</si>
  <si>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</si>
  <si>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</si>
  <si>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</si>
  <si>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</si>
  <si>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</si>
  <si>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</si>
  <si>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</si>
  <si>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</si>
  <si>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</si>
  <si>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</si>
  <si>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</si>
  <si>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</si>
  <si>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</si>
  <si>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</si>
  <si>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</si>
  <si>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</si>
  <si>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</si>
  <si>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</si>
  <si>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</si>
  <si>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</si>
  <si>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</si>
  <si>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</si>
  <si>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</si>
  <si>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</si>
  <si>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</si>
  <si>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</si>
  <si>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</si>
  <si>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</si>
  <si>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</si>
  <si>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</si>
  <si>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</si>
  <si>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</si>
  <si>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</si>
  <si>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</si>
  <si>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</si>
  <si>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</si>
  <si>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</si>
  <si>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</si>
  <si>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</si>
  <si>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</si>
  <si>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</si>
  <si>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</si>
  <si>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</si>
  <si>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</si>
  <si>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</si>
  <si>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</si>
  <si>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</si>
  <si>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</si>
  <si>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</si>
  <si>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</si>
  <si>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</si>
  <si>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</si>
  <si>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</si>
  <si>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</si>
  <si>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</si>
  <si>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</si>
  <si>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</si>
  <si>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</si>
  <si>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</si>
  <si>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</si>
  <si>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</si>
  <si>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</si>
  <si>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</si>
  <si>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</si>
  <si>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</si>
  <si>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</si>
  <si>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</si>
  <si>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</si>
  <si>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</si>
  <si>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</si>
  <si>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</si>
  <si>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</si>
  <si>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</si>
  <si>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</si>
  <si>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</si>
  <si>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</si>
  <si>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</si>
  <si>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</si>
  <si>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</si>
  <si>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</si>
  <si>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</si>
  <si>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</si>
  <si>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</si>
  <si>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</si>
  <si>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</si>
  <si>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</si>
  <si>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</si>
  <si>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</si>
  <si>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</si>
  <si>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</si>
  <si>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</si>
  <si>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</si>
  <si>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</si>
  <si>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</si>
  <si>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</si>
  <si>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</si>
  <si>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</si>
  <si>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</si>
  <si>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</si>
  <si>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</si>
  <si>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</si>
  <si>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</si>
  <si>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</si>
  <si>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</si>
  <si>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</si>
  <si>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</si>
  <si>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</si>
  <si>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</si>
  <si>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</si>
  <si>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</si>
  <si>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</si>
  <si>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</si>
  <si>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</si>
  <si>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</si>
  <si>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</si>
  <si>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</si>
  <si>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</si>
  <si>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</si>
  <si>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</si>
  <si>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</si>
  <si>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</si>
  <si>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</si>
  <si>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</si>
  <si>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</si>
  <si>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</si>
  <si>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</si>
  <si>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</si>
  <si>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</si>
  <si>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</si>
  <si>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</si>
  <si>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</si>
  <si>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</si>
  <si>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</si>
  <si>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</si>
  <si>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</si>
  <si>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</si>
  <si>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</si>
  <si>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</si>
  <si>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</si>
  <si>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</si>
  <si>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</si>
  <si>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</si>
  <si>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</si>
  <si>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</si>
  <si>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</si>
  <si>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</si>
  <si>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</si>
  <si>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</si>
  <si>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</si>
  <si>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</si>
  <si>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</si>
  <si>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</si>
  <si>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</si>
  <si>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</si>
  <si>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</si>
  <si>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</si>
  <si>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</si>
  <si>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</si>
  <si>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</si>
  <si>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</si>
  <si>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</si>
  <si>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</si>
  <si>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</si>
  <si>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</si>
  <si>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</si>
  <si>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</si>
  <si>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</si>
  <si>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</si>
  <si>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</si>
  <si>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</si>
  <si>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</si>
  <si>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</si>
  <si>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</si>
  <si>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</si>
  <si>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</si>
  <si>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</si>
  <si>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</si>
  <si>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</si>
  <si>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</si>
  <si>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</si>
  <si>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</si>
  <si>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</si>
  <si>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</si>
  <si>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</si>
  <si>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</si>
  <si>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</si>
  <si>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</si>
  <si>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</si>
  <si>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</si>
  <si>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</si>
  <si>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</si>
  <si>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</si>
  <si>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</si>
  <si>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</si>
  <si>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</si>
  <si>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</si>
  <si>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</si>
  <si>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</si>
  <si>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</si>
  <si>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</si>
  <si>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</si>
  <si>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</si>
  <si>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</si>
  <si>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</si>
  <si>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</si>
  <si>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</si>
  <si>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</si>
  <si>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</si>
  <si>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</si>
  <si>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</si>
  <si>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</si>
  <si>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</si>
  <si>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</si>
  <si>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</si>
  <si>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</si>
  <si>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</si>
  <si>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</si>
  <si>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</si>
  <si>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</si>
  <si>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</si>
  <si>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</si>
  <si>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</si>
  <si>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</si>
  <si>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</si>
  <si>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</si>
  <si>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</si>
  <si>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</si>
  <si>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</si>
  <si>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</si>
  <si>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</si>
  <si>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</si>
  <si>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</si>
  <si>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</si>
  <si>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</si>
  <si>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</si>
  <si>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</si>
  <si>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</si>
  <si>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</si>
  <si>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</si>
  <si>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</si>
  <si>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</si>
  <si>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</si>
  <si>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</si>
  <si>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</si>
  <si>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</si>
  <si>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</si>
  <si>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</si>
  <si>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</si>
  <si>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</si>
  <si>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</si>
  <si>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</si>
  <si>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</si>
  <si>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</si>
  <si>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</si>
  <si>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</si>
  <si>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</si>
  <si>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</si>
  <si>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</si>
  <si>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</si>
  <si>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</si>
  <si>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</si>
  <si>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</si>
  <si>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</si>
  <si>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</si>
  <si>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</si>
  <si>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</si>
  <si>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</si>
  <si>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</si>
  <si>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</si>
  <si>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</si>
  <si>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</si>
  <si>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</si>
  <si>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</si>
  <si>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</si>
  <si>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</si>
  <si>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</si>
  <si>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</si>
  <si>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</si>
  <si>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</si>
  <si>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</si>
  <si>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</si>
  <si>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</si>
  <si>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</si>
  <si>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</si>
  <si>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</si>
  <si>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</si>
  <si>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</si>
  <si>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</si>
  <si>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</si>
  <si>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</si>
  <si>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</si>
  <si>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</si>
  <si>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</si>
  <si>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</si>
  <si>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</si>
  <si>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</si>
  <si>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</si>
  <si>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</si>
  <si>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</si>
  <si>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</si>
  <si>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</si>
  <si>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</si>
  <si>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</si>
  <si>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</si>
  <si>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</si>
  <si>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</si>
  <si>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</si>
  <si>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</si>
  <si>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</si>
  <si>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</si>
  <si>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</si>
  <si>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</si>
  <si>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</si>
  <si>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</si>
  <si>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</si>
  <si>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</si>
  <si>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</si>
  <si>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</si>
  <si>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</si>
  <si>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</si>
  <si>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</si>
  <si>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</si>
  <si>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</si>
  <si>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</si>
  <si>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</si>
  <si>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</si>
  <si>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</si>
  <si>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</si>
  <si>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</si>
  <si>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</si>
  <si>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</si>
  <si>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</si>
  <si>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</si>
  <si>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</si>
  <si>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</si>
  <si>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</si>
  <si>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</si>
  <si>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</si>
  <si>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</si>
  <si>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</si>
  <si>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</si>
  <si>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</si>
  <si>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</si>
  <si>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</si>
  <si>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</si>
  <si>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</si>
  <si>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</si>
  <si>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</si>
  <si>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</si>
  <si>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</si>
  <si>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</si>
  <si>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</si>
  <si>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</si>
  <si>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</si>
  <si>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</si>
  <si>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</si>
  <si>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</si>
  <si>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</si>
  <si>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</si>
  <si>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</si>
  <si>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</si>
  <si>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</si>
  <si>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</si>
  <si>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</si>
  <si>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</si>
  <si>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</si>
  <si>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</si>
  <si>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</si>
  <si>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</si>
  <si>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</si>
  <si>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</si>
  <si>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</si>
  <si>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</si>
  <si>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</si>
  <si>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</si>
  <si>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</si>
  <si>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</si>
  <si>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</si>
  <si>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</si>
  <si>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</si>
  <si>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</si>
  <si>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</si>
  <si>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</si>
  <si>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</si>
  <si>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</si>
  <si>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</si>
  <si>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</si>
  <si>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</si>
  <si>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</si>
  <si>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</si>
  <si>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</si>
  <si>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</si>
  <si>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</si>
  <si>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</si>
  <si>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</si>
  <si>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</si>
  <si>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</si>
  <si>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</si>
  <si>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</si>
  <si>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</si>
  <si>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</si>
  <si>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</si>
  <si>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</si>
  <si>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</si>
  <si>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</si>
  <si>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</si>
  <si>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</si>
  <si>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</si>
  <si>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</si>
  <si>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</si>
  <si>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</si>
  <si>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</si>
  <si>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</si>
  <si>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</si>
  <si>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</si>
  <si>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</si>
  <si>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</si>
  <si>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</si>
  <si>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</si>
  <si>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</si>
  <si>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</si>
  <si>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</si>
  <si>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</si>
  <si>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</si>
  <si>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</si>
  <si>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</si>
  <si>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</si>
  <si>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</si>
  <si>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</si>
  <si>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</si>
  <si>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</si>
  <si>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</si>
  <si>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</si>
  <si>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</si>
  <si>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</si>
  <si>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</si>
  <si>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</si>
  <si>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</si>
  <si>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</si>
  <si>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</si>
  <si>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</si>
  <si>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</si>
  <si>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</si>
  <si>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</si>
  <si>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</si>
  <si>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</si>
  <si>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</si>
  <si>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</si>
  <si>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</si>
  <si>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</si>
  <si>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</si>
  <si>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</si>
  <si>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</si>
  <si>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</si>
  <si>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</si>
  <si>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</si>
  <si>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</si>
  <si>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</si>
  <si>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</si>
  <si>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</si>
  <si>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</si>
  <si>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</si>
  <si>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</si>
  <si>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</si>
  <si>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</si>
  <si>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</si>
  <si>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</si>
  <si>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</si>
  <si>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</si>
  <si>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</si>
  <si>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</si>
  <si>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</si>
  <si>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</si>
  <si>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</si>
  <si>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</si>
  <si>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</si>
  <si>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</si>
  <si>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</si>
  <si>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</si>
  <si>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</si>
  <si>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</si>
  <si>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</si>
  <si>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</si>
  <si>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</si>
  <si>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</si>
  <si>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</si>
  <si>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</si>
  <si>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</si>
  <si>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</si>
  <si>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</si>
  <si>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</si>
  <si>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</si>
  <si>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</si>
  <si>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</si>
  <si>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</si>
  <si>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</si>
  <si>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</si>
  <si>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</si>
  <si>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</si>
  <si>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</si>
  <si>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</si>
  <si>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</si>
  <si>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</si>
  <si>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</si>
  <si>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</si>
  <si>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</si>
  <si>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</si>
  <si>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</si>
  <si>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</si>
  <si>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</si>
  <si>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</si>
  <si>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</si>
  <si>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</si>
  <si>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</si>
  <si>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</si>
  <si>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</si>
  <si>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</si>
  <si>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</si>
  <si>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</si>
  <si>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</si>
  <si>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</si>
  <si>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</si>
  <si>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</si>
  <si>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</si>
  <si>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</si>
  <si>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</si>
  <si>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</si>
  <si>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</si>
  <si>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</si>
  <si>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</si>
  <si>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</si>
  <si>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</si>
  <si>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</si>
  <si>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</si>
  <si>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</si>
  <si>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</si>
  <si>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</si>
  <si>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</si>
  <si>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</si>
  <si>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</si>
  <si>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</si>
  <si>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</si>
  <si>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</si>
  <si>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</si>
  <si>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</si>
  <si>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</si>
  <si>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</si>
  <si>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</si>
  <si>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</si>
  <si>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</si>
  <si>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</si>
  <si>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</si>
  <si>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</si>
  <si>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</si>
  <si>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</si>
  <si>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</si>
  <si>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</si>
  <si>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</si>
  <si>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</si>
  <si>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</si>
  <si>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</si>
  <si>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</si>
  <si>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</si>
  <si>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</si>
  <si>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</si>
  <si>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</si>
  <si>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</si>
  <si>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</si>
  <si>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</si>
  <si>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</si>
  <si>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</si>
  <si>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</si>
  <si>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</si>
  <si>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</si>
  <si>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</si>
  <si>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</si>
  <si>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</si>
  <si>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</si>
  <si>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</si>
  <si>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</si>
  <si>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</si>
  <si>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</si>
  <si>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</si>
  <si>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</si>
  <si>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</si>
  <si>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</si>
  <si>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</si>
  <si>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</si>
  <si>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</si>
  <si>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</si>
  <si>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</si>
  <si>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</si>
  <si>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</si>
  <si>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</si>
  <si>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</si>
  <si>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</si>
  <si>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</si>
  <si>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</si>
  <si>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</si>
  <si>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</si>
  <si>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</si>
  <si>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</si>
  <si>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</si>
  <si>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</si>
  <si>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</si>
  <si>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</si>
  <si>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</si>
  <si>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</si>
  <si>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</si>
  <si>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</si>
  <si>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</si>
  <si>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</si>
  <si>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</si>
  <si>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</si>
  <si>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</si>
  <si>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</si>
  <si>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</si>
  <si>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</si>
  <si>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</si>
  <si>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</si>
  <si>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</si>
  <si>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</si>
  <si>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</si>
  <si>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</si>
  <si>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</si>
  <si>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</si>
  <si>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</si>
  <si>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</si>
  <si>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</si>
  <si>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</si>
  <si>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</si>
  <si>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</si>
  <si>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</si>
  <si>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</si>
  <si>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</si>
  <si>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</si>
  <si>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</si>
  <si>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</si>
  <si>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</si>
  <si>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</si>
  <si>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</si>
  <si>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</si>
  <si>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</si>
  <si>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</si>
  <si>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</si>
  <si>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</si>
  <si>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</si>
  <si>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</si>
  <si>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</si>
  <si>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</si>
  <si>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</si>
  <si>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</si>
  <si>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</si>
  <si>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</si>
  <si>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</si>
  <si>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</si>
  <si>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</si>
  <si>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</si>
  <si>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</si>
  <si>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</si>
  <si>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</si>
  <si>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</si>
  <si>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</si>
  <si>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</si>
  <si>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</si>
  <si>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</si>
  <si>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</si>
  <si>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</si>
  <si>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</si>
  <si>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</si>
  <si>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</si>
  <si>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</si>
  <si>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</si>
  <si>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</si>
  <si>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</si>
  <si>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</si>
  <si>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</si>
  <si>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</si>
  <si>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</si>
  <si>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</si>
  <si>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</si>
  <si>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</si>
  <si>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</si>
  <si>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</si>
  <si>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</si>
  <si>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</si>
  <si>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</si>
  <si>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</si>
  <si>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</si>
  <si>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</si>
  <si>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</si>
  <si>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</si>
  <si>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</si>
  <si>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</si>
  <si>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</si>
  <si>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</si>
  <si>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</si>
  <si>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</si>
  <si>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</si>
  <si>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</si>
  <si>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</si>
  <si>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</si>
  <si>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</si>
  <si>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</si>
  <si>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</si>
  <si>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</si>
  <si>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</si>
  <si>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</si>
  <si>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</si>
  <si>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</si>
  <si>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</si>
  <si>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</si>
  <si>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</si>
  <si>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</si>
  <si>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</si>
  <si>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</si>
  <si>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</si>
  <si>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</si>
  <si>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</si>
  <si>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</si>
  <si>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</si>
  <si>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</si>
  <si>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</si>
  <si>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</si>
  <si>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</si>
  <si>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</si>
  <si>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</si>
  <si>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</si>
  <si>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</si>
  <si>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</si>
  <si>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</si>
  <si>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</si>
  <si>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</si>
  <si>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</si>
  <si>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</si>
  <si>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</si>
  <si>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</si>
  <si>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</si>
  <si>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</si>
  <si>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</si>
  <si>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</si>
  <si>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</si>
  <si>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</si>
  <si>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</si>
  <si>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</si>
  <si>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</si>
  <si>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</si>
  <si>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</si>
  <si>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</si>
  <si>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</si>
  <si>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</si>
  <si>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</si>
  <si>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</si>
  <si>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</si>
  <si>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</si>
  <si>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</si>
  <si>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</si>
  <si>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</si>
  <si>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</si>
  <si>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</si>
  <si>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</si>
  <si>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</si>
  <si>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</si>
  <si>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</si>
  <si>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</si>
  <si>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</si>
  <si>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</si>
  <si>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</si>
  <si>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</si>
  <si>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</si>
  <si>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</si>
  <si>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</si>
  <si>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</si>
  <si>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</si>
  <si>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</si>
  <si>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</si>
  <si>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</si>
  <si>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</si>
  <si>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</si>
  <si>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</si>
  <si>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</si>
  <si>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</si>
  <si>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</si>
  <si>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</si>
  <si>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</si>
  <si>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</si>
  <si>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</si>
  <si>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</si>
  <si>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</si>
  <si>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</si>
  <si>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</si>
  <si>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</si>
  <si>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</si>
  <si>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</si>
  <si>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</si>
  <si>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</si>
  <si>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</si>
  <si>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</si>
  <si>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</si>
  <si>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</si>
  <si>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</si>
  <si>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</si>
  <si>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</si>
  <si>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</si>
  <si>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</si>
  <si>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</si>
  <si>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</si>
  <si>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</si>
  <si>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</si>
  <si>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</si>
  <si>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</si>
  <si>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</si>
  <si>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</si>
  <si>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</si>
  <si>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</si>
  <si>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</si>
  <si>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</si>
  <si>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</si>
  <si>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</si>
  <si>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</si>
  <si>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</si>
  <si>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</si>
  <si>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</si>
  <si>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</si>
  <si>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</si>
  <si>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</si>
  <si>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</si>
  <si>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</si>
  <si>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</si>
  <si>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</si>
  <si>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</si>
  <si>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</si>
  <si>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</si>
  <si>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</si>
  <si>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</si>
  <si>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</si>
  <si>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</si>
  <si>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</si>
  <si>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</si>
  <si>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</si>
  <si>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KARLOVCU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</si>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</sst>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5244620.459999999</v>
      </c>
      <c r="D2" s="7">
        <f>'PR-RAS'!E6</f>
        <v>6157046.1100000003</v>
      </c>
      <c r="E2" s="7">
        <v>0</v>
      </c>
      <c r="F2" s="7">
        <v>0</v>
      </c>
      <c r="G2" s="8">
        <f t="shared" ref="G2:G274" si="0">(B2/1000)*(C2*1+D2*2)</f>
        <v>17558.712680000001</v>
      </c>
      <c r="H2" s="8">
        <f t="shared" ref="H2:H274" si="1">ABS(C2-ROUND(C2,0))+ABS(D2-ROUND(D2,0))</f>
        <v>0.56999999936670065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12500</v>
      </c>
      <c r="D45" s="2">
        <f>'PR-RAS'!E49</f>
        <v>7500</v>
      </c>
      <c r="E45" s="2">
        <v>0</v>
      </c>
      <c r="F45" s="2">
        <v>0</v>
      </c>
      <c r="G45" s="3">
        <f t="shared" si="0"/>
        <v>1210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12500</v>
      </c>
      <c r="D64" s="2">
        <f>'PR-RAS'!E68</f>
        <v>7500</v>
      </c>
      <c r="E64" s="2">
        <v>0</v>
      </c>
      <c r="F64" s="2">
        <v>0</v>
      </c>
      <c r="G64" s="3">
        <f t="shared" si="0"/>
        <v>1732.5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12500</v>
      </c>
      <c r="D65" s="2">
        <f>'PR-RAS'!E69</f>
        <v>7500</v>
      </c>
      <c r="E65" s="2">
        <v>0</v>
      </c>
      <c r="F65" s="2">
        <v>0</v>
      </c>
      <c r="G65" s="3">
        <f t="shared" si="0"/>
        <v>1760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1.32</v>
      </c>
      <c r="D78" s="2">
        <f>'PR-RAS'!E82</f>
        <v>2.09</v>
      </c>
      <c r="E78" s="2">
        <v>0</v>
      </c>
      <c r="F78" s="2">
        <v>0</v>
      </c>
      <c r="G78" s="3">
        <f t="shared" si="0"/>
        <v>0.42349999999999999</v>
      </c>
      <c r="H78" s="3">
        <f t="shared" si="1"/>
        <v>0.40999999999999992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1.32</v>
      </c>
      <c r="D79" s="2">
        <f>'PR-RAS'!E83</f>
        <v>2.09</v>
      </c>
      <c r="E79" s="2">
        <v>0</v>
      </c>
      <c r="F79" s="2">
        <v>0</v>
      </c>
      <c r="G79" s="3">
        <f t="shared" si="0"/>
        <v>0.42899999999999999</v>
      </c>
      <c r="H79" s="3">
        <f t="shared" si="1"/>
        <v>0.40999999999999992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1.32</v>
      </c>
      <c r="D81" s="2">
        <f>'PR-RAS'!E85</f>
        <v>2.09</v>
      </c>
      <c r="E81" s="2">
        <v>0</v>
      </c>
      <c r="F81" s="2">
        <v>0</v>
      </c>
      <c r="G81" s="3">
        <f t="shared" si="0"/>
        <v>0.44</v>
      </c>
      <c r="H81" s="3">
        <f t="shared" si="1"/>
        <v>0.40999999999999992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19592.810000000001</v>
      </c>
      <c r="D102" s="2">
        <f>'PR-RAS'!E106</f>
        <v>20672.22</v>
      </c>
      <c r="E102" s="2">
        <v>0</v>
      </c>
      <c r="F102" s="2">
        <v>0</v>
      </c>
      <c r="G102" s="3">
        <f t="shared" si="0"/>
        <v>6154.6622500000003</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19592.810000000001</v>
      </c>
      <c r="D108" s="2">
        <f>'PR-RAS'!E112</f>
        <v>20672.22</v>
      </c>
      <c r="E108" s="2">
        <v>0</v>
      </c>
      <c r="F108" s="2">
        <v>0</v>
      </c>
      <c r="G108" s="3">
        <f t="shared" si="0"/>
        <v>6520.28575</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19592.810000000001</v>
      </c>
      <c r="D113" s="2">
        <f>'PR-RAS'!E117</f>
        <v>20672.22</v>
      </c>
      <c r="E113" s="2">
        <v>0</v>
      </c>
      <c r="F113" s="2">
        <v>0</v>
      </c>
      <c r="G113" s="3">
        <f t="shared" si="0"/>
        <v>6824.9719999999998</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886.64</v>
      </c>
      <c r="D121" s="2">
        <f>'PR-RAS'!E125</f>
        <v>1044.68</v>
      </c>
      <c r="E121" s="2">
        <v>0</v>
      </c>
      <c r="F121" s="2">
        <v>0</v>
      </c>
      <c r="G121" s="3">
        <f t="shared" si="0"/>
        <v>357.12</v>
      </c>
      <c r="H121" s="3">
        <f t="shared" si="1"/>
        <v>0.67999999999994998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886.64</v>
      </c>
      <c r="D122" s="2">
        <f>'PR-RAS'!E126</f>
        <v>1044.68</v>
      </c>
      <c r="E122" s="2">
        <v>0</v>
      </c>
      <c r="F122" s="2">
        <v>0</v>
      </c>
      <c r="G122" s="3">
        <f t="shared" si="0"/>
        <v>360.096</v>
      </c>
      <c r="H122" s="3">
        <f t="shared" si="1"/>
        <v>0.67999999999994998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886.64</v>
      </c>
      <c r="D124" s="2">
        <f>'PR-RAS'!E128</f>
        <v>1044.68</v>
      </c>
      <c r="E124" s="2">
        <v>0</v>
      </c>
      <c r="F124" s="2">
        <v>0</v>
      </c>
      <c r="G124" s="3">
        <f t="shared" si="0"/>
        <v>366.048</v>
      </c>
      <c r="H124" s="3">
        <f t="shared" si="1"/>
        <v>0.67999999999994998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5211639.6899999995</v>
      </c>
      <c r="D130" s="2">
        <f>'PR-RAS'!E134</f>
        <v>6127827.1200000001</v>
      </c>
      <c r="E130" s="2">
        <v>0</v>
      </c>
      <c r="F130" s="2">
        <v>0</v>
      </c>
      <c r="G130" s="3">
        <f t="shared" si="0"/>
        <v>2253280.9169700001</v>
      </c>
      <c r="H130" s="3">
        <f t="shared" si="1"/>
        <v>0.43000000063329935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5211639.6899999995</v>
      </c>
      <c r="D131" s="2">
        <f>'PR-RAS'!E135</f>
        <v>6127827.1200000001</v>
      </c>
      <c r="E131" s="2">
        <v>0</v>
      </c>
      <c r="F131" s="2">
        <v>0</v>
      </c>
      <c r="G131" s="3">
        <f t="shared" si="0"/>
        <v>2270748.2108999998</v>
      </c>
      <c r="H131" s="3">
        <f t="shared" si="1"/>
        <v>0.43000000063329935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5206952.2699999996</v>
      </c>
      <c r="D132" s="2">
        <f>'PR-RAS'!E136</f>
        <v>6081689.2800000003</v>
      </c>
      <c r="E132" s="2">
        <v>0</v>
      </c>
      <c r="F132" s="2">
        <v>0</v>
      </c>
      <c r="G132" s="3">
        <f t="shared" si="0"/>
        <v>2275513.33873</v>
      </c>
      <c r="H132" s="3">
        <f t="shared" si="1"/>
        <v>0.54999999981373549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4687.42</v>
      </c>
      <c r="D133" s="2">
        <f>'PR-RAS'!E137</f>
        <v>46137.84</v>
      </c>
      <c r="E133" s="2">
        <v>0</v>
      </c>
      <c r="F133" s="2">
        <v>0</v>
      </c>
      <c r="G133" s="3">
        <f t="shared" si="0"/>
        <v>12799.129199999999</v>
      </c>
      <c r="H133" s="3">
        <f t="shared" si="1"/>
        <v>0.58000000000356522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5245078.3499999996</v>
      </c>
      <c r="D148" s="2">
        <f>'PR-RAS'!E152</f>
        <v>6542755.5</v>
      </c>
      <c r="E148" s="2">
        <v>0</v>
      </c>
      <c r="F148" s="2">
        <v>0</v>
      </c>
      <c r="G148" s="3">
        <f t="shared" si="0"/>
        <v>2694596.6344500002</v>
      </c>
      <c r="H148" s="3">
        <f t="shared" si="1"/>
        <v>0.84999999962747097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4030678.07</v>
      </c>
      <c r="D149" s="2">
        <f>'PR-RAS'!E153</f>
        <v>4936150.7300000004</v>
      </c>
      <c r="E149" s="2">
        <v>0</v>
      </c>
      <c r="F149" s="2">
        <v>0</v>
      </c>
      <c r="G149" s="3">
        <f t="shared" si="0"/>
        <v>2057640.9704400001</v>
      </c>
      <c r="H149" s="3">
        <f t="shared" si="1"/>
        <v>0.3399999993853271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3351376.04</v>
      </c>
      <c r="D150" s="2">
        <f>'PR-RAS'!E154</f>
        <v>4100989.29</v>
      </c>
      <c r="E150" s="2">
        <v>0</v>
      </c>
      <c r="F150" s="2">
        <v>0</v>
      </c>
      <c r="G150" s="3">
        <f t="shared" si="0"/>
        <v>1721449.8383800001</v>
      </c>
      <c r="H150" s="3">
        <f t="shared" si="1"/>
        <v>0.33000000007450581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3308899.94</v>
      </c>
      <c r="D151" s="2">
        <f>'PR-RAS'!E155</f>
        <v>4045140</v>
      </c>
      <c r="E151" s="2">
        <v>0</v>
      </c>
      <c r="F151" s="2">
        <v>0</v>
      </c>
      <c r="G151" s="3">
        <f t="shared" si="0"/>
        <v>1709876.9909999999</v>
      </c>
      <c r="H151" s="3">
        <f t="shared" si="1"/>
        <v>6.0000000055879354E-2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42476.1</v>
      </c>
      <c r="D153" s="2">
        <f>'PR-RAS'!E157</f>
        <v>55849.29</v>
      </c>
      <c r="E153" s="2">
        <v>0</v>
      </c>
      <c r="F153" s="2">
        <v>0</v>
      </c>
      <c r="G153" s="3">
        <f t="shared" si="0"/>
        <v>23434.551359999998</v>
      </c>
      <c r="H153" s="3">
        <f t="shared" si="1"/>
        <v>0.38999999999941792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126324.88</v>
      </c>
      <c r="D155" s="2">
        <f>'PR-RAS'!E159</f>
        <v>158497.96</v>
      </c>
      <c r="E155" s="2">
        <v>0</v>
      </c>
      <c r="F155" s="2">
        <v>0</v>
      </c>
      <c r="G155" s="3">
        <f t="shared" si="0"/>
        <v>68271.403200000001</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552977.15</v>
      </c>
      <c r="D156" s="2">
        <f>'PR-RAS'!E160</f>
        <v>676663.48</v>
      </c>
      <c r="E156" s="2">
        <v>0</v>
      </c>
      <c r="F156" s="2">
        <v>0</v>
      </c>
      <c r="G156" s="3">
        <f t="shared" si="0"/>
        <v>295477.13704999996</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552977.15</v>
      </c>
      <c r="D158" s="2">
        <f>'PR-RAS'!E162</f>
        <v>676663.48</v>
      </c>
      <c r="E158" s="2">
        <v>0</v>
      </c>
      <c r="F158" s="2">
        <v>0</v>
      </c>
      <c r="G158" s="3">
        <f t="shared" si="0"/>
        <v>299289.74526999996</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1210309.7000000002</v>
      </c>
      <c r="D160" s="2">
        <f>'PR-RAS'!E164</f>
        <v>1602120.38</v>
      </c>
      <c r="E160" s="2">
        <v>0</v>
      </c>
      <c r="F160" s="2">
        <v>0</v>
      </c>
      <c r="G160" s="3">
        <f t="shared" si="0"/>
        <v>701913.52314000006</v>
      </c>
      <c r="H160" s="3">
        <f t="shared" si="1"/>
        <v>0.67999999970197678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105946.32</v>
      </c>
      <c r="D161" s="2">
        <f>'PR-RAS'!E165</f>
        <v>119629.36000000002</v>
      </c>
      <c r="E161" s="2">
        <v>0</v>
      </c>
      <c r="F161" s="2">
        <v>0</v>
      </c>
      <c r="G161" s="3">
        <f t="shared" si="0"/>
        <v>55232.806400000009</v>
      </c>
      <c r="H161" s="3">
        <f t="shared" si="1"/>
        <v>0.68000000002211891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7100.25</v>
      </c>
      <c r="D162" s="2">
        <f>'PR-RAS'!E166</f>
        <v>8809.5499999999993</v>
      </c>
      <c r="E162" s="2">
        <v>0</v>
      </c>
      <c r="F162" s="2">
        <v>0</v>
      </c>
      <c r="G162" s="3">
        <f t="shared" si="0"/>
        <v>3979.8153499999999</v>
      </c>
      <c r="H162" s="3">
        <f t="shared" si="1"/>
        <v>0.7000000000007276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95477.63</v>
      </c>
      <c r="D163" s="2">
        <f>'PR-RAS'!E167</f>
        <v>105614.1</v>
      </c>
      <c r="E163" s="2">
        <v>0</v>
      </c>
      <c r="F163" s="2">
        <v>0</v>
      </c>
      <c r="G163" s="3">
        <f t="shared" si="0"/>
        <v>49686.344460000008</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1826.25</v>
      </c>
      <c r="D164" s="2">
        <f>'PR-RAS'!E168</f>
        <v>3481.35</v>
      </c>
      <c r="E164" s="2">
        <v>0</v>
      </c>
      <c r="F164" s="2">
        <v>0</v>
      </c>
      <c r="G164" s="3">
        <f t="shared" si="0"/>
        <v>1432.5988500000001</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1542.19</v>
      </c>
      <c r="D165" s="2">
        <f>'PR-RAS'!E169</f>
        <v>1724.36</v>
      </c>
      <c r="E165" s="2">
        <v>0</v>
      </c>
      <c r="F165" s="2">
        <v>0</v>
      </c>
      <c r="G165" s="3">
        <f t="shared" si="0"/>
        <v>818.50923999999998</v>
      </c>
      <c r="H165" s="3">
        <f t="shared" si="1"/>
        <v>0.54999999999995453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155269</v>
      </c>
      <c r="D166" s="2">
        <f>'PR-RAS'!E170</f>
        <v>146055.82</v>
      </c>
      <c r="E166" s="2">
        <v>0</v>
      </c>
      <c r="F166" s="2">
        <v>0</v>
      </c>
      <c r="G166" s="3">
        <f t="shared" si="0"/>
        <v>73817.805600000007</v>
      </c>
      <c r="H166" s="3">
        <f t="shared" si="1"/>
        <v>0.17999999999301508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128574.65</v>
      </c>
      <c r="D167" s="2">
        <f>'PR-RAS'!E171</f>
        <v>117575.88</v>
      </c>
      <c r="E167" s="2">
        <v>0</v>
      </c>
      <c r="F167" s="2">
        <v>0</v>
      </c>
      <c r="G167" s="3">
        <f t="shared" si="0"/>
        <v>60378.584060000008</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19765.91</v>
      </c>
      <c r="D169" s="2">
        <f>'PR-RAS'!E173</f>
        <v>23119.27</v>
      </c>
      <c r="E169" s="2">
        <v>0</v>
      </c>
      <c r="F169" s="2">
        <v>0</v>
      </c>
      <c r="G169" s="3">
        <f t="shared" si="0"/>
        <v>11088.747600000001</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6099.14</v>
      </c>
      <c r="D170" s="2">
        <f>'PR-RAS'!E174</f>
        <v>3613.47</v>
      </c>
      <c r="E170" s="2">
        <v>0</v>
      </c>
      <c r="F170" s="2">
        <v>0</v>
      </c>
      <c r="G170" s="3">
        <f t="shared" si="0"/>
        <v>2252.10752</v>
      </c>
      <c r="H170" s="3">
        <f t="shared" si="1"/>
        <v>0.61000000000012733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356.5</v>
      </c>
      <c r="D171" s="2">
        <f>'PR-RAS'!E175</f>
        <v>1747.2</v>
      </c>
      <c r="E171" s="2">
        <v>0</v>
      </c>
      <c r="F171" s="2">
        <v>0</v>
      </c>
      <c r="G171" s="3">
        <f t="shared" si="0"/>
        <v>654.65300000000002</v>
      </c>
      <c r="H171" s="3">
        <f t="shared" si="1"/>
        <v>0.70000000000004547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472.8</v>
      </c>
      <c r="D173" s="2">
        <f>'PR-RAS'!E177</f>
        <v>0</v>
      </c>
      <c r="E173" s="2">
        <v>0</v>
      </c>
      <c r="F173" s="2">
        <v>0</v>
      </c>
      <c r="G173" s="3">
        <f t="shared" si="0"/>
        <v>81.321599999999989</v>
      </c>
      <c r="H173" s="3">
        <f t="shared" si="1"/>
        <v>0.19999999999998863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930331.26000000013</v>
      </c>
      <c r="D174" s="2">
        <f>'PR-RAS'!E178</f>
        <v>1306778.3199999998</v>
      </c>
      <c r="E174" s="2">
        <v>0</v>
      </c>
      <c r="F174" s="2">
        <v>0</v>
      </c>
      <c r="G174" s="3">
        <f t="shared" si="0"/>
        <v>613092.60669999989</v>
      </c>
      <c r="H174" s="3">
        <f t="shared" si="1"/>
        <v>0.57999999995809048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313059.28000000003</v>
      </c>
      <c r="D175" s="2">
        <f>'PR-RAS'!E179</f>
        <v>398532.62</v>
      </c>
      <c r="E175" s="2">
        <v>0</v>
      </c>
      <c r="F175" s="2">
        <v>0</v>
      </c>
      <c r="G175" s="3">
        <f t="shared" si="0"/>
        <v>193161.66647999999</v>
      </c>
      <c r="H175" s="3">
        <f t="shared" si="1"/>
        <v>0.66000000003259629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5621.59</v>
      </c>
      <c r="D176" s="2">
        <f>'PR-RAS'!E180</f>
        <v>14481.43</v>
      </c>
      <c r="E176" s="2">
        <v>0</v>
      </c>
      <c r="F176" s="2">
        <v>0</v>
      </c>
      <c r="G176" s="3">
        <f t="shared" si="0"/>
        <v>6052.2787499999995</v>
      </c>
      <c r="H176" s="3">
        <f t="shared" si="1"/>
        <v>0.84000000000014552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2794.8</v>
      </c>
      <c r="D177" s="2">
        <f>'PR-RAS'!E181</f>
        <v>1076.1199999999999</v>
      </c>
      <c r="E177" s="2">
        <v>0</v>
      </c>
      <c r="F177" s="2">
        <v>0</v>
      </c>
      <c r="G177" s="3">
        <f t="shared" si="0"/>
        <v>870.67903999999999</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7208.69</v>
      </c>
      <c r="D178" s="2">
        <f>'PR-RAS'!E182</f>
        <v>7700.56</v>
      </c>
      <c r="E178" s="2">
        <v>0</v>
      </c>
      <c r="F178" s="2">
        <v>0</v>
      </c>
      <c r="G178" s="3">
        <f t="shared" si="0"/>
        <v>4001.9363699999999</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7573.01</v>
      </c>
      <c r="D179" s="2">
        <f>'PR-RAS'!E183</f>
        <v>8296.67</v>
      </c>
      <c r="E179" s="2">
        <v>0</v>
      </c>
      <c r="F179" s="2">
        <v>0</v>
      </c>
      <c r="G179" s="3">
        <f t="shared" si="0"/>
        <v>4301.6102999999994</v>
      </c>
      <c r="H179" s="3">
        <f t="shared" si="1"/>
        <v>0.34000000000014552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1246.44</v>
      </c>
      <c r="D180" s="2">
        <f>'PR-RAS'!E184</f>
        <v>13281.66</v>
      </c>
      <c r="E180" s="2">
        <v>0</v>
      </c>
      <c r="F180" s="2">
        <v>0</v>
      </c>
      <c r="G180" s="3">
        <f t="shared" si="0"/>
        <v>4977.9470399999991</v>
      </c>
      <c r="H180" s="3">
        <f t="shared" si="1"/>
        <v>0.78000000000020009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588648.43000000005</v>
      </c>
      <c r="D181" s="2">
        <f>'PR-RAS'!E185</f>
        <v>859266.28</v>
      </c>
      <c r="E181" s="2">
        <v>0</v>
      </c>
      <c r="F181" s="2">
        <v>0</v>
      </c>
      <c r="G181" s="3">
        <f t="shared" si="0"/>
        <v>415292.57820000005</v>
      </c>
      <c r="H181" s="3">
        <f t="shared" si="1"/>
        <v>0.71000000007916242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359.6</v>
      </c>
      <c r="D182" s="2">
        <f>'PR-RAS'!E186</f>
        <v>341.76</v>
      </c>
      <c r="E182" s="2">
        <v>0</v>
      </c>
      <c r="F182" s="2">
        <v>0</v>
      </c>
      <c r="G182" s="3">
        <f t="shared" si="0"/>
        <v>188.80471999999997</v>
      </c>
      <c r="H182" s="3">
        <f t="shared" si="1"/>
        <v>0.63999999999998636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3819.42</v>
      </c>
      <c r="D183" s="2">
        <f>'PR-RAS'!E187</f>
        <v>3801.22</v>
      </c>
      <c r="E183" s="2">
        <v>0</v>
      </c>
      <c r="F183" s="2">
        <v>0</v>
      </c>
      <c r="G183" s="3">
        <f t="shared" si="0"/>
        <v>2078.7785199999998</v>
      </c>
      <c r="H183" s="3">
        <f t="shared" si="1"/>
        <v>0.63999999999987267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1653.32</v>
      </c>
      <c r="D184" s="2">
        <f>'PR-RAS'!E188</f>
        <v>2335.1999999999998</v>
      </c>
      <c r="E184" s="2">
        <v>0</v>
      </c>
      <c r="F184" s="2">
        <v>0</v>
      </c>
      <c r="G184" s="3">
        <f t="shared" si="0"/>
        <v>1157.2407599999999</v>
      </c>
      <c r="H184" s="3">
        <f t="shared" si="1"/>
        <v>0.51999999999975444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17109.8</v>
      </c>
      <c r="D190" s="2">
        <f>'PR-RAS'!E194</f>
        <v>27321.679999999997</v>
      </c>
      <c r="E190" s="2">
        <v>0</v>
      </c>
      <c r="F190" s="2">
        <v>0</v>
      </c>
      <c r="G190" s="3">
        <f t="shared" si="0"/>
        <v>13561.347239999997</v>
      </c>
      <c r="H190" s="3">
        <f t="shared" si="1"/>
        <v>0.52000000000407454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16352.41</v>
      </c>
      <c r="D191" s="2">
        <f>'PR-RAS'!E195</f>
        <v>25672.22</v>
      </c>
      <c r="E191" s="2">
        <v>0</v>
      </c>
      <c r="F191" s="2">
        <v>0</v>
      </c>
      <c r="G191" s="3">
        <f t="shared" si="0"/>
        <v>12862.401500000002</v>
      </c>
      <c r="H191" s="3">
        <f t="shared" si="1"/>
        <v>0.63000000000101863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359.19</v>
      </c>
      <c r="D192" s="2">
        <f>'PR-RAS'!E196</f>
        <v>715.87</v>
      </c>
      <c r="E192" s="2">
        <v>0</v>
      </c>
      <c r="F192" s="2">
        <v>0</v>
      </c>
      <c r="G192" s="3">
        <f t="shared" si="0"/>
        <v>342.06763000000001</v>
      </c>
      <c r="H192" s="3">
        <f t="shared" si="1"/>
        <v>0.31999999999999318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82.26</v>
      </c>
      <c r="E193" s="2">
        <v>0</v>
      </c>
      <c r="F193" s="2">
        <v>0</v>
      </c>
      <c r="G193" s="3">
        <f t="shared" si="0"/>
        <v>31.587840000000003</v>
      </c>
      <c r="H193" s="3">
        <f t="shared" si="1"/>
        <v>0.26000000000000512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318.60000000000002</v>
      </c>
      <c r="E195" s="2">
        <v>0</v>
      </c>
      <c r="F195" s="2">
        <v>0</v>
      </c>
      <c r="G195" s="3">
        <f t="shared" si="0"/>
        <v>123.61680000000001</v>
      </c>
      <c r="H195" s="3">
        <f t="shared" si="1"/>
        <v>0.39999999999997726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398.2</v>
      </c>
      <c r="D197" s="2">
        <f>'PR-RAS'!E201</f>
        <v>532.73</v>
      </c>
      <c r="E197" s="2">
        <v>0</v>
      </c>
      <c r="F197" s="2">
        <v>0</v>
      </c>
      <c r="G197" s="3">
        <f t="shared" si="0"/>
        <v>286.87736000000001</v>
      </c>
      <c r="H197" s="3">
        <f t="shared" si="1"/>
        <v>0.46999999999997044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4090.58</v>
      </c>
      <c r="D198" s="2">
        <f>'PR-RAS'!E202</f>
        <v>4484.3900000000003</v>
      </c>
      <c r="E198" s="2">
        <v>0</v>
      </c>
      <c r="F198" s="2">
        <v>0</v>
      </c>
      <c r="G198" s="3">
        <f t="shared" si="0"/>
        <v>2572.6939200000002</v>
      </c>
      <c r="H198" s="3">
        <f t="shared" si="1"/>
        <v>0.81000000000040018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182.06</v>
      </c>
      <c r="D204" s="2">
        <f>'PR-RAS'!E208</f>
        <v>1015.36</v>
      </c>
      <c r="E204" s="2">
        <v>0</v>
      </c>
      <c r="F204" s="2">
        <v>0</v>
      </c>
      <c r="G204" s="3">
        <f t="shared" si="0"/>
        <v>449.19434000000007</v>
      </c>
      <c r="H204" s="3">
        <f t="shared" si="1"/>
        <v>0.42000000000001592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182.06</v>
      </c>
      <c r="D210" s="2">
        <f>'PR-RAS'!E214</f>
        <v>1015.36</v>
      </c>
      <c r="E210" s="2">
        <v>0</v>
      </c>
      <c r="F210" s="2">
        <v>0</v>
      </c>
      <c r="G210" s="3">
        <f t="shared" si="0"/>
        <v>462.47102000000001</v>
      </c>
      <c r="H210" s="3">
        <f t="shared" si="1"/>
        <v>0.42000000000001592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3908.52</v>
      </c>
      <c r="D212" s="2">
        <f>'PR-RAS'!E216</f>
        <v>3469.03</v>
      </c>
      <c r="E212" s="2">
        <v>0</v>
      </c>
      <c r="F212" s="2">
        <v>0</v>
      </c>
      <c r="G212" s="3">
        <f t="shared" si="0"/>
        <v>2288.6283800000001</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3822.16</v>
      </c>
      <c r="D213" s="2">
        <f>'PR-RAS'!E217</f>
        <v>3461.51</v>
      </c>
      <c r="E213" s="2">
        <v>0</v>
      </c>
      <c r="F213" s="2">
        <v>0</v>
      </c>
      <c r="G213" s="3">
        <f t="shared" si="0"/>
        <v>2277.9781600000001</v>
      </c>
      <c r="H213" s="3">
        <f t="shared" si="1"/>
        <v>0.6499999999996362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86.36</v>
      </c>
      <c r="D215" s="2">
        <f>'PR-RAS'!E219</f>
        <v>7.52</v>
      </c>
      <c r="E215" s="2">
        <v>0</v>
      </c>
      <c r="F215" s="2">
        <v>0</v>
      </c>
      <c r="G215" s="3">
        <f t="shared" si="0"/>
        <v>21.6996</v>
      </c>
      <c r="H215" s="3">
        <f t="shared" si="1"/>
        <v>0.83999999999999986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5245078.3499999996</v>
      </c>
      <c r="D295" s="2">
        <f>'PR-RAS'!E299</f>
        <v>6542755.5</v>
      </c>
      <c r="E295" s="2">
        <v>0</v>
      </c>
      <c r="F295" s="2">
        <v>0</v>
      </c>
      <c r="G295" s="3">
        <f t="shared" si="12"/>
        <v>5389193.2689000005</v>
      </c>
      <c r="H295" s="3">
        <f t="shared" si="13"/>
        <v>0.84999999962747097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457.89000000059605</v>
      </c>
      <c r="D297" s="2">
        <f>'PR-RAS'!E301</f>
        <v>385709.38999999966</v>
      </c>
      <c r="E297" s="2">
        <v>0</v>
      </c>
      <c r="F297" s="2">
        <v>0</v>
      </c>
      <c r="G297" s="3">
        <f t="shared" si="12"/>
        <v>228475.49431999997</v>
      </c>
      <c r="H297" s="3">
        <f t="shared" si="13"/>
        <v>0.49999999906867743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15934.7</v>
      </c>
      <c r="D298" s="2">
        <f>'PR-RAS'!E302</f>
        <v>16547.150000000001</v>
      </c>
      <c r="E298" s="2">
        <v>0</v>
      </c>
      <c r="F298" s="2">
        <v>0</v>
      </c>
      <c r="G298" s="3">
        <f t="shared" si="12"/>
        <v>14561.612999999999</v>
      </c>
      <c r="H298" s="3">
        <f t="shared" si="13"/>
        <v>0.4500000000007276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19.11</v>
      </c>
      <c r="E300" s="2">
        <v>0</v>
      </c>
      <c r="F300" s="2">
        <v>0</v>
      </c>
      <c r="G300" s="3">
        <f t="shared" si="12"/>
        <v>11.427779999999998</v>
      </c>
      <c r="H300" s="3">
        <f t="shared" si="13"/>
        <v>0.10999999999999943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19.11</v>
      </c>
      <c r="E301" s="2">
        <v>0</v>
      </c>
      <c r="F301" s="2">
        <v>0</v>
      </c>
      <c r="G301" s="3">
        <f t="shared" si="12"/>
        <v>11.465999999999999</v>
      </c>
      <c r="H301" s="3">
        <f t="shared" si="13"/>
        <v>0.10999999999999943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1522.02</v>
      </c>
      <c r="D355" s="2">
        <f>'PR-RAS'!E360</f>
        <v>61155.53</v>
      </c>
      <c r="E355" s="2">
        <v>0</v>
      </c>
      <c r="F355" s="2">
        <v>0</v>
      </c>
      <c r="G355" s="3">
        <f t="shared" si="12"/>
        <v>43836.910319999995</v>
      </c>
      <c r="H355" s="3">
        <f t="shared" si="13"/>
        <v>0.49000000000114596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1522.02</v>
      </c>
      <c r="D368" s="2">
        <f>'PR-RAS'!E373</f>
        <v>42605.53</v>
      </c>
      <c r="E368" s="2">
        <v>0</v>
      </c>
      <c r="F368" s="2">
        <v>0</v>
      </c>
      <c r="G368" s="3">
        <f t="shared" si="12"/>
        <v>31831.040359999999</v>
      </c>
      <c r="H368" s="3">
        <f t="shared" si="13"/>
        <v>0.49000000000114596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1522.02</v>
      </c>
      <c r="D374" s="2">
        <f>'PR-RAS'!E379</f>
        <v>15047.53</v>
      </c>
      <c r="E374" s="2">
        <v>0</v>
      </c>
      <c r="F374" s="2">
        <v>0</v>
      </c>
      <c r="G374" s="3">
        <f t="shared" si="12"/>
        <v>11793.170840000001</v>
      </c>
      <c r="H374" s="3">
        <f t="shared" si="13"/>
        <v>0.48999999999932697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1522.02</v>
      </c>
      <c r="D375" s="2">
        <f>'PR-RAS'!E380</f>
        <v>12385.69</v>
      </c>
      <c r="E375" s="2">
        <v>0</v>
      </c>
      <c r="F375" s="2">
        <v>0</v>
      </c>
      <c r="G375" s="3">
        <f t="shared" si="12"/>
        <v>9833.731600000001</v>
      </c>
      <c r="H375" s="3">
        <f t="shared" si="13"/>
        <v>0.32999999999947249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2661.84</v>
      </c>
      <c r="E376" s="2">
        <v>0</v>
      </c>
      <c r="F376" s="2">
        <v>0</v>
      </c>
      <c r="G376" s="3">
        <f t="shared" si="12"/>
        <v>1996.38</v>
      </c>
      <c r="H376" s="3">
        <f t="shared" si="13"/>
        <v>0.15999999999985448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27558</v>
      </c>
      <c r="E383" s="2">
        <v>0</v>
      </c>
      <c r="F383" s="2">
        <v>0</v>
      </c>
      <c r="G383" s="3">
        <f t="shared" si="12"/>
        <v>21054.312000000002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27558</v>
      </c>
      <c r="E384" s="2">
        <v>0</v>
      </c>
      <c r="F384" s="2">
        <v>0</v>
      </c>
      <c r="G384" s="3">
        <f t="shared" si="12"/>
        <v>21109.428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18550</v>
      </c>
      <c r="E407" s="2">
        <v>0</v>
      </c>
      <c r="F407" s="2">
        <v>0</v>
      </c>
      <c r="G407" s="3">
        <f t="shared" si="12"/>
        <v>15062.6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18550</v>
      </c>
      <c r="E408" s="2">
        <v>0</v>
      </c>
      <c r="F408" s="2">
        <v>0</v>
      </c>
      <c r="G408" s="3">
        <f t="shared" si="12"/>
        <v>15099.699999999999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1522.02</v>
      </c>
      <c r="D413" s="2">
        <f>'PR-RAS'!E418</f>
        <v>61155.53</v>
      </c>
      <c r="E413" s="2">
        <v>0</v>
      </c>
      <c r="F413" s="2">
        <v>0</v>
      </c>
      <c r="G413" s="3">
        <f t="shared" si="12"/>
        <v>51019.22896</v>
      </c>
      <c r="H413" s="3">
        <f t="shared" si="13"/>
        <v>0.49000000000114596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20200.25</v>
      </c>
      <c r="D415" s="2">
        <f>'PR-RAS'!E420</f>
        <v>21722.27</v>
      </c>
      <c r="E415" s="2">
        <v>0</v>
      </c>
      <c r="F415" s="2">
        <v>0</v>
      </c>
      <c r="G415" s="3">
        <f t="shared" si="12"/>
        <v>26348.943059999998</v>
      </c>
      <c r="H415" s="3">
        <f t="shared" si="13"/>
        <v>0.52000000000043656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5244620.459999999</v>
      </c>
      <c r="D417" s="2">
        <f>'PR-RAS'!E422</f>
        <v>6157046.1100000003</v>
      </c>
      <c r="E417" s="2">
        <v>0</v>
      </c>
      <c r="F417" s="2">
        <v>0</v>
      </c>
      <c r="G417" s="3">
        <f t="shared" si="12"/>
        <v>7304424.4748799996</v>
      </c>
      <c r="H417" s="3">
        <f t="shared" si="13"/>
        <v>0.56999999936670065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5246600.3699999992</v>
      </c>
      <c r="D418" s="2">
        <f>'PR-RAS'!E423</f>
        <v>6603911.0300000003</v>
      </c>
      <c r="E418" s="2">
        <v>0</v>
      </c>
      <c r="F418" s="2">
        <v>0</v>
      </c>
      <c r="G418" s="3">
        <f t="shared" si="12"/>
        <v>7695494.15331</v>
      </c>
      <c r="H418" s="3">
        <f t="shared" si="13"/>
        <v>0.39999999944120646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1979.910000000149</v>
      </c>
      <c r="D420" s="2">
        <f>'PR-RAS'!E425</f>
        <v>446864.91999999993</v>
      </c>
      <c r="E420" s="2">
        <v>0</v>
      </c>
      <c r="F420" s="2">
        <v>0</v>
      </c>
      <c r="G420" s="3">
        <f t="shared" si="12"/>
        <v>375302.38524999999</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4265.5499999999993</v>
      </c>
      <c r="D422" s="2">
        <f>'PR-RAS'!E427</f>
        <v>5175.119999999999</v>
      </c>
      <c r="E422" s="2">
        <v>0</v>
      </c>
      <c r="F422" s="2">
        <v>0</v>
      </c>
      <c r="G422" s="3">
        <f t="shared" si="12"/>
        <v>6153.247589999999</v>
      </c>
      <c r="H422" s="3">
        <f t="shared" si="13"/>
        <v>0.56999999999970896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19.11</v>
      </c>
      <c r="E423" s="2">
        <v>0</v>
      </c>
      <c r="F423" s="2">
        <v>0</v>
      </c>
      <c r="G423" s="3">
        <f t="shared" si="12"/>
        <v>16.12884</v>
      </c>
      <c r="H423" s="3">
        <f t="shared" si="13"/>
        <v>0.10999999999999943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27558</v>
      </c>
      <c r="E424" s="2">
        <v>0</v>
      </c>
      <c r="F424" s="2">
        <v>0</v>
      </c>
      <c r="G424" s="3">
        <f t="shared" si="12"/>
        <v>23314.067999999999</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27558</v>
      </c>
      <c r="E485" s="2">
        <v>0</v>
      </c>
      <c r="F485" s="2">
        <v>0</v>
      </c>
      <c r="G485" s="3">
        <f t="shared" si="12"/>
        <v>26676.144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27558</v>
      </c>
      <c r="E496" s="2">
        <v>0</v>
      </c>
      <c r="F496" s="2">
        <v>0</v>
      </c>
      <c r="G496" s="3">
        <f t="shared" si="12"/>
        <v>27282.42</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27558</v>
      </c>
      <c r="E497" s="2">
        <v>0</v>
      </c>
      <c r="F497" s="2">
        <v>0</v>
      </c>
      <c r="G497" s="3">
        <f t="shared" si="12"/>
        <v>27337.536</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2887.42</v>
      </c>
      <c r="D529" s="2">
        <f>'PR-RAS'!E535</f>
        <v>6283.9</v>
      </c>
      <c r="E529" s="2">
        <v>0</v>
      </c>
      <c r="F529" s="2">
        <v>0</v>
      </c>
      <c r="G529" s="3">
        <f t="shared" ref="G529:G836" si="14">(B529/1000)*(C529*1+D529*2)</f>
        <v>8160.3561600000003</v>
      </c>
      <c r="H529" s="3">
        <f t="shared" ref="H529:H836" si="15">ABS(C529-ROUND(C529,0))+ABS(D529-ROUND(D529,0))</f>
        <v>0.52000000000043656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2887.42</v>
      </c>
      <c r="D591" s="2">
        <f>'PR-RAS'!E597</f>
        <v>6283.9</v>
      </c>
      <c r="E591" s="2">
        <v>0</v>
      </c>
      <c r="F591" s="2">
        <v>0</v>
      </c>
      <c r="G591" s="3">
        <f t="shared" si="14"/>
        <v>9118.5797999999995</v>
      </c>
      <c r="H591" s="3">
        <f t="shared" si="15"/>
        <v>0.52000000000043656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2887.42</v>
      </c>
      <c r="D603" s="2">
        <f>'PR-RAS'!E609</f>
        <v>6283.9</v>
      </c>
      <c r="E603" s="2">
        <v>0</v>
      </c>
      <c r="F603" s="2">
        <v>0</v>
      </c>
      <c r="G603" s="3">
        <f t="shared" si="14"/>
        <v>9304.0424399999993</v>
      </c>
      <c r="H603" s="3">
        <f t="shared" si="15"/>
        <v>0.52000000000043656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2887.42</v>
      </c>
      <c r="D604" s="2">
        <f>'PR-RAS'!E610</f>
        <v>6283.9</v>
      </c>
      <c r="E604" s="2">
        <v>0</v>
      </c>
      <c r="F604" s="2">
        <v>0</v>
      </c>
      <c r="G604" s="3">
        <f t="shared" si="14"/>
        <v>9319.4976599999991</v>
      </c>
      <c r="H604" s="3">
        <f t="shared" si="15"/>
        <v>0.52000000000043656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21274.1</v>
      </c>
      <c r="E633" s="2">
        <v>0</v>
      </c>
      <c r="F633" s="2">
        <v>0</v>
      </c>
      <c r="G633" s="3">
        <f t="shared" si="14"/>
        <v>26890.462399999997</v>
      </c>
      <c r="H633" s="3">
        <f t="shared" si="15"/>
        <v>9.9999999998544808E-2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2887.42</v>
      </c>
      <c r="D634" s="2">
        <f>'PR-RAS'!E640</f>
        <v>0</v>
      </c>
      <c r="E634" s="2">
        <v>0</v>
      </c>
      <c r="F634" s="2">
        <v>0</v>
      </c>
      <c r="G634" s="3">
        <f t="shared" si="14"/>
        <v>1827.73686</v>
      </c>
      <c r="H634" s="3">
        <f t="shared" si="15"/>
        <v>0.42000000000007276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7384.08</v>
      </c>
      <c r="D635" s="2">
        <f>'PR-RAS'!E641</f>
        <v>4496.66</v>
      </c>
      <c r="E635" s="2">
        <v>0</v>
      </c>
      <c r="F635" s="2">
        <v>0</v>
      </c>
      <c r="G635" s="3">
        <f t="shared" si="14"/>
        <v>10383.2716</v>
      </c>
      <c r="H635" s="3">
        <f t="shared" si="15"/>
        <v>0.42000000000007276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5244620.459999999</v>
      </c>
      <c r="D637" s="2">
        <f>'PR-RAS'!E643</f>
        <v>6184604.1100000003</v>
      </c>
      <c r="E637" s="2">
        <v>0</v>
      </c>
      <c r="F637" s="2">
        <v>0</v>
      </c>
      <c r="G637" s="3">
        <f t="shared" si="14"/>
        <v>11202395.040480001</v>
      </c>
      <c r="H637" s="3">
        <f t="shared" si="15"/>
        <v>0.56999999936670065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5249487.7899999991</v>
      </c>
      <c r="D638" s="2">
        <f>'PR-RAS'!E644</f>
        <v>6610194.9300000006</v>
      </c>
      <c r="E638" s="2">
        <v>0</v>
      </c>
      <c r="F638" s="2">
        <v>0</v>
      </c>
      <c r="G638" s="3">
        <f t="shared" si="14"/>
        <v>11765312.06305</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4867.3300000000745</v>
      </c>
      <c r="D640" s="2">
        <f>'PR-RAS'!E646</f>
        <v>425590.8200000003</v>
      </c>
      <c r="E640" s="2">
        <v>0</v>
      </c>
      <c r="F640" s="2">
        <v>0</v>
      </c>
      <c r="G640" s="3">
        <f t="shared" si="14"/>
        <v>547015.29183000047</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3118.5300000000007</v>
      </c>
      <c r="D641" s="2">
        <f>'PR-RAS'!E647</f>
        <v>0</v>
      </c>
      <c r="E641" s="2">
        <v>0</v>
      </c>
      <c r="F641" s="2">
        <v>0</v>
      </c>
      <c r="G641" s="3">
        <f t="shared" si="14"/>
        <v>1995.8592000000006</v>
      </c>
      <c r="H641" s="3">
        <f t="shared" si="15"/>
        <v>0.46999999999934516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678.45999999999913</v>
      </c>
      <c r="E642" s="2">
        <v>0</v>
      </c>
      <c r="F642" s="2">
        <v>0</v>
      </c>
      <c r="G642" s="3">
        <f t="shared" si="14"/>
        <v>869.78571999999895</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1748.8000000000739</v>
      </c>
      <c r="D644" s="2">
        <f>'PR-RAS'!E650</f>
        <v>426269.28000000032</v>
      </c>
      <c r="E644" s="2">
        <v>0</v>
      </c>
      <c r="F644" s="2">
        <v>0</v>
      </c>
      <c r="G644" s="3">
        <f t="shared" si="14"/>
        <v>549306.77248000051</v>
      </c>
      <c r="H644" s="3">
        <f t="shared" si="15"/>
        <v>0.48000000024512701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370091.99</v>
      </c>
      <c r="D645" s="2">
        <f>'PR-RAS'!E651</f>
        <v>0</v>
      </c>
      <c r="E645" s="2">
        <v>0</v>
      </c>
      <c r="F645" s="2">
        <v>0</v>
      </c>
      <c r="G645" s="3">
        <f t="shared" si="14"/>
        <v>238339.24155999999</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1946940.38</v>
      </c>
      <c r="D646" s="2">
        <f>'PR-RAS'!E653</f>
        <v>2238049.2799999998</v>
      </c>
      <c r="E646" s="2">
        <v>0</v>
      </c>
      <c r="F646" s="2">
        <v>0</v>
      </c>
      <c r="G646" s="3">
        <f t="shared" si="14"/>
        <v>4142860.1162999999</v>
      </c>
      <c r="H646" s="3">
        <f t="shared" si="15"/>
        <v>0.65999999968335032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5595450.5499999998</v>
      </c>
      <c r="D647" s="2">
        <f>'PR-RAS'!E654</f>
        <v>6517974.4100000001</v>
      </c>
      <c r="E647" s="2">
        <v>0</v>
      </c>
      <c r="F647" s="2">
        <v>0</v>
      </c>
      <c r="G647" s="3">
        <f t="shared" si="14"/>
        <v>12035883.993020002</v>
      </c>
      <c r="H647" s="3">
        <f t="shared" si="15"/>
        <v>0.86000000033527613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5304341.6500000004</v>
      </c>
      <c r="D648" s="2">
        <f>'PR-RAS'!E655</f>
        <v>6285236.5099999998</v>
      </c>
      <c r="E648" s="2">
        <v>0</v>
      </c>
      <c r="F648" s="2">
        <v>0</v>
      </c>
      <c r="G648" s="3">
        <f t="shared" si="14"/>
        <v>11565005.091490002</v>
      </c>
      <c r="H648" s="3">
        <f t="shared" si="15"/>
        <v>0.83999999985098839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2238049.2799999993</v>
      </c>
      <c r="D649" s="2">
        <f>'PR-RAS'!E656</f>
        <v>2470787.1799999997</v>
      </c>
      <c r="E649" s="2">
        <v>0</v>
      </c>
      <c r="F649" s="2">
        <v>0</v>
      </c>
      <c r="G649" s="3">
        <f t="shared" si="14"/>
        <v>4652396.1187199997</v>
      </c>
      <c r="H649" s="3">
        <f t="shared" si="15"/>
        <v>0.45999999903142452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142</v>
      </c>
      <c r="D651" s="2">
        <f>'PR-RAS'!E658</f>
        <v>139</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143</v>
      </c>
      <c r="D653" s="2">
        <f>'PR-RAS'!E660</f>
        <v>153</v>
      </c>
      <c r="E653" s="2">
        <v>0</v>
      </c>
      <c r="F653" s="2">
        <v>0</v>
      </c>
      <c r="G653" s="3">
        <f t="shared" si="14"/>
        <v>292.74799999999999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12500</v>
      </c>
      <c r="D677" s="2">
        <f>'PR-RAS'!E684</f>
        <v>7500</v>
      </c>
      <c r="E677" s="2">
        <v>0</v>
      </c>
      <c r="F677" s="2">
        <v>0</v>
      </c>
      <c r="G677" s="3">
        <f t="shared" si="14"/>
        <v>18590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23208.42</v>
      </c>
      <c r="E725" s="2">
        <v>0</v>
      </c>
      <c r="F725" s="2">
        <v>0</v>
      </c>
      <c r="G725" s="3">
        <f t="shared" si="14"/>
        <v>35270.912519999998</v>
      </c>
      <c r="H725" s="3">
        <f t="shared" si="15"/>
        <v>0.5299999999983811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2680.04</v>
      </c>
      <c r="D726" s="2">
        <f>'PR-RAS'!E733</f>
        <v>7063.04</v>
      </c>
      <c r="E726" s="2">
        <v>0</v>
      </c>
      <c r="F726" s="2">
        <v>0</v>
      </c>
      <c r="G726" s="3">
        <f t="shared" si="14"/>
        <v>12184.436999999998</v>
      </c>
      <c r="H726" s="3">
        <f t="shared" si="15"/>
        <v>7.999999999992724E-2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95477.63</v>
      </c>
      <c r="D727" s="2">
        <f>'PR-RAS'!E734</f>
        <v>105614.1</v>
      </c>
      <c r="E727" s="2">
        <v>0</v>
      </c>
      <c r="F727" s="2">
        <v>0</v>
      </c>
      <c r="G727" s="3">
        <f t="shared" si="14"/>
        <v>222668.43257999999</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347</v>
      </c>
      <c r="D729" s="2">
        <f>'PR-RAS'!E736</f>
        <v>10140.01</v>
      </c>
      <c r="E729" s="2">
        <v>0</v>
      </c>
      <c r="F729" s="2">
        <v>0</v>
      </c>
      <c r="G729" s="3">
        <f t="shared" si="14"/>
        <v>15016.47056</v>
      </c>
      <c r="H729" s="3">
        <f t="shared" si="15"/>
        <v>1.0000000000218279E-2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1493.06</v>
      </c>
      <c r="D731" s="2">
        <f>'PR-RAS'!E738</f>
        <v>2654.31</v>
      </c>
      <c r="E731" s="2">
        <v>0</v>
      </c>
      <c r="F731" s="2">
        <v>0</v>
      </c>
      <c r="G731" s="3">
        <f t="shared" si="14"/>
        <v>4965.2264000000005</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250597.85</v>
      </c>
      <c r="D732" s="2">
        <f>'PR-RAS'!E739</f>
        <v>144721.71</v>
      </c>
      <c r="E732" s="2">
        <v>0</v>
      </c>
      <c r="F732" s="2">
        <v>0</v>
      </c>
      <c r="G732" s="3">
        <f t="shared" si="14"/>
        <v>394770.16837000003</v>
      </c>
      <c r="H732" s="3">
        <f t="shared" si="15"/>
        <v>0.44000000000232831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182.06</v>
      </c>
      <c r="D759" s="2">
        <f>'PR-RAS'!E766</f>
        <v>1015.36</v>
      </c>
      <c r="E759" s="2">
        <v>0</v>
      </c>
      <c r="F759" s="2">
        <v>0</v>
      </c>
      <c r="G759" s="3">
        <f t="shared" si="14"/>
        <v>1677.2872400000001</v>
      </c>
      <c r="H759" s="3">
        <f t="shared" si="15"/>
        <v>0.42000000000001592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27558</v>
      </c>
      <c r="E907" s="2">
        <v>0</v>
      </c>
      <c r="F907" s="2">
        <v>0</v>
      </c>
      <c r="G907" s="3">
        <f t="shared" si="34"/>
        <v>49935.096000000005</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2887.42</v>
      </c>
      <c r="D975" s="2">
        <f>'PR-RAS'!E982</f>
        <v>6283.9</v>
      </c>
      <c r="E975" s="2">
        <v>0</v>
      </c>
      <c r="F975" s="2">
        <v>0</v>
      </c>
      <c r="G975" s="3">
        <f t="shared" si="34"/>
        <v>15053.384279999998</v>
      </c>
      <c r="H975" s="3">
        <f t="shared" si="35"/>
        <v>0.52000000000043656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3257720.3299999996</v>
      </c>
      <c r="D1011" s="7">
        <f>BILANCA!E6</f>
        <v>3297588.0400000005</v>
      </c>
      <c r="E1011" s="7">
        <v>0</v>
      </c>
      <c r="F1011" s="7">
        <v>0</v>
      </c>
      <c r="G1011" s="8">
        <f t="shared" ref="G1011:G1306" si="38">B1011/1000*C1011+B1011/500*D1011</f>
        <v>9852.8964100000012</v>
      </c>
      <c r="H1011" s="8">
        <f t="shared" si="35"/>
        <v>0.37000000011175871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637700.30999999994</v>
      </c>
      <c r="D1012" s="2">
        <f>BILANCA!E7</f>
        <v>812160.56</v>
      </c>
      <c r="E1012" s="2">
        <v>0</v>
      </c>
      <c r="F1012" s="2">
        <v>0</v>
      </c>
      <c r="G1012" s="3">
        <f t="shared" si="38"/>
        <v>4524.0428599999996</v>
      </c>
      <c r="H1012" s="3">
        <f t="shared" si="35"/>
        <v>0.74999999988358468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6026.8699999999953</v>
      </c>
      <c r="D1013" s="2">
        <f>BILANCA!E8</f>
        <v>5736.8799999999901</v>
      </c>
      <c r="E1013" s="2">
        <v>0</v>
      </c>
      <c r="F1013" s="2">
        <v>0</v>
      </c>
      <c r="G1013" s="3">
        <f t="shared" si="38"/>
        <v>52.501889999999925</v>
      </c>
      <c r="H1013" s="3">
        <f t="shared" si="35"/>
        <v>0.25000000001455192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5574.36</v>
      </c>
      <c r="D1014" s="2">
        <f>BILANCA!E9</f>
        <v>5574.36</v>
      </c>
      <c r="E1014" s="2">
        <v>0</v>
      </c>
      <c r="F1014" s="2">
        <v>0</v>
      </c>
      <c r="G1014" s="3">
        <f t="shared" si="38"/>
        <v>66.892319999999998</v>
      </c>
      <c r="H1014" s="3">
        <f t="shared" si="35"/>
        <v>0.71999999999934516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70827.23</v>
      </c>
      <c r="D1015" s="2">
        <f>BILANCA!E10</f>
        <v>70827.23</v>
      </c>
      <c r="E1015" s="2">
        <v>0</v>
      </c>
      <c r="F1015" s="2">
        <v>0</v>
      </c>
      <c r="G1015" s="3">
        <f t="shared" si="38"/>
        <v>1062.4084499999999</v>
      </c>
      <c r="H1015" s="3">
        <f t="shared" si="35"/>
        <v>0.45999999999185093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70374.720000000001</v>
      </c>
      <c r="D1016" s="2">
        <f>BILANCA!E11</f>
        <v>70664.710000000006</v>
      </c>
      <c r="E1016" s="2">
        <v>0</v>
      </c>
      <c r="F1016" s="2">
        <v>0</v>
      </c>
      <c r="G1016" s="3">
        <f t="shared" si="38"/>
        <v>1270.2248400000001</v>
      </c>
      <c r="H1016" s="3">
        <f t="shared" si="35"/>
        <v>0.569999999992433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631673.43999999994</v>
      </c>
      <c r="D1017" s="2">
        <f>BILANCA!E12</f>
        <v>806423.68</v>
      </c>
      <c r="E1017" s="2">
        <v>0</v>
      </c>
      <c r="F1017" s="2">
        <v>0</v>
      </c>
      <c r="G1017" s="3">
        <f t="shared" si="38"/>
        <v>15711.6456</v>
      </c>
      <c r="H1017" s="3">
        <f t="shared" si="35"/>
        <v>0.7599999998928979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555621.42999999993</v>
      </c>
      <c r="D1018" s="2">
        <f>BILANCA!E13</f>
        <v>559415.09000000008</v>
      </c>
      <c r="E1018" s="2">
        <v>0</v>
      </c>
      <c r="F1018" s="2">
        <v>0</v>
      </c>
      <c r="G1018" s="3">
        <f t="shared" si="38"/>
        <v>13395.612880000001</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828277.04</v>
      </c>
      <c r="D1020" s="2">
        <f>BILANCA!E15</f>
        <v>846827.04</v>
      </c>
      <c r="E1020" s="2">
        <v>0</v>
      </c>
      <c r="F1020" s="2">
        <v>0</v>
      </c>
      <c r="G1020" s="3">
        <f t="shared" si="38"/>
        <v>25219.311200000004</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98982.47</v>
      </c>
      <c r="D1022" s="2">
        <f>BILANCA!E17</f>
        <v>98982.47</v>
      </c>
      <c r="E1022" s="2">
        <v>0</v>
      </c>
      <c r="F1022" s="2">
        <v>0</v>
      </c>
      <c r="G1022" s="3">
        <f t="shared" si="38"/>
        <v>3563.3689199999999</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371638.08</v>
      </c>
      <c r="D1023" s="2">
        <f>BILANCA!E18</f>
        <v>386394.42</v>
      </c>
      <c r="E1023" s="2">
        <v>0</v>
      </c>
      <c r="F1023" s="2">
        <v>0</v>
      </c>
      <c r="G1023" s="3">
        <f t="shared" si="38"/>
        <v>14877.54996</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71781.430000000051</v>
      </c>
      <c r="D1024" s="2">
        <f>BILANCA!E19</f>
        <v>220610.62</v>
      </c>
      <c r="E1024" s="2">
        <v>0</v>
      </c>
      <c r="F1024" s="2">
        <v>0</v>
      </c>
      <c r="G1024" s="3">
        <f t="shared" si="38"/>
        <v>7182.0373800000007</v>
      </c>
      <c r="H1024" s="3">
        <f t="shared" si="35"/>
        <v>0.81000000005587935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588782.36</v>
      </c>
      <c r="D1025" s="2">
        <f>BILANCA!E20</f>
        <v>709304.59</v>
      </c>
      <c r="E1025" s="2">
        <v>0</v>
      </c>
      <c r="F1025" s="2">
        <v>0</v>
      </c>
      <c r="G1025" s="3">
        <f t="shared" si="38"/>
        <v>30110.873099999997</v>
      </c>
      <c r="H1025" s="3">
        <f t="shared" si="35"/>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37930.519999999997</v>
      </c>
      <c r="D1026" s="2">
        <f>BILANCA!E21</f>
        <v>38278.300000000003</v>
      </c>
      <c r="E1026" s="2">
        <v>0</v>
      </c>
      <c r="F1026" s="2">
        <v>0</v>
      </c>
      <c r="G1026" s="3">
        <f t="shared" si="38"/>
        <v>1831.7939200000001</v>
      </c>
      <c r="H1026" s="3">
        <f t="shared" si="35"/>
        <v>0.7800000000061118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2788.2</v>
      </c>
      <c r="D1027" s="2">
        <f>BILANCA!E22</f>
        <v>18265.2</v>
      </c>
      <c r="E1027" s="2">
        <v>0</v>
      </c>
      <c r="F1027" s="2">
        <v>0</v>
      </c>
      <c r="G1027" s="3">
        <f t="shared" si="38"/>
        <v>668.41620000000012</v>
      </c>
      <c r="H1027" s="3">
        <f t="shared" si="35"/>
        <v>0.4000000000005457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427.04</v>
      </c>
      <c r="D1029" s="2">
        <f>BILANCA!E24</f>
        <v>427.04</v>
      </c>
      <c r="E1029" s="2">
        <v>0</v>
      </c>
      <c r="F1029" s="2">
        <v>0</v>
      </c>
      <c r="G1029" s="3">
        <f t="shared" si="38"/>
        <v>24.341280000000005</v>
      </c>
      <c r="H1029" s="3">
        <f t="shared" si="35"/>
        <v>8.0000000000040927E-2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5865.67</v>
      </c>
      <c r="D1031" s="2">
        <f>BILANCA!E26</f>
        <v>5865.67</v>
      </c>
      <c r="E1031" s="2">
        <v>0</v>
      </c>
      <c r="F1031" s="2">
        <v>0</v>
      </c>
      <c r="G1031" s="3">
        <f t="shared" si="38"/>
        <v>369.53721000000002</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564012.36</v>
      </c>
      <c r="D1033" s="2">
        <f>BILANCA!E28</f>
        <v>551530.18000000005</v>
      </c>
      <c r="E1033" s="2">
        <v>0</v>
      </c>
      <c r="F1033" s="2">
        <v>0</v>
      </c>
      <c r="G1033" s="3">
        <f t="shared" si="38"/>
        <v>38342.672560000006</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4270.58</v>
      </c>
      <c r="D1034" s="2">
        <f>BILANCA!E29</f>
        <v>26397.97</v>
      </c>
      <c r="E1034" s="2">
        <v>0</v>
      </c>
      <c r="F1034" s="2">
        <v>0</v>
      </c>
      <c r="G1034" s="3">
        <f t="shared" si="38"/>
        <v>1369.5964800000002</v>
      </c>
      <c r="H1034" s="3">
        <f t="shared" si="35"/>
        <v>0.44999999999890861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14235.25</v>
      </c>
      <c r="D1035" s="2">
        <f>BILANCA!E30</f>
        <v>41793.25</v>
      </c>
      <c r="E1035" s="2">
        <v>0</v>
      </c>
      <c r="F1035" s="2">
        <v>0</v>
      </c>
      <c r="G1035" s="3">
        <f t="shared" si="38"/>
        <v>2445.5437499999998</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9964.67</v>
      </c>
      <c r="D1039" s="2">
        <f>BILANCA!E34</f>
        <v>15395.28</v>
      </c>
      <c r="E1039" s="2">
        <v>0</v>
      </c>
      <c r="F1039" s="2">
        <v>0</v>
      </c>
      <c r="G1039" s="3">
        <f t="shared" si="38"/>
        <v>1181.9016700000002</v>
      </c>
      <c r="H1039" s="3">
        <f t="shared" si="35"/>
        <v>0.61000000000058208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33632.71</v>
      </c>
      <c r="D1052" s="2">
        <f>BILANCA!E47</f>
        <v>33632.71</v>
      </c>
      <c r="E1052" s="2">
        <v>0</v>
      </c>
      <c r="F1052" s="2">
        <v>0</v>
      </c>
      <c r="G1052" s="3">
        <f t="shared" si="38"/>
        <v>4237.7214600000007</v>
      </c>
      <c r="H1052" s="3">
        <f t="shared" si="35"/>
        <v>0.58000000000174623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33632.71</v>
      </c>
      <c r="D1055" s="2">
        <f>BILANCA!E50</f>
        <v>33632.71</v>
      </c>
      <c r="E1055" s="2">
        <v>0</v>
      </c>
      <c r="F1055" s="2">
        <v>0</v>
      </c>
      <c r="G1055" s="3">
        <f t="shared" si="38"/>
        <v>4540.4158499999994</v>
      </c>
      <c r="H1055" s="3">
        <f t="shared" si="35"/>
        <v>0.58000000000174623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17907.02</v>
      </c>
      <c r="D1059" s="2">
        <f>BILANCA!E54</f>
        <v>19654.22</v>
      </c>
      <c r="E1059" s="2">
        <v>0</v>
      </c>
      <c r="F1059" s="2">
        <v>0</v>
      </c>
      <c r="G1059" s="3">
        <f t="shared" si="38"/>
        <v>2803.5575400000002</v>
      </c>
      <c r="H1059" s="3">
        <f t="shared" si="35"/>
        <v>0.24000000000160071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17907.02</v>
      </c>
      <c r="D1060" s="2">
        <f>BILANCA!E55</f>
        <v>19654.22</v>
      </c>
      <c r="E1060" s="2">
        <v>0</v>
      </c>
      <c r="F1060" s="2">
        <v>0</v>
      </c>
      <c r="G1060" s="3">
        <f t="shared" si="38"/>
        <v>2860.7730000000001</v>
      </c>
      <c r="H1060" s="3">
        <f t="shared" si="35"/>
        <v>0.24000000000160071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2620020.0199999996</v>
      </c>
      <c r="D1074" s="2">
        <f>BILANCA!E69</f>
        <v>2485427.4800000004</v>
      </c>
      <c r="E1074" s="2">
        <v>0</v>
      </c>
      <c r="F1074" s="2">
        <v>0</v>
      </c>
      <c r="G1074" s="3">
        <f t="shared" si="38"/>
        <v>485815.99872000003</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2238049.2799999998</v>
      </c>
      <c r="D1075" s="2">
        <f>BILANCA!E70</f>
        <v>2470787.1800000002</v>
      </c>
      <c r="E1075" s="2">
        <v>0</v>
      </c>
      <c r="F1075" s="2">
        <v>0</v>
      </c>
      <c r="G1075" s="3">
        <f t="shared" si="38"/>
        <v>466675.53660000005</v>
      </c>
      <c r="H1075" s="3">
        <f t="shared" si="35"/>
        <v>0.4599999999627471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2238049.2799999998</v>
      </c>
      <c r="D1076" s="2">
        <f>BILANCA!E71</f>
        <v>2470787.1800000002</v>
      </c>
      <c r="E1076" s="2">
        <v>0</v>
      </c>
      <c r="F1076" s="2">
        <v>0</v>
      </c>
      <c r="G1076" s="3">
        <f t="shared" si="38"/>
        <v>473855.16024</v>
      </c>
      <c r="H1076" s="3">
        <f t="shared" si="35"/>
        <v>0.4599999999627471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2238049.2799999998</v>
      </c>
      <c r="D1078" s="2">
        <f>BILANCA!E73</f>
        <v>2470787.1800000002</v>
      </c>
      <c r="E1078" s="2">
        <v>0</v>
      </c>
      <c r="F1078" s="2">
        <v>0</v>
      </c>
      <c r="G1078" s="3">
        <f t="shared" si="38"/>
        <v>488214.40752000001</v>
      </c>
      <c r="H1078" s="3">
        <f t="shared" si="35"/>
        <v>0.4599999999627471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3427.27</v>
      </c>
      <c r="D1087" s="2">
        <f>BILANCA!E82</f>
        <v>11639.199999999999</v>
      </c>
      <c r="E1087" s="2">
        <v>0</v>
      </c>
      <c r="F1087" s="2">
        <v>0</v>
      </c>
      <c r="G1087" s="3">
        <f t="shared" si="38"/>
        <v>2056.3365899999999</v>
      </c>
      <c r="H1087" s="3">
        <f t="shared" si="35"/>
        <v>0.46999999999889042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37.1</v>
      </c>
      <c r="D1090" s="2">
        <f>BILANCA!E85</f>
        <v>0.24</v>
      </c>
      <c r="E1090" s="2">
        <v>0</v>
      </c>
      <c r="F1090" s="2">
        <v>0</v>
      </c>
      <c r="G1090" s="3">
        <f t="shared" si="38"/>
        <v>3.0064000000000002</v>
      </c>
      <c r="H1090" s="3">
        <f t="shared" si="35"/>
        <v>0.34000000000000141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3390.17</v>
      </c>
      <c r="D1092" s="2">
        <f>BILANCA!E87</f>
        <v>11638.96</v>
      </c>
      <c r="E1092" s="2">
        <v>0</v>
      </c>
      <c r="F1092" s="2">
        <v>0</v>
      </c>
      <c r="G1092" s="3">
        <f t="shared" si="38"/>
        <v>2186.7833799999999</v>
      </c>
      <c r="H1092" s="3">
        <f t="shared" si="35"/>
        <v>0.21000000000094587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8451.48</v>
      </c>
      <c r="D1152" s="2">
        <f>BILANCA!E147</f>
        <v>3001.1</v>
      </c>
      <c r="E1152" s="2">
        <v>0</v>
      </c>
      <c r="F1152" s="2">
        <v>0</v>
      </c>
      <c r="G1152" s="3">
        <f t="shared" si="38"/>
        <v>2052.4225599999995</v>
      </c>
      <c r="H1152" s="3">
        <f t="shared" si="41"/>
        <v>0.57999999999947249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19.11</v>
      </c>
      <c r="E1166" s="2">
        <v>0</v>
      </c>
      <c r="F1166" s="2">
        <v>0</v>
      </c>
      <c r="G1166" s="3">
        <f t="shared" si="38"/>
        <v>5.9623200000000001</v>
      </c>
      <c r="H1166" s="3">
        <f t="shared" si="41"/>
        <v>0.10999999999999943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8451.48</v>
      </c>
      <c r="D1167" s="2">
        <f>BILANCA!E162</f>
        <v>2981.99</v>
      </c>
      <c r="E1167" s="2">
        <v>0</v>
      </c>
      <c r="F1167" s="2">
        <v>0</v>
      </c>
      <c r="G1167" s="3">
        <f t="shared" si="38"/>
        <v>2263.2272199999998</v>
      </c>
      <c r="H1167" s="3">
        <f t="shared" si="41"/>
        <v>0.48999999999978172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370091.99</v>
      </c>
      <c r="D1176" s="2">
        <f>BILANCA!E171</f>
        <v>0</v>
      </c>
      <c r="E1176" s="2">
        <v>0</v>
      </c>
      <c r="F1176" s="2">
        <v>0</v>
      </c>
      <c r="G1176" s="3">
        <f t="shared" si="38"/>
        <v>61435.270340000003</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370091.99</v>
      </c>
      <c r="D1179" s="2">
        <f>BILANCA!E174</f>
        <v>0</v>
      </c>
      <c r="E1179" s="2">
        <v>0</v>
      </c>
      <c r="F1179" s="2">
        <v>0</v>
      </c>
      <c r="G1179" s="3">
        <f t="shared" si="38"/>
        <v>62545.546310000005</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3257720.33</v>
      </c>
      <c r="D1180" s="2">
        <f>BILANCA!E176</f>
        <v>3297588.04</v>
      </c>
      <c r="E1180" s="2">
        <v>0</v>
      </c>
      <c r="F1180" s="2">
        <v>0</v>
      </c>
      <c r="G1180" s="3">
        <f t="shared" si="38"/>
        <v>1674992.3897000002</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2626265.48</v>
      </c>
      <c r="D1181" s="2">
        <f>BILANCA!E177</f>
        <v>2937448.41</v>
      </c>
      <c r="E1181" s="2">
        <v>0</v>
      </c>
      <c r="F1181" s="2">
        <v>0</v>
      </c>
      <c r="G1181" s="3">
        <f t="shared" si="38"/>
        <v>1453698.7533</v>
      </c>
      <c r="H1181" s="3">
        <f t="shared" si="41"/>
        <v>0.89000000013038516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380341.72</v>
      </c>
      <c r="D1182" s="2">
        <f>BILANCA!E178</f>
        <v>436031.53</v>
      </c>
      <c r="E1182" s="2">
        <v>0</v>
      </c>
      <c r="F1182" s="2">
        <v>0</v>
      </c>
      <c r="G1182" s="3">
        <f t="shared" si="38"/>
        <v>215413.62216</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339695.67</v>
      </c>
      <c r="D1183" s="2">
        <f>BILANCA!E179</f>
        <v>394177.52</v>
      </c>
      <c r="E1183" s="2">
        <v>0</v>
      </c>
      <c r="F1183" s="2">
        <v>0</v>
      </c>
      <c r="G1183" s="3">
        <f t="shared" si="38"/>
        <v>195152.77282999997</v>
      </c>
      <c r="H1183" s="3">
        <f t="shared" si="41"/>
        <v>0.80999999999767169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40646.050000000003</v>
      </c>
      <c r="D1184" s="2">
        <f>BILANCA!E180</f>
        <v>41758.230000000003</v>
      </c>
      <c r="E1184" s="2">
        <v>0</v>
      </c>
      <c r="F1184" s="2">
        <v>0</v>
      </c>
      <c r="G1184" s="3">
        <f t="shared" si="38"/>
        <v>21604.276740000001</v>
      </c>
      <c r="H1184" s="3">
        <f t="shared" si="41"/>
        <v>0.2800000000061118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95.78</v>
      </c>
      <c r="E1185" s="2">
        <v>0</v>
      </c>
      <c r="F1185" s="2">
        <v>0</v>
      </c>
      <c r="G1185" s="3">
        <f t="shared" si="38"/>
        <v>33.522999999999996</v>
      </c>
      <c r="H1185" s="3">
        <f t="shared" si="41"/>
        <v>0.21999999999999886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95.78</v>
      </c>
      <c r="E1187" s="2">
        <v>0</v>
      </c>
      <c r="F1187" s="2">
        <v>0</v>
      </c>
      <c r="G1187" s="3">
        <f t="shared" si="38"/>
        <v>33.906120000000001</v>
      </c>
      <c r="H1187" s="3">
        <f t="shared" si="41"/>
        <v>0.21999999999999886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4496.66</v>
      </c>
      <c r="D1223" s="2">
        <f>BILANCA!E219</f>
        <v>25770.76</v>
      </c>
      <c r="E1223" s="2">
        <v>0</v>
      </c>
      <c r="F1223" s="2">
        <v>0</v>
      </c>
      <c r="G1223" s="3">
        <f t="shared" si="38"/>
        <v>11936.13234</v>
      </c>
      <c r="H1223" s="3">
        <f t="shared" si="41"/>
        <v>0.58000000000174623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4496.66</v>
      </c>
      <c r="D1224" s="2">
        <f>BILANCA!E220</f>
        <v>25770.76</v>
      </c>
      <c r="E1224" s="2">
        <v>0</v>
      </c>
      <c r="F1224" s="2">
        <v>0</v>
      </c>
      <c r="G1224" s="3">
        <f t="shared" si="38"/>
        <v>11992.170519999998</v>
      </c>
      <c r="H1224" s="3">
        <f t="shared" si="41"/>
        <v>0.58000000000174623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4496.66</v>
      </c>
      <c r="D1229" s="2">
        <f>BILANCA!E225</f>
        <v>25770.76</v>
      </c>
      <c r="E1229" s="2">
        <v>0</v>
      </c>
      <c r="F1229" s="2">
        <v>0</v>
      </c>
      <c r="G1229" s="3">
        <f t="shared" si="38"/>
        <v>12272.361419999999</v>
      </c>
      <c r="H1229" s="3">
        <f t="shared" si="41"/>
        <v>0.58000000000174623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2241427.1</v>
      </c>
      <c r="D1251" s="2">
        <f>BILANCA!E247</f>
        <v>2475646.12</v>
      </c>
      <c r="E1251" s="2">
        <v>0</v>
      </c>
      <c r="F1251" s="2">
        <v>0</v>
      </c>
      <c r="G1251" s="3">
        <f>B1251/1000*C1251+B1251/500*D1251</f>
        <v>1733445.36094</v>
      </c>
      <c r="H1251" s="3">
        <f>ABS(C1251-ROUND(C1251,0))+ABS(D1251-ROUND(D1251,0))</f>
        <v>0.22000000020489097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631454.85</v>
      </c>
      <c r="D1255" s="2">
        <f>BILANCA!E251</f>
        <v>360139.63000000006</v>
      </c>
      <c r="E1255" s="2">
        <v>0</v>
      </c>
      <c r="F1255" s="2">
        <v>0</v>
      </c>
      <c r="G1255" s="3">
        <f t="shared" si="38"/>
        <v>331174.85695000004</v>
      </c>
      <c r="H1255" s="3">
        <f t="shared" si="41"/>
        <v>0.51999999996041879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633203.65</v>
      </c>
      <c r="D1256" s="2">
        <f>BILANCA!E252</f>
        <v>786389.8</v>
      </c>
      <c r="E1256" s="2">
        <v>0</v>
      </c>
      <c r="F1256" s="2">
        <v>0</v>
      </c>
      <c r="G1256" s="3">
        <f t="shared" si="38"/>
        <v>542671.87950000004</v>
      </c>
      <c r="H1256" s="3">
        <f t="shared" si="41"/>
        <v>0.54999999993015081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637700.31000000006</v>
      </c>
      <c r="D1257" s="2">
        <f>BILANCA!E253</f>
        <v>812160.56</v>
      </c>
      <c r="E1257" s="2">
        <v>0</v>
      </c>
      <c r="F1257" s="2">
        <v>0</v>
      </c>
      <c r="G1257" s="3">
        <f t="shared" si="38"/>
        <v>558719.29321000003</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4496.66</v>
      </c>
      <c r="D1258" s="2">
        <f>BILANCA!E254</f>
        <v>25770.76</v>
      </c>
      <c r="E1258" s="2">
        <v>0</v>
      </c>
      <c r="F1258" s="2">
        <v>0</v>
      </c>
      <c r="G1258" s="3">
        <f t="shared" si="38"/>
        <v>13897.468639999999</v>
      </c>
      <c r="H1258" s="3">
        <f t="shared" si="41"/>
        <v>0.58000000000174623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-1748.7999999999993</v>
      </c>
      <c r="D1259" s="2">
        <f>BILANCA!E255</f>
        <v>-426269.27999999997</v>
      </c>
      <c r="E1259" s="2">
        <v>0</v>
      </c>
      <c r="F1259" s="2">
        <v>0</v>
      </c>
      <c r="G1259" s="3">
        <f t="shared" si="38"/>
        <v>-212717.55264000001</v>
      </c>
      <c r="H1259" s="3">
        <f t="shared" si="41"/>
        <v>0.47999999997045961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19973.47</v>
      </c>
      <c r="D1260" s="2">
        <f>BILANCA!E256</f>
        <v>25770.76</v>
      </c>
      <c r="E1260" s="2">
        <v>0</v>
      </c>
      <c r="F1260" s="2">
        <v>0</v>
      </c>
      <c r="G1260" s="3">
        <f t="shared" si="38"/>
        <v>17878.747499999998</v>
      </c>
      <c r="H1260" s="3">
        <f t="shared" si="41"/>
        <v>0.71000000000276486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15476.81</v>
      </c>
      <c r="D1261" s="2">
        <f>BILANCA!E257</f>
        <v>0</v>
      </c>
      <c r="E1261" s="2">
        <v>0</v>
      </c>
      <c r="F1261" s="2">
        <v>0</v>
      </c>
      <c r="G1261" s="3">
        <f t="shared" si="38"/>
        <v>3884.67931</v>
      </c>
      <c r="H1261" s="3">
        <f t="shared" si="41"/>
        <v>0.19000000000050932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4496.66</v>
      </c>
      <c r="D1263" s="2">
        <f>BILANCA!E259</f>
        <v>25770.76</v>
      </c>
      <c r="E1263" s="2">
        <v>0</v>
      </c>
      <c r="F1263" s="2">
        <v>0</v>
      </c>
      <c r="G1263" s="3">
        <f t="shared" si="38"/>
        <v>14177.659539999999</v>
      </c>
      <c r="H1263" s="3">
        <f t="shared" si="41"/>
        <v>0.58000000000174623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21722.27</v>
      </c>
      <c r="D1264" s="2">
        <f>BILANCA!E260</f>
        <v>452040.04</v>
      </c>
      <c r="E1264" s="2">
        <v>0</v>
      </c>
      <c r="F1264" s="2">
        <v>0</v>
      </c>
      <c r="G1264" s="3">
        <f t="shared" si="38"/>
        <v>235153.79689999999</v>
      </c>
      <c r="H1264" s="3">
        <f t="shared" si="41"/>
        <v>0.3099999999794818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369162.23999999999</v>
      </c>
      <c r="E1265" s="2">
        <v>0</v>
      </c>
      <c r="F1265" s="2">
        <v>0</v>
      </c>
      <c r="G1265" s="3">
        <f t="shared" si="38"/>
        <v>188272.74239999999</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21722.27</v>
      </c>
      <c r="D1266" s="2">
        <f>BILANCA!E262</f>
        <v>82877.8</v>
      </c>
      <c r="E1266" s="2">
        <v>0</v>
      </c>
      <c r="F1266" s="2">
        <v>0</v>
      </c>
      <c r="G1266" s="3">
        <f t="shared" si="38"/>
        <v>47994.334720000006</v>
      </c>
      <c r="H1266" s="3">
        <f t="shared" si="41"/>
        <v>0.46999999999752617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19.11</v>
      </c>
      <c r="E1278" s="2">
        <v>0</v>
      </c>
      <c r="F1278" s="2">
        <v>0</v>
      </c>
      <c r="G1278" s="3">
        <f t="shared" si="38"/>
        <v>10.24296</v>
      </c>
      <c r="H1278" s="3">
        <f t="shared" si="41"/>
        <v>0.10999999999999943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19.11</v>
      </c>
      <c r="E1292" s="2">
        <v>0</v>
      </c>
      <c r="F1292" s="2">
        <v>0</v>
      </c>
      <c r="G1292" s="3">
        <f t="shared" si="48"/>
        <v>10.778039999999999</v>
      </c>
      <c r="H1292" s="3">
        <f t="shared" si="49"/>
        <v>0.10999999999999943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19.11</v>
      </c>
      <c r="E1305" s="2">
        <v>0</v>
      </c>
      <c r="F1305" s="2">
        <v>0</v>
      </c>
      <c r="G1305" s="3">
        <f t="shared" si="38"/>
        <v>11.274899999999999</v>
      </c>
      <c r="H1305" s="3">
        <f t="shared" si="41"/>
        <v>0.10999999999999943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8451.48</v>
      </c>
      <c r="D1306" s="2">
        <f>BILANCA!E303</f>
        <v>2981.99</v>
      </c>
      <c r="E1306" s="2">
        <v>0</v>
      </c>
      <c r="F1306" s="2">
        <v>0</v>
      </c>
      <c r="G1306" s="3">
        <f t="shared" si="38"/>
        <v>4266.9761599999993</v>
      </c>
      <c r="H1306" s="3">
        <f t="shared" si="41"/>
        <v>0.48999999999978172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3341.06</v>
      </c>
      <c r="D1311" s="2">
        <f>BILANCA!E308</f>
        <v>9085.01</v>
      </c>
      <c r="E1311" s="2">
        <v>0</v>
      </c>
      <c r="F1311" s="2">
        <v>0</v>
      </c>
      <c r="G1311" s="3">
        <f t="shared" si="52"/>
        <v>6474.8350799999998</v>
      </c>
      <c r="H1311" s="3">
        <f t="shared" si="41"/>
        <v>7.0000000000163709E-2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2164.4299999999998</v>
      </c>
      <c r="E1312" s="2">
        <v>0</v>
      </c>
      <c r="F1312" s="2">
        <v>0</v>
      </c>
      <c r="G1312" s="3">
        <f t="shared" si="52"/>
        <v>1307.3157199999998</v>
      </c>
      <c r="H1312" s="3">
        <f t="shared" si="41"/>
        <v>0.42999999999983629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49.11</v>
      </c>
      <c r="D1314" s="2">
        <f>BILANCA!E311</f>
        <v>389.52</v>
      </c>
      <c r="E1314" s="2">
        <v>0</v>
      </c>
      <c r="F1314" s="2">
        <v>0</v>
      </c>
      <c r="G1314" s="3">
        <f t="shared" si="52"/>
        <v>251.7576</v>
      </c>
      <c r="H1314" s="3">
        <f t="shared" si="41"/>
        <v>0.59000000000001762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8451.48</v>
      </c>
      <c r="D1338" s="2">
        <f>BILANCA!E335</f>
        <v>2981.99</v>
      </c>
      <c r="E1338" s="2">
        <v>0</v>
      </c>
      <c r="F1338" s="2">
        <v>0</v>
      </c>
      <c r="G1338" s="3">
        <f t="shared" si="52"/>
        <v>4728.27088</v>
      </c>
      <c r="H1338" s="3">
        <f t="shared" si="41"/>
        <v>0.48999999999978172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804.62</v>
      </c>
      <c r="D1339" s="2">
        <f>BILANCA!E336</f>
        <v>24895</v>
      </c>
      <c r="E1339" s="2">
        <v>0</v>
      </c>
      <c r="F1339" s="2">
        <v>0</v>
      </c>
      <c r="G1339" s="3">
        <f t="shared" si="52"/>
        <v>16645.629980000002</v>
      </c>
      <c r="H1339" s="3">
        <f t="shared" si="41"/>
        <v>0.37999999999999545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379537.1</v>
      </c>
      <c r="D1340" s="2">
        <f>BILANCA!E337</f>
        <v>411136.53</v>
      </c>
      <c r="E1340" s="2">
        <v>0</v>
      </c>
      <c r="F1340" s="2">
        <v>0</v>
      </c>
      <c r="G1340" s="3">
        <f t="shared" si="52"/>
        <v>396597.35280000005</v>
      </c>
      <c r="H1340" s="3">
        <f t="shared" si="41"/>
        <v>0.56999999994877726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4496.66</v>
      </c>
      <c r="D1346" s="2">
        <f>BILANCA!E343</f>
        <v>25770.76</v>
      </c>
      <c r="E1346" s="2">
        <v>0</v>
      </c>
      <c r="F1346" s="2">
        <v>0</v>
      </c>
      <c r="G1346" s="3">
        <f t="shared" si="52"/>
        <v>18828.82848</v>
      </c>
      <c r="H1346" s="3">
        <f t="shared" si="41"/>
        <v>0.58000000000174623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4496.66</v>
      </c>
      <c r="D1354" s="2">
        <f>BILANCA!E351</f>
        <v>25770.76</v>
      </c>
      <c r="E1354" s="2">
        <v>0</v>
      </c>
      <c r="F1354" s="2">
        <v>0</v>
      </c>
      <c r="G1354" s="3">
        <f t="shared" si="52"/>
        <v>19277.13392</v>
      </c>
      <c r="H1354" s="3">
        <f t="shared" si="41"/>
        <v>0.58000000000174623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2238048.94</v>
      </c>
      <c r="D1368" s="2">
        <f>BILANCA!E365</f>
        <v>2470786.48</v>
      </c>
      <c r="E1368" s="2">
        <v>0</v>
      </c>
      <c r="F1368" s="2">
        <v>0</v>
      </c>
      <c r="G1368" s="3">
        <f t="shared" si="57"/>
        <v>2570304.6401999998</v>
      </c>
      <c r="H1368" s="3">
        <f t="shared" si="58"/>
        <v>0.5400000000372529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37.1</v>
      </c>
      <c r="D1382" s="2">
        <f>BILANCA!E379</f>
        <v>0.24</v>
      </c>
      <c r="E1382" s="2">
        <v>0</v>
      </c>
      <c r="F1382" s="2">
        <v>0</v>
      </c>
      <c r="G1382" s="3">
        <f t="shared" si="59"/>
        <v>13.979759999999999</v>
      </c>
      <c r="H1382" s="3">
        <f t="shared" si="60"/>
        <v>0.34000000000000141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3341.06</v>
      </c>
      <c r="D1383" s="2">
        <f>BILANCA!E380</f>
        <v>4859.3999999999996</v>
      </c>
      <c r="E1383" s="2">
        <v>0</v>
      </c>
      <c r="F1383" s="2">
        <v>0</v>
      </c>
      <c r="G1383" s="3">
        <f t="shared" si="59"/>
        <v>4871.3277799999996</v>
      </c>
      <c r="H1383" s="3">
        <f t="shared" si="60"/>
        <v>0.45999999999958163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1070.3399999999999</v>
      </c>
      <c r="E1384" s="2">
        <v>0</v>
      </c>
      <c r="F1384" s="2">
        <v>0</v>
      </c>
      <c r="G1384" s="3">
        <f t="shared" si="59"/>
        <v>800.61431999999991</v>
      </c>
      <c r="H1384" s="3">
        <f t="shared" si="60"/>
        <v>0.33999999999991815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5246600.37</v>
      </c>
      <c r="D1424" s="2">
        <f>'RAS-funkcijski'!E28</f>
        <v>6603911.0300000003</v>
      </c>
      <c r="E1424" s="2">
        <v>0</v>
      </c>
      <c r="F1424" s="2">
        <v>0</v>
      </c>
      <c r="G1424" s="3">
        <f t="shared" si="52"/>
        <v>442906.13832000003</v>
      </c>
      <c r="H1424" s="3">
        <f t="shared" si="41"/>
        <v>0.40000000037252903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5246600.37</v>
      </c>
      <c r="D1427" s="2">
        <f>'RAS-funkcijski'!E31</f>
        <v>6603911.0300000003</v>
      </c>
      <c r="E1427" s="2">
        <v>0</v>
      </c>
      <c r="F1427" s="2">
        <v>0</v>
      </c>
      <c r="G1427" s="3">
        <f t="shared" si="52"/>
        <v>498269.40561000002</v>
      </c>
      <c r="H1427" s="3">
        <f t="shared" si="41"/>
        <v>0.40000000037252903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5246600.37</v>
      </c>
      <c r="D1537" s="14">
        <f>'RAS-funkcijski'!E141</f>
        <v>6603911.0300000003</v>
      </c>
      <c r="E1537" s="14">
        <v>0</v>
      </c>
      <c r="F1537" s="14">
        <v>0</v>
      </c>
      <c r="G1537" s="15">
        <f t="shared" si="52"/>
        <v>2528255.8729100004</v>
      </c>
      <c r="H1537" s="15">
        <f t="shared" si="63"/>
        <v>0.40000000037252903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157785.57999999999</v>
      </c>
      <c r="D1538" s="7">
        <f>'P-VRIO'!E5</f>
        <v>0</v>
      </c>
      <c r="E1538" s="7">
        <v>0</v>
      </c>
      <c r="F1538" s="7">
        <v>0</v>
      </c>
      <c r="G1538" s="8">
        <f t="shared" si="52"/>
        <v>157.78557999999998</v>
      </c>
      <c r="H1538" s="8">
        <f t="shared" si="63"/>
        <v>0.42000000001280569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157785.57999999999</v>
      </c>
      <c r="D1555" s="2">
        <f>'P-VRIO'!E22</f>
        <v>0</v>
      </c>
      <c r="E1555" s="2">
        <v>0</v>
      </c>
      <c r="F1555" s="2">
        <v>0</v>
      </c>
      <c r="G1555" s="3">
        <f t="shared" si="52"/>
        <v>2840.1404399999997</v>
      </c>
      <c r="H1555" s="3">
        <f t="shared" si="63"/>
        <v>0.42000000001280569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157785.57999999999</v>
      </c>
      <c r="D1556" s="2">
        <f>'P-VRIO'!E23</f>
        <v>0</v>
      </c>
      <c r="E1556" s="2">
        <v>0</v>
      </c>
      <c r="F1556" s="2">
        <v>0</v>
      </c>
      <c r="G1556" s="3">
        <f t="shared" si="52"/>
        <v>2997.9260199999999</v>
      </c>
      <c r="H1556" s="3">
        <f t="shared" si="63"/>
        <v>0.42000000001280569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157785.57999999999</v>
      </c>
      <c r="D1558" s="2">
        <f>'P-VRIO'!E25</f>
        <v>0</v>
      </c>
      <c r="E1558" s="2">
        <v>0</v>
      </c>
      <c r="F1558" s="2">
        <v>0</v>
      </c>
      <c r="G1558" s="3">
        <f t="shared" si="52"/>
        <v>3313.4971799999998</v>
      </c>
      <c r="H1558" s="3">
        <f t="shared" si="63"/>
        <v>0.42000000001280569</v>
      </c>
      <c r="I1558" s="11">
        <f t="shared" si="66"/>
        <v>1391.6688156424316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2626265.48</v>
      </c>
      <c r="D1582" s="7"/>
      <c r="E1582" s="7">
        <v>0</v>
      </c>
      <c r="F1582" s="7">
        <v>0</v>
      </c>
      <c r="G1582" s="8">
        <f t="shared" ref="G1582:G1686" si="70">B1582/1000*C1582</f>
        <v>2626.26548</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6677687.1499999994</v>
      </c>
      <c r="D1583" s="2">
        <v>0</v>
      </c>
      <c r="E1583" s="2">
        <v>0</v>
      </c>
      <c r="F1583" s="2">
        <v>0</v>
      </c>
      <c r="G1583" s="3">
        <f t="shared" si="70"/>
        <v>13355.374299999999</v>
      </c>
      <c r="H1583" s="3">
        <f t="shared" si="71"/>
        <v>0.14999999944120646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53106.21</v>
      </c>
      <c r="D1584" s="2">
        <v>0</v>
      </c>
      <c r="E1584" s="2">
        <v>0</v>
      </c>
      <c r="F1584" s="2">
        <v>0</v>
      </c>
      <c r="G1584" s="3">
        <f t="shared" si="70"/>
        <v>159.31863000000001</v>
      </c>
      <c r="H1584" s="3">
        <f t="shared" si="71"/>
        <v>0.20999999999912689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6230880.0899999999</v>
      </c>
      <c r="D1585" s="2">
        <v>0</v>
      </c>
      <c r="E1585" s="2">
        <v>0</v>
      </c>
      <c r="F1585" s="2">
        <v>0</v>
      </c>
      <c r="G1585" s="3">
        <f t="shared" si="70"/>
        <v>24923.520359999999</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4653786.88</v>
      </c>
      <c r="D1586" s="2">
        <v>0</v>
      </c>
      <c r="E1586" s="2">
        <v>0</v>
      </c>
      <c r="F1586" s="2">
        <v>0</v>
      </c>
      <c r="G1586" s="3">
        <f t="shared" si="70"/>
        <v>23268.934399999998</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1572348.07</v>
      </c>
      <c r="D1587" s="2">
        <v>0</v>
      </c>
      <c r="E1587" s="2">
        <v>0</v>
      </c>
      <c r="F1587" s="2">
        <v>0</v>
      </c>
      <c r="G1587" s="3">
        <f t="shared" si="70"/>
        <v>9434.08842</v>
      </c>
      <c r="H1587" s="3">
        <f t="shared" si="71"/>
        <v>7.000000006519258E-2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4484.0200000000004</v>
      </c>
      <c r="D1588" s="2">
        <v>0</v>
      </c>
      <c r="E1588" s="2">
        <v>0</v>
      </c>
      <c r="F1588" s="2">
        <v>0</v>
      </c>
      <c r="G1588" s="3">
        <f t="shared" si="70"/>
        <v>31.388140000000003</v>
      </c>
      <c r="H1588" s="3">
        <f t="shared" si="71"/>
        <v>2.0000000000436557E-2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261.12</v>
      </c>
      <c r="D1593" s="2">
        <v>0</v>
      </c>
      <c r="E1593" s="2">
        <v>0</v>
      </c>
      <c r="F1593" s="2">
        <v>0</v>
      </c>
      <c r="G1593" s="3">
        <f t="shared" si="70"/>
        <v>3.1334400000000002</v>
      </c>
      <c r="H1593" s="3">
        <f t="shared" si="71"/>
        <v>0.12000000000000455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103761.06</v>
      </c>
      <c r="D1594" s="2">
        <v>0</v>
      </c>
      <c r="E1594" s="2">
        <v>0</v>
      </c>
      <c r="F1594" s="2">
        <v>0</v>
      </c>
      <c r="G1594" s="3">
        <f t="shared" si="70"/>
        <v>1348.8937799999999</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27558</v>
      </c>
      <c r="D1595" s="2">
        <v>0</v>
      </c>
      <c r="E1595" s="2">
        <v>0</v>
      </c>
      <c r="F1595" s="2">
        <v>0</v>
      </c>
      <c r="G1595" s="3">
        <f t="shared" si="70"/>
        <v>385.81200000000001</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27558</v>
      </c>
      <c r="D1599" s="2">
        <v>0</v>
      </c>
      <c r="E1599" s="2">
        <v>0</v>
      </c>
      <c r="F1599" s="2">
        <v>0</v>
      </c>
      <c r="G1599" s="3">
        <f t="shared" si="70"/>
        <v>496.04399999999998</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262381.78999999998</v>
      </c>
      <c r="D1601" s="2">
        <v>0</v>
      </c>
      <c r="E1601" s="2">
        <v>0</v>
      </c>
      <c r="F1601" s="2">
        <v>0</v>
      </c>
      <c r="G1601" s="3">
        <f>B1601/1000*C1601</f>
        <v>5247.6358</v>
      </c>
      <c r="H1601" s="3">
        <f>ABS(C1601-ROUND(C1601,0))</f>
        <v>0.21000000002095476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6366504.2200000007</v>
      </c>
      <c r="D1602" s="2">
        <v>0</v>
      </c>
      <c r="E1602" s="2">
        <v>0</v>
      </c>
      <c r="F1602" s="2">
        <v>0</v>
      </c>
      <c r="G1602" s="3">
        <f t="shared" si="70"/>
        <v>133696.58862000002</v>
      </c>
      <c r="H1602" s="3">
        <f t="shared" si="71"/>
        <v>0.22000000067055225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51624.73</v>
      </c>
      <c r="D1603" s="2">
        <v>0</v>
      </c>
      <c r="E1603" s="2">
        <v>0</v>
      </c>
      <c r="F1603" s="2">
        <v>0</v>
      </c>
      <c r="G1603" s="3">
        <f t="shared" si="70"/>
        <v>1135.74406</v>
      </c>
      <c r="H1603" s="3">
        <f t="shared" si="71"/>
        <v>0.26999999999679858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6175190.2800000003</v>
      </c>
      <c r="D1604" s="2">
        <v>0</v>
      </c>
      <c r="E1604" s="2">
        <v>0</v>
      </c>
      <c r="F1604" s="2">
        <v>0</v>
      </c>
      <c r="G1604" s="3">
        <f t="shared" si="70"/>
        <v>142029.37643999999</v>
      </c>
      <c r="H1604" s="3">
        <f t="shared" si="71"/>
        <v>0.28000000026077032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4599305.03</v>
      </c>
      <c r="D1605" s="2">
        <v>0</v>
      </c>
      <c r="E1605" s="2">
        <v>0</v>
      </c>
      <c r="F1605" s="2">
        <v>0</v>
      </c>
      <c r="G1605" s="3">
        <f t="shared" si="70"/>
        <v>110383.32072</v>
      </c>
      <c r="H1605" s="3">
        <f t="shared" si="71"/>
        <v>3.0000000260770321E-2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1571235.89</v>
      </c>
      <c r="D1606" s="2">
        <v>0</v>
      </c>
      <c r="E1606" s="2">
        <v>0</v>
      </c>
      <c r="F1606" s="2">
        <v>0</v>
      </c>
      <c r="G1606" s="3">
        <f t="shared" si="70"/>
        <v>39280.897250000002</v>
      </c>
      <c r="H1606" s="3">
        <f t="shared" si="71"/>
        <v>0.11000000010244548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4388.24</v>
      </c>
      <c r="D1607" s="2">
        <v>0</v>
      </c>
      <c r="E1607" s="2">
        <v>0</v>
      </c>
      <c r="F1607" s="2">
        <v>0</v>
      </c>
      <c r="G1607" s="3">
        <f t="shared" si="70"/>
        <v>114.09423999999999</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261.12</v>
      </c>
      <c r="D1612" s="2">
        <v>0</v>
      </c>
      <c r="E1612" s="2">
        <v>0</v>
      </c>
      <c r="F1612" s="2">
        <v>0</v>
      </c>
      <c r="G1612" s="3">
        <f t="shared" si="70"/>
        <v>8.0947200000000006</v>
      </c>
      <c r="H1612" s="3">
        <f t="shared" si="71"/>
        <v>0.12000000000000455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103761.06</v>
      </c>
      <c r="D1613" s="2">
        <v>0</v>
      </c>
      <c r="E1613" s="2">
        <v>0</v>
      </c>
      <c r="F1613" s="2">
        <v>0</v>
      </c>
      <c r="G1613" s="3">
        <f t="shared" si="70"/>
        <v>3320.35392</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6283.9</v>
      </c>
      <c r="D1614" s="2">
        <v>0</v>
      </c>
      <c r="E1614" s="2">
        <v>0</v>
      </c>
      <c r="F1614" s="2">
        <v>0</v>
      </c>
      <c r="G1614" s="3">
        <f t="shared" si="70"/>
        <v>207.36869999999999</v>
      </c>
      <c r="H1614" s="3">
        <f t="shared" si="71"/>
        <v>0.1000000000003638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6283.9</v>
      </c>
      <c r="D1618" s="2">
        <v>0</v>
      </c>
      <c r="E1618" s="2">
        <v>0</v>
      </c>
      <c r="F1618" s="2">
        <v>0</v>
      </c>
      <c r="G1618" s="3">
        <f t="shared" si="70"/>
        <v>232.50429999999997</v>
      </c>
      <c r="H1618" s="3">
        <f t="shared" si="71"/>
        <v>0.1000000000003638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29644.25</v>
      </c>
      <c r="D1620" s="2">
        <v>0</v>
      </c>
      <c r="E1620" s="2">
        <v>0</v>
      </c>
      <c r="F1620" s="2">
        <v>0</v>
      </c>
      <c r="G1620" s="3">
        <f>B1620/1000*C1620</f>
        <v>1156.1257499999999</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2937448.4099999983</v>
      </c>
      <c r="D1621" s="2">
        <v>0</v>
      </c>
      <c r="E1621" s="2">
        <v>0</v>
      </c>
      <c r="F1621" s="2">
        <v>0</v>
      </c>
      <c r="G1621" s="3">
        <f t="shared" si="70"/>
        <v>117497.93639999993</v>
      </c>
      <c r="H1621" s="3">
        <f t="shared" si="71"/>
        <v>0.40999999828636646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24895</v>
      </c>
      <c r="D1622" s="2">
        <v>0</v>
      </c>
      <c r="E1622" s="2">
        <v>0</v>
      </c>
      <c r="F1622" s="2">
        <v>0</v>
      </c>
      <c r="G1622" s="3">
        <f t="shared" si="70"/>
        <v>1020.6950000000001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24895</v>
      </c>
      <c r="D1628" s="2">
        <v>0</v>
      </c>
      <c r="E1628" s="2">
        <v>0</v>
      </c>
      <c r="F1628" s="2">
        <v>0</v>
      </c>
      <c r="G1628" s="3">
        <f t="shared" si="70"/>
        <v>1170.0650000000001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24895</v>
      </c>
      <c r="D1634" s="2">
        <v>0</v>
      </c>
      <c r="E1634" s="2">
        <v>0</v>
      </c>
      <c r="F1634" s="2">
        <v>0</v>
      </c>
      <c r="G1634" s="3">
        <f t="shared" si="70"/>
        <v>1319.4349999999999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24324.23</v>
      </c>
      <c r="D1635" s="2">
        <v>0</v>
      </c>
      <c r="E1635" s="2">
        <v>0</v>
      </c>
      <c r="F1635" s="2">
        <v>0</v>
      </c>
      <c r="G1635" s="3">
        <f t="shared" si="70"/>
        <v>1313.5084199999999</v>
      </c>
      <c r="H1635" s="3">
        <f t="shared" si="71"/>
        <v>0.22999999999956344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439.5</v>
      </c>
      <c r="D1636" s="2">
        <v>0</v>
      </c>
      <c r="E1636" s="2">
        <v>0</v>
      </c>
      <c r="F1636" s="2">
        <v>0</v>
      </c>
      <c r="G1636" s="3">
        <f t="shared" si="70"/>
        <v>24.172499999999999</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v>
      </c>
      <c r="D1637" s="2">
        <v>0</v>
      </c>
      <c r="E1637" s="2">
        <v>0</v>
      </c>
      <c r="F1637" s="2">
        <v>0</v>
      </c>
      <c r="G1637" s="3">
        <f t="shared" si="70"/>
        <v>0.84</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116.27</v>
      </c>
      <c r="D1638" s="2">
        <v>0</v>
      </c>
      <c r="E1638" s="2">
        <v>0</v>
      </c>
      <c r="F1638" s="2">
        <v>0</v>
      </c>
      <c r="G1638" s="3">
        <f t="shared" si="70"/>
        <v>6.6273900000000001</v>
      </c>
      <c r="H1638" s="3">
        <f t="shared" si="71"/>
        <v>0.26999999999999602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2912553.41</v>
      </c>
      <c r="D1681" s="2">
        <v>0</v>
      </c>
      <c r="E1681" s="2">
        <v>0</v>
      </c>
      <c r="F1681" s="2">
        <v>0</v>
      </c>
      <c r="G1681" s="3">
        <f t="shared" si="70"/>
        <v>291255.34100000001</v>
      </c>
      <c r="H1681" s="3">
        <f t="shared" si="71"/>
        <v>0.41000000014901161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4859.6400000000003</v>
      </c>
      <c r="D1682" s="2">
        <v>0</v>
      </c>
      <c r="E1682" s="2">
        <v>0</v>
      </c>
      <c r="F1682" s="2">
        <v>0</v>
      </c>
      <c r="G1682" s="3">
        <f t="shared" si="70"/>
        <v>490.82364000000007</v>
      </c>
      <c r="H1682" s="3">
        <f t="shared" si="71"/>
        <v>0.35999999999967258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411136.53</v>
      </c>
      <c r="D1683" s="2">
        <v>0</v>
      </c>
      <c r="E1683" s="2">
        <v>0</v>
      </c>
      <c r="F1683" s="2">
        <v>0</v>
      </c>
      <c r="G1683" s="3">
        <f t="shared" si="70"/>
        <v>41935.926059999998</v>
      </c>
      <c r="H1683" s="3">
        <f t="shared" si="71"/>
        <v>0.46999999997206032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25770.76</v>
      </c>
      <c r="D1685" s="2">
        <v>0</v>
      </c>
      <c r="E1685" s="2">
        <v>0</v>
      </c>
      <c r="F1685" s="2">
        <v>0</v>
      </c>
      <c r="G1685" s="3">
        <f>B1685/1000*C1685</f>
        <v>2680.1590399999995</v>
      </c>
      <c r="H1685" s="3">
        <f>ABS(C1685-ROUND(C1685,0))</f>
        <v>0.24000000000160071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2470786.48</v>
      </c>
      <c r="D1686" s="14">
        <v>0</v>
      </c>
      <c r="E1686" s="14">
        <v>0</v>
      </c>
      <c r="F1686" s="14">
        <v>0</v>
      </c>
      <c r="G1686" s="15">
        <f t="shared" si="70"/>
        <v>259432.58039999998</v>
      </c>
      <c r="H1686" s="15">
        <f t="shared" si="71"/>
        <v>0.47999999998137355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20892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5244620.459999999</v>
      </c>
      <c r="I17" s="275">
        <f>'PR-RAS'!E6</f>
        <v>6157046.1100000003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5245078.3499999996</v>
      </c>
      <c r="I18" s="275">
        <f>'PR-RAS'!E152</f>
        <v>6542755.5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1748.8000000000739</v>
      </c>
      <c r="I20" s="275">
        <f>'PR-RAS'!E650</f>
        <v>426269.28000000032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637700.30999999994</v>
      </c>
      <c r="I22" s="275">
        <f>BILANCA!E7</f>
        <v>812160.56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2620020.0199999996</v>
      </c>
      <c r="I23" s="275">
        <f>BILANCA!E69</f>
        <v>2485427.4800000004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2626265.48</v>
      </c>
      <c r="I24" s="275">
        <f>BILANCA!E177</f>
        <v>2937448.41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631454.85</v>
      </c>
      <c r="I25" s="275">
        <f>BILANCA!E251</f>
        <v>360139.63000000006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5246600.37</v>
      </c>
      <c r="I31" s="275">
        <f>'RAS-funkcijski'!E141</f>
        <v>6603911.0300000003</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157785.57999999999</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157785.57999999999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2626265.48</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2937448.4099999983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24895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2912553.41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K13" sqref="K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5244620.459999999</v>
      </c>
      <c r="E6" s="60">
        <f>E7+E43+E49+E82+E106+E125+E134+E140</f>
        <v>6157046.1100000003</v>
      </c>
      <c r="F6" s="45">
        <f t="shared" ref="F6:F132" si="0">IF(D6&lt;&gt;0,IF(E6/D6&gt;=100,"&gt;&gt;100",E6/D6*100),"-")</f>
        <v>117.39736282079794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12500</v>
      </c>
      <c r="E49" s="60">
        <f>E50+E53+E58+E61+E64+E68+E71+E74+E77</f>
        <v>7500</v>
      </c>
      <c r="F49" s="45">
        <f t="shared" si="0"/>
        <v>60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12500</v>
      </c>
      <c r="E68" s="60">
        <f t="shared" si="11"/>
        <v>7500</v>
      </c>
      <c r="F68" s="45">
        <f t="shared" si="0"/>
        <v>60</v>
      </c>
    </row>
    <row r="69" spans="1:6" ht="12.75" customHeight="1" x14ac:dyDescent="0.2">
      <c r="A69" s="63" t="s">
        <v>141</v>
      </c>
      <c r="B69" s="64" t="s">
        <v>142</v>
      </c>
      <c r="C69" s="247" t="s">
        <v>141</v>
      </c>
      <c r="D69" s="194">
        <v>12500</v>
      </c>
      <c r="E69" s="194">
        <v>7500</v>
      </c>
      <c r="F69" s="45">
        <f t="shared" si="0"/>
        <v>60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1.32</v>
      </c>
      <c r="E82" s="60">
        <f t="shared" si="15"/>
        <v>2.09</v>
      </c>
      <c r="F82" s="45">
        <f t="shared" si="0"/>
        <v>158.33333333333331</v>
      </c>
    </row>
    <row r="83" spans="1:6" ht="12.75" customHeight="1" x14ac:dyDescent="0.2">
      <c r="A83" s="63">
        <v>641</v>
      </c>
      <c r="B83" s="64" t="s">
        <v>169</v>
      </c>
      <c r="C83" s="247" t="s">
        <v>170</v>
      </c>
      <c r="D83" s="60">
        <f t="shared" ref="D83:E83" si="16">SUM(D84:D90)</f>
        <v>1.32</v>
      </c>
      <c r="E83" s="60">
        <f t="shared" si="16"/>
        <v>2.09</v>
      </c>
      <c r="F83" s="45">
        <f t="shared" si="0"/>
        <v>158.33333333333331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1.32</v>
      </c>
      <c r="E85" s="194">
        <v>2.09</v>
      </c>
      <c r="F85" s="45">
        <f t="shared" si="0"/>
        <v>158.33333333333331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19592.810000000001</v>
      </c>
      <c r="E106" s="60">
        <f>E107+E112+E120+E124</f>
        <v>20672.22</v>
      </c>
      <c r="F106" s="45">
        <f t="shared" si="0"/>
        <v>105.50921485994095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19592.810000000001</v>
      </c>
      <c r="E112" s="60">
        <f t="shared" si="20"/>
        <v>20672.22</v>
      </c>
      <c r="F112" s="45">
        <f t="shared" si="0"/>
        <v>105.50921485994095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19592.810000000001</v>
      </c>
      <c r="E117" s="194">
        <v>20672.22</v>
      </c>
      <c r="F117" s="45">
        <f t="shared" si="0"/>
        <v>105.50921485994095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886.64</v>
      </c>
      <c r="E125" s="60">
        <f t="shared" si="22"/>
        <v>1044.68</v>
      </c>
      <c r="F125" s="45">
        <f t="shared" si="0"/>
        <v>117.82459622845801</v>
      </c>
    </row>
    <row r="126" spans="1:6" ht="12.75" customHeight="1" x14ac:dyDescent="0.2">
      <c r="A126" s="63">
        <v>661</v>
      </c>
      <c r="B126" s="65" t="s">
        <v>255</v>
      </c>
      <c r="C126" s="247" t="s">
        <v>256</v>
      </c>
      <c r="D126" s="60">
        <f t="shared" ref="D126:E126" si="23">SUM(D127:D128)</f>
        <v>886.64</v>
      </c>
      <c r="E126" s="60">
        <f t="shared" si="23"/>
        <v>1044.68</v>
      </c>
      <c r="F126" s="45">
        <f t="shared" si="0"/>
        <v>117.82459622845801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886.64</v>
      </c>
      <c r="E128" s="194">
        <v>1044.68</v>
      </c>
      <c r="F128" s="45">
        <f t="shared" si="0"/>
        <v>117.82459622845801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5211639.6899999995</v>
      </c>
      <c r="E134" s="60">
        <f t="shared" si="25"/>
        <v>6127827.1200000001</v>
      </c>
      <c r="F134" s="45">
        <f t="shared" ref="F134:F229" si="26">IF(D134&lt;&gt;0,IF(E134/D134&gt;=100,"&gt;&gt;100",E134/D134*100),"-")</f>
        <v>117.57963874129604</v>
      </c>
    </row>
    <row r="135" spans="1:6" ht="24" x14ac:dyDescent="0.2">
      <c r="A135" s="63">
        <v>671</v>
      </c>
      <c r="B135" s="182" t="s">
        <v>273</v>
      </c>
      <c r="C135" s="247" t="s">
        <v>274</v>
      </c>
      <c r="D135" s="60">
        <f t="shared" ref="D135:E135" si="27">SUM(D136:D138)</f>
        <v>5211639.6899999995</v>
      </c>
      <c r="E135" s="60">
        <f t="shared" si="27"/>
        <v>6127827.1200000001</v>
      </c>
      <c r="F135" s="45">
        <f t="shared" si="26"/>
        <v>117.57963874129604</v>
      </c>
    </row>
    <row r="136" spans="1:6" ht="12.75" customHeight="1" x14ac:dyDescent="0.2">
      <c r="A136" s="63">
        <v>6711</v>
      </c>
      <c r="B136" s="65" t="s">
        <v>275</v>
      </c>
      <c r="C136" s="247" t="s">
        <v>276</v>
      </c>
      <c r="D136" s="194">
        <v>5206952.2699999996</v>
      </c>
      <c r="E136" s="194">
        <v>6081689.2800000003</v>
      </c>
      <c r="F136" s="45">
        <f t="shared" si="26"/>
        <v>116.79940519216629</v>
      </c>
    </row>
    <row r="137" spans="1:6" ht="24" x14ac:dyDescent="0.2">
      <c r="A137" s="63">
        <v>6712</v>
      </c>
      <c r="B137" s="182" t="s">
        <v>277</v>
      </c>
      <c r="C137" s="247" t="s">
        <v>278</v>
      </c>
      <c r="D137" s="194">
        <v>4687.42</v>
      </c>
      <c r="E137" s="194">
        <v>46137.84</v>
      </c>
      <c r="F137" s="45">
        <f t="shared" si="26"/>
        <v>984.29071856159669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5245078.3499999996</v>
      </c>
      <c r="E152" s="60">
        <f>E153+E164+E202+E221+E230+E262+E273</f>
        <v>6542755.5</v>
      </c>
      <c r="F152" s="45">
        <f t="shared" si="26"/>
        <v>124.74085348982442</v>
      </c>
    </row>
    <row r="153" spans="1:6" ht="12.75" customHeight="1" x14ac:dyDescent="0.2">
      <c r="A153" s="63">
        <v>31</v>
      </c>
      <c r="B153" s="64" t="s">
        <v>308</v>
      </c>
      <c r="C153" s="247" t="s">
        <v>309</v>
      </c>
      <c r="D153" s="60">
        <f t="shared" ref="D153:E153" si="30">D154+D159+D160</f>
        <v>4030678.07</v>
      </c>
      <c r="E153" s="60">
        <f t="shared" si="30"/>
        <v>4936150.7300000004</v>
      </c>
      <c r="F153" s="45">
        <f t="shared" si="26"/>
        <v>122.46452443670354</v>
      </c>
    </row>
    <row r="154" spans="1:6" ht="12.75" customHeight="1" x14ac:dyDescent="0.2">
      <c r="A154" s="63">
        <v>311</v>
      </c>
      <c r="B154" s="64" t="s">
        <v>310</v>
      </c>
      <c r="C154" s="247" t="s">
        <v>311</v>
      </c>
      <c r="D154" s="60">
        <f t="shared" ref="D154:E154" si="31">SUM(D155:D158)</f>
        <v>3351376.04</v>
      </c>
      <c r="E154" s="60">
        <f t="shared" si="31"/>
        <v>4100989.29</v>
      </c>
      <c r="F154" s="45">
        <f t="shared" si="26"/>
        <v>122.36732736204678</v>
      </c>
    </row>
    <row r="155" spans="1:6" ht="12.75" customHeight="1" x14ac:dyDescent="0.2">
      <c r="A155" s="63">
        <v>3111</v>
      </c>
      <c r="B155" s="64" t="s">
        <v>312</v>
      </c>
      <c r="C155" s="247" t="s">
        <v>313</v>
      </c>
      <c r="D155" s="194">
        <v>3308899.94</v>
      </c>
      <c r="E155" s="194">
        <v>4045140</v>
      </c>
      <c r="F155" s="45">
        <f t="shared" si="26"/>
        <v>122.2502968766109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42476.1</v>
      </c>
      <c r="E157" s="194">
        <v>55849.29</v>
      </c>
      <c r="F157" s="45">
        <f t="shared" si="26"/>
        <v>131.4840345511947</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126324.88</v>
      </c>
      <c r="E159" s="194">
        <v>158497.96</v>
      </c>
      <c r="F159" s="45">
        <f t="shared" si="26"/>
        <v>125.46852211535841</v>
      </c>
    </row>
    <row r="160" spans="1:6" ht="12.75" customHeight="1" x14ac:dyDescent="0.2">
      <c r="A160" s="63">
        <v>313</v>
      </c>
      <c r="B160" s="65" t="s">
        <v>322</v>
      </c>
      <c r="C160" s="247" t="s">
        <v>323</v>
      </c>
      <c r="D160" s="60">
        <f t="shared" ref="D160:E160" si="32">SUM(D161:D163)</f>
        <v>552977.15</v>
      </c>
      <c r="E160" s="60">
        <f t="shared" si="32"/>
        <v>676663.48</v>
      </c>
      <c r="F160" s="45">
        <f t="shared" si="26"/>
        <v>122.36734917527785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552977.15</v>
      </c>
      <c r="E162" s="194">
        <v>676663.48</v>
      </c>
      <c r="F162" s="45">
        <f t="shared" si="26"/>
        <v>122.36734917527785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1210309.7000000002</v>
      </c>
      <c r="E164" s="60">
        <f>E165+E170+E178+E188+E189+E194</f>
        <v>1602120.38</v>
      </c>
      <c r="F164" s="45">
        <f t="shared" si="26"/>
        <v>132.37276211204451</v>
      </c>
    </row>
    <row r="165" spans="1:6" ht="12.75" customHeight="1" x14ac:dyDescent="0.2">
      <c r="A165" s="63">
        <v>321</v>
      </c>
      <c r="B165" s="64" t="s">
        <v>332</v>
      </c>
      <c r="C165" s="247" t="s">
        <v>333</v>
      </c>
      <c r="D165" s="60">
        <f t="shared" ref="D165:E165" si="33">SUM(D166:D169)</f>
        <v>105946.32</v>
      </c>
      <c r="E165" s="60">
        <f t="shared" si="33"/>
        <v>119629.36000000002</v>
      </c>
      <c r="F165" s="45">
        <f t="shared" si="26"/>
        <v>112.91506868761465</v>
      </c>
    </row>
    <row r="166" spans="1:6" ht="12.75" customHeight="1" x14ac:dyDescent="0.2">
      <c r="A166" s="63">
        <v>3211</v>
      </c>
      <c r="B166" s="64" t="s">
        <v>334</v>
      </c>
      <c r="C166" s="247" t="s">
        <v>335</v>
      </c>
      <c r="D166" s="194">
        <v>7100.25</v>
      </c>
      <c r="E166" s="194">
        <v>8809.5499999999993</v>
      </c>
      <c r="F166" s="45">
        <f t="shared" si="26"/>
        <v>124.07380021830217</v>
      </c>
    </row>
    <row r="167" spans="1:6" ht="12.75" customHeight="1" x14ac:dyDescent="0.2">
      <c r="A167" s="63">
        <v>3212</v>
      </c>
      <c r="B167" s="64" t="s">
        <v>336</v>
      </c>
      <c r="C167" s="247" t="s">
        <v>337</v>
      </c>
      <c r="D167" s="194">
        <v>95477.63</v>
      </c>
      <c r="E167" s="194">
        <v>105614.1</v>
      </c>
      <c r="F167" s="45">
        <f t="shared" si="26"/>
        <v>110.61659155134036</v>
      </c>
    </row>
    <row r="168" spans="1:6" ht="12.75" customHeight="1" x14ac:dyDescent="0.2">
      <c r="A168" s="63">
        <v>3213</v>
      </c>
      <c r="B168" s="64" t="s">
        <v>338</v>
      </c>
      <c r="C168" s="247" t="s">
        <v>339</v>
      </c>
      <c r="D168" s="194">
        <v>1826.25</v>
      </c>
      <c r="E168" s="194">
        <v>3481.35</v>
      </c>
      <c r="F168" s="45">
        <f t="shared" si="26"/>
        <v>190.62833675564681</v>
      </c>
    </row>
    <row r="169" spans="1:6" ht="12.75" customHeight="1" x14ac:dyDescent="0.2">
      <c r="A169" s="63">
        <v>3214</v>
      </c>
      <c r="B169" s="64" t="s">
        <v>340</v>
      </c>
      <c r="C169" s="247" t="s">
        <v>341</v>
      </c>
      <c r="D169" s="194">
        <v>1542.19</v>
      </c>
      <c r="E169" s="194">
        <v>1724.36</v>
      </c>
      <c r="F169" s="45">
        <f t="shared" si="26"/>
        <v>111.81242259384381</v>
      </c>
    </row>
    <row r="170" spans="1:6" ht="12.75" customHeight="1" x14ac:dyDescent="0.2">
      <c r="A170" s="63">
        <v>322</v>
      </c>
      <c r="B170" s="64" t="s">
        <v>342</v>
      </c>
      <c r="C170" s="247" t="s">
        <v>343</v>
      </c>
      <c r="D170" s="60">
        <f t="shared" ref="D170:E170" si="34">SUM(D171:D177)</f>
        <v>155269</v>
      </c>
      <c r="E170" s="60">
        <f t="shared" si="34"/>
        <v>146055.82</v>
      </c>
      <c r="F170" s="45">
        <f t="shared" si="26"/>
        <v>94.066310725257466</v>
      </c>
    </row>
    <row r="171" spans="1:6" ht="12.75" customHeight="1" x14ac:dyDescent="0.2">
      <c r="A171" s="63">
        <v>3221</v>
      </c>
      <c r="B171" s="64" t="s">
        <v>344</v>
      </c>
      <c r="C171" s="247" t="s">
        <v>345</v>
      </c>
      <c r="D171" s="194">
        <v>128574.65</v>
      </c>
      <c r="E171" s="194">
        <v>117575.88</v>
      </c>
      <c r="F171" s="45">
        <f t="shared" si="26"/>
        <v>91.445615445968556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19765.91</v>
      </c>
      <c r="E173" s="194">
        <v>23119.27</v>
      </c>
      <c r="F173" s="45">
        <f t="shared" si="26"/>
        <v>116.96537118705893</v>
      </c>
    </row>
    <row r="174" spans="1:6" ht="12.75" customHeight="1" x14ac:dyDescent="0.2">
      <c r="A174" s="63">
        <v>3224</v>
      </c>
      <c r="B174" s="65" t="s">
        <v>350</v>
      </c>
      <c r="C174" s="247" t="s">
        <v>351</v>
      </c>
      <c r="D174" s="194">
        <v>6099.14</v>
      </c>
      <c r="E174" s="194">
        <v>3613.47</v>
      </c>
      <c r="F174" s="45">
        <f t="shared" si="26"/>
        <v>59.245565768288635</v>
      </c>
    </row>
    <row r="175" spans="1:6" ht="12.75" customHeight="1" x14ac:dyDescent="0.2">
      <c r="A175" s="63">
        <v>3225</v>
      </c>
      <c r="B175" s="65" t="s">
        <v>352</v>
      </c>
      <c r="C175" s="247" t="s">
        <v>353</v>
      </c>
      <c r="D175" s="194">
        <v>356.5</v>
      </c>
      <c r="E175" s="194">
        <v>1747.2</v>
      </c>
      <c r="F175" s="45">
        <f t="shared" si="26"/>
        <v>490.09817671809259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472.8</v>
      </c>
      <c r="E177" s="194"/>
      <c r="F177" s="45">
        <f t="shared" si="26"/>
        <v>0</v>
      </c>
    </row>
    <row r="178" spans="1:6" ht="12.75" customHeight="1" x14ac:dyDescent="0.2">
      <c r="A178" s="63">
        <v>323</v>
      </c>
      <c r="B178" s="65" t="s">
        <v>358</v>
      </c>
      <c r="C178" s="247" t="s">
        <v>359</v>
      </c>
      <c r="D178" s="60">
        <f t="shared" ref="D178:E178" si="35">SUM(D179:D187)</f>
        <v>930331.26000000013</v>
      </c>
      <c r="E178" s="60">
        <f t="shared" si="35"/>
        <v>1306778.3199999998</v>
      </c>
      <c r="F178" s="45">
        <f t="shared" si="26"/>
        <v>140.46376556238684</v>
      </c>
    </row>
    <row r="179" spans="1:6" ht="12.75" customHeight="1" x14ac:dyDescent="0.2">
      <c r="A179" s="63">
        <v>3231</v>
      </c>
      <c r="B179" s="65" t="s">
        <v>360</v>
      </c>
      <c r="C179" s="247" t="s">
        <v>361</v>
      </c>
      <c r="D179" s="194">
        <v>313059.28000000003</v>
      </c>
      <c r="E179" s="194">
        <v>398532.62</v>
      </c>
      <c r="F179" s="45">
        <f t="shared" si="26"/>
        <v>127.30260543626113</v>
      </c>
    </row>
    <row r="180" spans="1:6" ht="12.75" customHeight="1" x14ac:dyDescent="0.2">
      <c r="A180" s="63">
        <v>3232</v>
      </c>
      <c r="B180" s="65" t="s">
        <v>362</v>
      </c>
      <c r="C180" s="247" t="s">
        <v>363</v>
      </c>
      <c r="D180" s="194">
        <v>5621.59</v>
      </c>
      <c r="E180" s="194">
        <v>14481.43</v>
      </c>
      <c r="F180" s="45">
        <f t="shared" si="26"/>
        <v>257.60380959835209</v>
      </c>
    </row>
    <row r="181" spans="1:6" ht="12.75" customHeight="1" x14ac:dyDescent="0.2">
      <c r="A181" s="63">
        <v>3233</v>
      </c>
      <c r="B181" s="65" t="s">
        <v>364</v>
      </c>
      <c r="C181" s="247" t="s">
        <v>365</v>
      </c>
      <c r="D181" s="194">
        <v>2794.8</v>
      </c>
      <c r="E181" s="194">
        <v>1076.1199999999999</v>
      </c>
      <c r="F181" s="45">
        <f t="shared" si="26"/>
        <v>38.504365249749526</v>
      </c>
    </row>
    <row r="182" spans="1:6" ht="12.75" customHeight="1" x14ac:dyDescent="0.2">
      <c r="A182" s="63">
        <v>3234</v>
      </c>
      <c r="B182" s="65" t="s">
        <v>366</v>
      </c>
      <c r="C182" s="247" t="s">
        <v>367</v>
      </c>
      <c r="D182" s="194">
        <v>7208.69</v>
      </c>
      <c r="E182" s="194">
        <v>7700.56</v>
      </c>
      <c r="F182" s="45">
        <f t="shared" si="26"/>
        <v>106.82329244287105</v>
      </c>
    </row>
    <row r="183" spans="1:6" ht="12.75" customHeight="1" x14ac:dyDescent="0.2">
      <c r="A183" s="63">
        <v>3235</v>
      </c>
      <c r="B183" s="64" t="s">
        <v>368</v>
      </c>
      <c r="C183" s="247" t="s">
        <v>369</v>
      </c>
      <c r="D183" s="194">
        <v>7573.01</v>
      </c>
      <c r="E183" s="194">
        <v>8296.67</v>
      </c>
      <c r="F183" s="45">
        <f t="shared" si="26"/>
        <v>109.55577768945241</v>
      </c>
    </row>
    <row r="184" spans="1:6" ht="12.75" customHeight="1" x14ac:dyDescent="0.2">
      <c r="A184" s="63">
        <v>3236</v>
      </c>
      <c r="B184" s="64" t="s">
        <v>370</v>
      </c>
      <c r="C184" s="247" t="s">
        <v>371</v>
      </c>
      <c r="D184" s="194">
        <v>1246.44</v>
      </c>
      <c r="E184" s="194">
        <v>13281.66</v>
      </c>
      <c r="F184" s="45">
        <f t="shared" si="26"/>
        <v>1065.5675363435062</v>
      </c>
    </row>
    <row r="185" spans="1:6" ht="12.75" customHeight="1" x14ac:dyDescent="0.2">
      <c r="A185" s="63">
        <v>3237</v>
      </c>
      <c r="B185" s="64" t="s">
        <v>372</v>
      </c>
      <c r="C185" s="247" t="s">
        <v>373</v>
      </c>
      <c r="D185" s="194">
        <v>588648.43000000005</v>
      </c>
      <c r="E185" s="194">
        <v>859266.28</v>
      </c>
      <c r="F185" s="45">
        <f t="shared" si="26"/>
        <v>145.97274641503756</v>
      </c>
    </row>
    <row r="186" spans="1:6" ht="12.75" customHeight="1" x14ac:dyDescent="0.2">
      <c r="A186" s="63">
        <v>3238</v>
      </c>
      <c r="B186" s="64" t="s">
        <v>374</v>
      </c>
      <c r="C186" s="247" t="s">
        <v>375</v>
      </c>
      <c r="D186" s="194">
        <v>359.6</v>
      </c>
      <c r="E186" s="194">
        <v>341.76</v>
      </c>
      <c r="F186" s="45">
        <f t="shared" si="26"/>
        <v>95.038932146829808</v>
      </c>
    </row>
    <row r="187" spans="1:6" ht="12.75" customHeight="1" x14ac:dyDescent="0.2">
      <c r="A187" s="63">
        <v>3239</v>
      </c>
      <c r="B187" s="64" t="s">
        <v>376</v>
      </c>
      <c r="C187" s="247" t="s">
        <v>377</v>
      </c>
      <c r="D187" s="194">
        <v>3819.42</v>
      </c>
      <c r="E187" s="194">
        <v>3801.22</v>
      </c>
      <c r="F187" s="45">
        <f t="shared" si="26"/>
        <v>99.523487859413208</v>
      </c>
    </row>
    <row r="188" spans="1:6" ht="12.75" customHeight="1" x14ac:dyDescent="0.2">
      <c r="A188" s="63">
        <v>324</v>
      </c>
      <c r="B188" s="64" t="s">
        <v>378</v>
      </c>
      <c r="C188" s="247" t="s">
        <v>379</v>
      </c>
      <c r="D188" s="194">
        <v>1653.32</v>
      </c>
      <c r="E188" s="194">
        <v>2335.1999999999998</v>
      </c>
      <c r="F188" s="45">
        <f t="shared" si="26"/>
        <v>141.24307454092371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17109.8</v>
      </c>
      <c r="E194" s="60">
        <f t="shared" si="36"/>
        <v>27321.679999999997</v>
      </c>
      <c r="F194" s="45">
        <f t="shared" si="26"/>
        <v>159.68439140141905</v>
      </c>
    </row>
    <row r="195" spans="1:6" ht="12.75" customHeight="1" x14ac:dyDescent="0.2">
      <c r="A195" s="63">
        <v>3291</v>
      </c>
      <c r="B195" s="183" t="s">
        <v>392</v>
      </c>
      <c r="C195" s="247" t="s">
        <v>393</v>
      </c>
      <c r="D195" s="194">
        <v>16352.41</v>
      </c>
      <c r="E195" s="194">
        <v>25672.22</v>
      </c>
      <c r="F195" s="45">
        <f t="shared" si="26"/>
        <v>156.99349514842154</v>
      </c>
    </row>
    <row r="196" spans="1:6" ht="12.75" customHeight="1" x14ac:dyDescent="0.2">
      <c r="A196" s="63">
        <v>3292</v>
      </c>
      <c r="B196" s="64" t="s">
        <v>394</v>
      </c>
      <c r="C196" s="247" t="s">
        <v>395</v>
      </c>
      <c r="D196" s="194">
        <v>359.19</v>
      </c>
      <c r="E196" s="194">
        <v>715.87</v>
      </c>
      <c r="F196" s="45">
        <f t="shared" si="26"/>
        <v>199.30120549013057</v>
      </c>
    </row>
    <row r="197" spans="1:6" ht="12.75" customHeight="1" x14ac:dyDescent="0.2">
      <c r="A197" s="63">
        <v>3293</v>
      </c>
      <c r="B197" s="64" t="s">
        <v>396</v>
      </c>
      <c r="C197" s="247" t="s">
        <v>397</v>
      </c>
      <c r="D197" s="194">
        <v>0</v>
      </c>
      <c r="E197" s="194">
        <v>82.26</v>
      </c>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318.60000000000002</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398.2</v>
      </c>
      <c r="E201" s="194">
        <v>532.73</v>
      </c>
      <c r="F201" s="45">
        <f t="shared" si="26"/>
        <v>133.78453038674033</v>
      </c>
    </row>
    <row r="202" spans="1:6" ht="12.75" customHeight="1" x14ac:dyDescent="0.2">
      <c r="A202" s="63">
        <v>34</v>
      </c>
      <c r="B202" s="183" t="s">
        <v>406</v>
      </c>
      <c r="C202" s="247" t="s">
        <v>407</v>
      </c>
      <c r="D202" s="60">
        <f t="shared" ref="D202:E202" si="37">D203+D208+D216</f>
        <v>4090.58</v>
      </c>
      <c r="E202" s="60">
        <f t="shared" si="37"/>
        <v>4484.3900000000003</v>
      </c>
      <c r="F202" s="45">
        <f t="shared" si="26"/>
        <v>109.62724112473047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182.06</v>
      </c>
      <c r="E208" s="60">
        <f t="shared" si="39"/>
        <v>1015.36</v>
      </c>
      <c r="F208" s="45">
        <f t="shared" si="26"/>
        <v>557.70625068658683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182.06</v>
      </c>
      <c r="E214" s="194">
        <v>1015.36</v>
      </c>
      <c r="F214" s="45">
        <f t="shared" si="26"/>
        <v>557.70625068658683</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3908.52</v>
      </c>
      <c r="E216" s="60">
        <f t="shared" si="40"/>
        <v>3469.03</v>
      </c>
      <c r="F216" s="45">
        <f t="shared" si="26"/>
        <v>88.75559035133503</v>
      </c>
    </row>
    <row r="217" spans="1:6" ht="12.75" customHeight="1" x14ac:dyDescent="0.2">
      <c r="A217" s="63">
        <v>3431</v>
      </c>
      <c r="B217" s="182" t="s">
        <v>436</v>
      </c>
      <c r="C217" s="247" t="s">
        <v>437</v>
      </c>
      <c r="D217" s="194">
        <v>3822.16</v>
      </c>
      <c r="E217" s="194">
        <v>3461.51</v>
      </c>
      <c r="F217" s="45">
        <f t="shared" si="26"/>
        <v>90.564235929422125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86.36</v>
      </c>
      <c r="E219" s="194">
        <v>7.52</v>
      </c>
      <c r="F219" s="45">
        <f t="shared" si="26"/>
        <v>8.7077350625289487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5245078.3499999996</v>
      </c>
      <c r="E299" s="60">
        <f>E152-E297+E298</f>
        <v>6542755.5</v>
      </c>
      <c r="F299" s="45">
        <f t="shared" si="68"/>
        <v>124.74085348982442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457.89000000059605</v>
      </c>
      <c r="E301" s="60">
        <f>IF(E299&gt;=E6,E299-E6,0)</f>
        <v>385709.38999999966</v>
      </c>
      <c r="F301" s="45" t="str">
        <f t="shared" si="68"/>
        <v>&gt;&gt;100</v>
      </c>
    </row>
    <row r="302" spans="1:6" ht="12.75" customHeight="1" x14ac:dyDescent="0.2">
      <c r="A302" s="63">
        <v>92211</v>
      </c>
      <c r="B302" s="64" t="s">
        <v>597</v>
      </c>
      <c r="C302" s="247" t="s">
        <v>598</v>
      </c>
      <c r="D302" s="194">
        <v>15934.7</v>
      </c>
      <c r="E302" s="194">
        <v>16547.150000000001</v>
      </c>
      <c r="F302" s="45">
        <f t="shared" si="68"/>
        <v>103.8434987793934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19.11</v>
      </c>
      <c r="F304" s="45" t="str">
        <f t="shared" si="68"/>
        <v>-</v>
      </c>
    </row>
    <row r="305" spans="1:6" ht="12" x14ac:dyDescent="0.2">
      <c r="A305" s="63">
        <v>9661</v>
      </c>
      <c r="B305" s="220" t="s">
        <v>603</v>
      </c>
      <c r="C305" s="247" t="s">
        <v>604</v>
      </c>
      <c r="D305" s="194">
        <v>0</v>
      </c>
      <c r="E305" s="194">
        <v>19.11</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1522.02</v>
      </c>
      <c r="E360" s="60">
        <f t="shared" si="86"/>
        <v>61155.53</v>
      </c>
      <c r="F360" s="45">
        <f t="shared" si="72"/>
        <v>4018.050354134637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1522.02</v>
      </c>
      <c r="E373" s="60">
        <f t="shared" si="90"/>
        <v>42605.53</v>
      </c>
      <c r="F373" s="45">
        <f t="shared" si="72"/>
        <v>2799.2753051865284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1522.02</v>
      </c>
      <c r="E379" s="60">
        <f t="shared" si="92"/>
        <v>15047.53</v>
      </c>
      <c r="F379" s="45">
        <f t="shared" si="72"/>
        <v>988.65520821014195</v>
      </c>
    </row>
    <row r="380" spans="1:6" ht="12.75" customHeight="1" x14ac:dyDescent="0.2">
      <c r="A380" s="63">
        <v>4221</v>
      </c>
      <c r="B380" s="64" t="s">
        <v>648</v>
      </c>
      <c r="C380" s="247" t="s">
        <v>740</v>
      </c>
      <c r="D380" s="194">
        <v>1522.02</v>
      </c>
      <c r="E380" s="194">
        <v>12385.69</v>
      </c>
      <c r="F380" s="45">
        <f t="shared" si="72"/>
        <v>813.76657336960091</v>
      </c>
    </row>
    <row r="381" spans="1:6" ht="12.75" customHeight="1" x14ac:dyDescent="0.2">
      <c r="A381" s="63">
        <v>4222</v>
      </c>
      <c r="B381" s="64" t="s">
        <v>741</v>
      </c>
      <c r="C381" s="247" t="s">
        <v>742</v>
      </c>
      <c r="D381" s="194">
        <v>0</v>
      </c>
      <c r="E381" s="194">
        <v>2661.84</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27558</v>
      </c>
      <c r="F388" s="45" t="str">
        <f t="shared" si="72"/>
        <v>-</v>
      </c>
    </row>
    <row r="389" spans="1:6" ht="12.75" customHeight="1" x14ac:dyDescent="0.2">
      <c r="A389" s="63">
        <v>4231</v>
      </c>
      <c r="B389" s="64" t="s">
        <v>666</v>
      </c>
      <c r="C389" s="247" t="s">
        <v>751</v>
      </c>
      <c r="D389" s="194">
        <v>0</v>
      </c>
      <c r="E389" s="194">
        <v>27558</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18550</v>
      </c>
      <c r="F412" s="45" t="str">
        <f t="shared" si="72"/>
        <v>-</v>
      </c>
    </row>
    <row r="413" spans="1:6" ht="12.75" customHeight="1" x14ac:dyDescent="0.2">
      <c r="A413" s="63">
        <v>451</v>
      </c>
      <c r="B413" s="64" t="s">
        <v>785</v>
      </c>
      <c r="C413" s="247" t="s">
        <v>786</v>
      </c>
      <c r="D413" s="194">
        <v>0</v>
      </c>
      <c r="E413" s="194">
        <v>18550</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1522.02</v>
      </c>
      <c r="E418" s="60">
        <f t="shared" si="102"/>
        <v>61155.53</v>
      </c>
      <c r="F418" s="45">
        <f t="shared" si="72"/>
        <v>4018.050354134637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20200.25</v>
      </c>
      <c r="E420" s="194">
        <v>21722.27</v>
      </c>
      <c r="F420" s="45">
        <f t="shared" si="72"/>
        <v>107.53465922451456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5244620.459999999</v>
      </c>
      <c r="E422" s="60">
        <f>E6+E308</f>
        <v>6157046.1100000003</v>
      </c>
      <c r="F422" s="45">
        <f t="shared" si="72"/>
        <v>117.39736282079794</v>
      </c>
    </row>
    <row r="423" spans="1:6" ht="12.75" customHeight="1" x14ac:dyDescent="0.2">
      <c r="A423" s="63" t="s">
        <v>582</v>
      </c>
      <c r="B423" s="64" t="s">
        <v>805</v>
      </c>
      <c r="C423" s="247" t="s">
        <v>806</v>
      </c>
      <c r="D423" s="60">
        <f t="shared" ref="D423:E423" si="103">D299+D360</f>
        <v>5246600.3699999992</v>
      </c>
      <c r="E423" s="60">
        <f t="shared" si="103"/>
        <v>6603911.0300000003</v>
      </c>
      <c r="F423" s="45">
        <f t="shared" si="72"/>
        <v>125.87028864940977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1979.910000000149</v>
      </c>
      <c r="E425" s="60">
        <f t="shared" si="105"/>
        <v>446864.91999999993</v>
      </c>
      <c r="F425" s="45" t="str">
        <f t="shared" si="72"/>
        <v>&gt;&gt;100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4265.5499999999993</v>
      </c>
      <c r="E427" s="60">
        <f t="shared" si="107"/>
        <v>5175.119999999999</v>
      </c>
      <c r="F427" s="45">
        <f t="shared" si="72"/>
        <v>121.32362766817877</v>
      </c>
    </row>
    <row r="428" spans="1:6" ht="24" x14ac:dyDescent="0.2">
      <c r="A428" s="249" t="s">
        <v>816</v>
      </c>
      <c r="B428" s="243" t="s">
        <v>817</v>
      </c>
      <c r="C428" s="250" t="s">
        <v>818</v>
      </c>
      <c r="D428" s="81">
        <f t="shared" ref="D428:E428" si="108">D304+D421</f>
        <v>0</v>
      </c>
      <c r="E428" s="81">
        <f t="shared" si="108"/>
        <v>19.11</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27558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27558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27558</v>
      </c>
      <c r="F502" s="45" t="str">
        <f t="shared" si="109"/>
        <v>-</v>
      </c>
    </row>
    <row r="503" spans="1:6" ht="12.75" customHeight="1" x14ac:dyDescent="0.2">
      <c r="A503" s="63">
        <v>8443</v>
      </c>
      <c r="B503" s="64" t="s">
        <v>966</v>
      </c>
      <c r="C503" s="247" t="s">
        <v>967</v>
      </c>
      <c r="D503" s="194">
        <v>0</v>
      </c>
      <c r="E503" s="194">
        <v>27558</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2887.42</v>
      </c>
      <c r="E535" s="60">
        <f>E536+E571+E584+E597+E629</f>
        <v>6283.9</v>
      </c>
      <c r="F535" s="45">
        <f t="shared" si="109"/>
        <v>217.63027200753612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2887.42</v>
      </c>
      <c r="E597" s="60">
        <f t="shared" si="152"/>
        <v>6283.9</v>
      </c>
      <c r="F597" s="45">
        <f t="shared" si="109"/>
        <v>217.63027200753612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2887.42</v>
      </c>
      <c r="E609" s="60">
        <f t="shared" si="156"/>
        <v>6283.9</v>
      </c>
      <c r="F609" s="45">
        <f t="shared" si="109"/>
        <v>217.63027200753612</v>
      </c>
    </row>
    <row r="610" spans="1:6" ht="24" x14ac:dyDescent="0.2">
      <c r="A610" s="63">
        <v>5443</v>
      </c>
      <c r="B610" s="64" t="s">
        <v>1170</v>
      </c>
      <c r="C610" s="247" t="s">
        <v>1171</v>
      </c>
      <c r="D610" s="194">
        <v>2887.42</v>
      </c>
      <c r="E610" s="194">
        <v>6283.9</v>
      </c>
      <c r="F610" s="45">
        <f t="shared" si="109"/>
        <v>217.63027200753612</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21274.1</v>
      </c>
      <c r="F639" s="45" t="str">
        <f t="shared" si="109"/>
        <v>-</v>
      </c>
    </row>
    <row r="640" spans="1:6" ht="12.75" customHeight="1" x14ac:dyDescent="0.2">
      <c r="A640" s="63" t="s">
        <v>582</v>
      </c>
      <c r="B640" s="64" t="s">
        <v>1230</v>
      </c>
      <c r="C640" s="247" t="s">
        <v>1231</v>
      </c>
      <c r="D640" s="60">
        <f>IF(D535-D430&gt;=0,D535-D430,0)</f>
        <v>2887.42</v>
      </c>
      <c r="E640" s="60">
        <f>IF(E535-E430&gt;=0,E535-E430,0)</f>
        <v>0</v>
      </c>
      <c r="F640" s="45">
        <f t="shared" si="109"/>
        <v>0</v>
      </c>
    </row>
    <row r="641" spans="1:6" ht="12.75" customHeight="1" x14ac:dyDescent="0.2">
      <c r="A641" s="63">
        <v>92213</v>
      </c>
      <c r="B641" s="64" t="s">
        <v>1232</v>
      </c>
      <c r="C641" s="247" t="s">
        <v>1233</v>
      </c>
      <c r="D641" s="194">
        <v>7384.08</v>
      </c>
      <c r="E641" s="194">
        <v>4496.66</v>
      </c>
      <c r="F641" s="45">
        <f t="shared" si="109"/>
        <v>60.89668584305695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5244620.459999999</v>
      </c>
      <c r="E643" s="60">
        <f>E422+E430</f>
        <v>6184604.1100000003</v>
      </c>
      <c r="F643" s="45">
        <f t="shared" si="109"/>
        <v>117.92281552438595</v>
      </c>
    </row>
    <row r="644" spans="1:6" ht="12.75" customHeight="1" x14ac:dyDescent="0.2">
      <c r="A644" s="63" t="s">
        <v>582</v>
      </c>
      <c r="B644" s="64" t="s">
        <v>1238</v>
      </c>
      <c r="C644" s="247" t="s">
        <v>1239</v>
      </c>
      <c r="D644" s="60">
        <f>D423+D535</f>
        <v>5249487.7899999991</v>
      </c>
      <c r="E644" s="60">
        <f>E423+E535</f>
        <v>6610194.9300000006</v>
      </c>
      <c r="F644" s="45">
        <f t="shared" si="109"/>
        <v>125.92076016620284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4867.3300000000745</v>
      </c>
      <c r="E646" s="60">
        <f t="shared" si="164"/>
        <v>425590.8200000003</v>
      </c>
      <c r="F646" s="45">
        <f t="shared" si="109"/>
        <v>8743.8250539822402</v>
      </c>
    </row>
    <row r="647" spans="1:6" ht="24" x14ac:dyDescent="0.2">
      <c r="A647" s="251" t="s">
        <v>1244</v>
      </c>
      <c r="B647" s="64" t="s">
        <v>1245</v>
      </c>
      <c r="C647" s="252" t="s">
        <v>1244</v>
      </c>
      <c r="D647" s="60">
        <f>IF(D426-D427+D641-D642&gt;=0,D426-D427+D641-D642,0)</f>
        <v>3118.5300000000007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678.45999999999913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1748.8000000000739</v>
      </c>
      <c r="E650" s="60">
        <f t="shared" si="166"/>
        <v>426269.28000000032</v>
      </c>
      <c r="F650" s="45" t="str">
        <f t="shared" si="109"/>
        <v>&gt;&gt;100</v>
      </c>
    </row>
    <row r="651" spans="1:6" ht="24" x14ac:dyDescent="0.2">
      <c r="A651" s="249" t="s">
        <v>1252</v>
      </c>
      <c r="B651" s="184" t="s">
        <v>1253</v>
      </c>
      <c r="C651" s="250" t="s">
        <v>1252</v>
      </c>
      <c r="D651" s="196">
        <v>370091.99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1946940.38</v>
      </c>
      <c r="E653" s="194">
        <v>2238049.2799999998</v>
      </c>
      <c r="F653" s="45">
        <f t="shared" ref="F653:F740" si="167">IF(D653&lt;&gt;0,IF(E653/D653&gt;=100,"&gt;&gt;100",E653/D653*100),"-")</f>
        <v>114.95212195455107</v>
      </c>
    </row>
    <row r="654" spans="1:6" ht="12.75" customHeight="1" x14ac:dyDescent="0.2">
      <c r="A654" s="63" t="s">
        <v>1257</v>
      </c>
      <c r="B654" s="64" t="s">
        <v>1258</v>
      </c>
      <c r="C654" s="247" t="s">
        <v>1257</v>
      </c>
      <c r="D654" s="194">
        <v>5595450.5499999998</v>
      </c>
      <c r="E654" s="194">
        <v>6517974.4100000001</v>
      </c>
      <c r="F654" s="45">
        <f t="shared" si="167"/>
        <v>116.48703445337392</v>
      </c>
    </row>
    <row r="655" spans="1:6" ht="12.75" customHeight="1" x14ac:dyDescent="0.2">
      <c r="A655" s="63" t="s">
        <v>1259</v>
      </c>
      <c r="B655" s="64" t="s">
        <v>1260</v>
      </c>
      <c r="C655" s="247" t="s">
        <v>1259</v>
      </c>
      <c r="D655" s="194">
        <v>5304341.6500000004</v>
      </c>
      <c r="E655" s="194">
        <v>6285236.5099999998</v>
      </c>
      <c r="F655" s="45">
        <f t="shared" si="167"/>
        <v>118.49230167894633</v>
      </c>
    </row>
    <row r="656" spans="1:6" ht="24" x14ac:dyDescent="0.2">
      <c r="A656" s="63">
        <v>11</v>
      </c>
      <c r="B656" s="64" t="s">
        <v>1261</v>
      </c>
      <c r="C656" s="247" t="s">
        <v>1262</v>
      </c>
      <c r="D656" s="60">
        <f t="shared" ref="D656:E656" si="168">+D653+D654-D655</f>
        <v>2238049.2799999993</v>
      </c>
      <c r="E656" s="60">
        <f t="shared" si="168"/>
        <v>2470787.1799999997</v>
      </c>
      <c r="F656" s="45">
        <f t="shared" si="167"/>
        <v>110.39914098763725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142</v>
      </c>
      <c r="E658" s="253">
        <v>139</v>
      </c>
      <c r="F658" s="45">
        <f t="shared" si="167"/>
        <v>97.887323943661968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143</v>
      </c>
      <c r="E660" s="253">
        <v>153</v>
      </c>
      <c r="F660" s="45">
        <f t="shared" si="167"/>
        <v>106.993006993007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12500</v>
      </c>
      <c r="E684" s="192">
        <v>7500</v>
      </c>
      <c r="F684" s="71">
        <f t="shared" si="167"/>
        <v>60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v>23208.42</v>
      </c>
      <c r="F732" s="71">
        <f t="shared" si="167"/>
        <v>1009.1100009130871</v>
      </c>
    </row>
    <row r="733" spans="1:6" ht="12.75" customHeight="1" x14ac:dyDescent="0.2">
      <c r="A733" s="70">
        <v>31215</v>
      </c>
      <c r="B733" s="65" t="s">
        <v>1396</v>
      </c>
      <c r="C733" s="278" t="s">
        <v>1397</v>
      </c>
      <c r="D733" s="192">
        <v>2680.04</v>
      </c>
      <c r="E733" s="192">
        <v>7063.04</v>
      </c>
      <c r="F733" s="71">
        <f t="shared" si="167"/>
        <v>263.54233518902703</v>
      </c>
    </row>
    <row r="734" spans="1:6" ht="12.75" customHeight="1" x14ac:dyDescent="0.2">
      <c r="A734" s="70">
        <v>32121</v>
      </c>
      <c r="B734" s="65" t="s">
        <v>1398</v>
      </c>
      <c r="C734" s="278" t="s">
        <v>1399</v>
      </c>
      <c r="D734" s="192">
        <v>95477.63</v>
      </c>
      <c r="E734" s="192">
        <v>105614.1</v>
      </c>
      <c r="F734" s="71">
        <f t="shared" si="167"/>
        <v>110.61659155134036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347</v>
      </c>
      <c r="E736" s="194">
        <v>10140.01</v>
      </c>
      <c r="F736" s="45">
        <f t="shared" si="167"/>
        <v>2922.193083573487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1493.06</v>
      </c>
      <c r="E738" s="194">
        <v>2654.31</v>
      </c>
      <c r="F738" s="45">
        <f t="shared" si="167"/>
        <v>177.77651266526462</v>
      </c>
    </row>
    <row r="739" spans="1:6" ht="12.75" customHeight="1" x14ac:dyDescent="0.2">
      <c r="A739" s="70" t="s">
        <v>1408</v>
      </c>
      <c r="B739" s="65" t="s">
        <v>1409</v>
      </c>
      <c r="C739" s="278" t="s">
        <v>1408</v>
      </c>
      <c r="D739" s="192">
        <v>250597.85</v>
      </c>
      <c r="E739" s="192">
        <v>144721.71</v>
      </c>
      <c r="F739" s="71">
        <f t="shared" si="167"/>
        <v>57.750579264746285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182.06</v>
      </c>
      <c r="E766" s="194">
        <v>1015.36</v>
      </c>
      <c r="F766" s="45">
        <f t="shared" si="169"/>
        <v>557.70625068658683</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v>27558</v>
      </c>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2887.42</v>
      </c>
      <c r="E982" s="192">
        <v>6283.9</v>
      </c>
      <c r="F982" s="71">
        <f t="shared" si="169"/>
        <v>217.63027200753612</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05" zoomScaleNormal="100" workbookViewId="0">
      <selection activeCell="E324" sqref="E32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3257720.3299999996</v>
      </c>
      <c r="E6" s="180">
        <f t="shared" si="0"/>
        <v>3297588.0400000005</v>
      </c>
      <c r="F6" s="181">
        <f t="shared" ref="F6:F298" si="1">IF(D6&gt;0,IF(E6/D6&gt;=100,"&gt;&gt;100",E6/D6*100),"-")</f>
        <v>101.22379166906575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637700.30999999994</v>
      </c>
      <c r="E7" s="79">
        <f t="shared" si="2"/>
        <v>812160.56</v>
      </c>
      <c r="F7" s="71">
        <f t="shared" si="1"/>
        <v>127.35771760876204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6026.8699999999953</v>
      </c>
      <c r="E8" s="79">
        <f>E9+E10-E11</f>
        <v>5736.8799999999901</v>
      </c>
      <c r="F8" s="71">
        <f t="shared" si="1"/>
        <v>95.188381365451619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5574.36</v>
      </c>
      <c r="E9" s="192">
        <v>5574.36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70827.23</v>
      </c>
      <c r="E10" s="192">
        <v>70827.23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70374.720000000001</v>
      </c>
      <c r="E11" s="192">
        <v>70664.710000000006</v>
      </c>
      <c r="F11" s="71">
        <f t="shared" si="1"/>
        <v>100.41206558264105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631673.43999999994</v>
      </c>
      <c r="E12" s="79">
        <f t="shared" si="3"/>
        <v>806423.68</v>
      </c>
      <c r="F12" s="71">
        <f t="shared" si="1"/>
        <v>127.6646489996477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555621.42999999993</v>
      </c>
      <c r="E13" s="79">
        <f t="shared" si="4"/>
        <v>559415.09000000008</v>
      </c>
      <c r="F13" s="71">
        <f t="shared" si="1"/>
        <v>100.6827778403004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828277.04</v>
      </c>
      <c r="E15" s="192">
        <v>846827.04</v>
      </c>
      <c r="F15" s="71">
        <f t="shared" si="1"/>
        <v>102.23958882163389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98982.47</v>
      </c>
      <c r="E17" s="192">
        <v>98982.47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371638.08</v>
      </c>
      <c r="E18" s="192">
        <v>386394.42</v>
      </c>
      <c r="F18" s="71">
        <f t="shared" si="1"/>
        <v>103.9706210945875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71781.430000000051</v>
      </c>
      <c r="E19" s="79">
        <f t="shared" si="5"/>
        <v>220610.62</v>
      </c>
      <c r="F19" s="71">
        <f t="shared" si="1"/>
        <v>307.33661895562659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588782.36</v>
      </c>
      <c r="E20" s="192">
        <v>709304.59</v>
      </c>
      <c r="F20" s="71">
        <f t="shared" si="1"/>
        <v>120.46974199430838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37930.519999999997</v>
      </c>
      <c r="E21" s="192">
        <v>38278.300000000003</v>
      </c>
      <c r="F21" s="71">
        <f t="shared" si="1"/>
        <v>100.91688698177617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2788.2</v>
      </c>
      <c r="E22" s="192">
        <v>18265.2</v>
      </c>
      <c r="F22" s="71">
        <f t="shared" si="1"/>
        <v>655.08930492791058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427.04</v>
      </c>
      <c r="E24" s="192">
        <v>427.04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5865.67</v>
      </c>
      <c r="E26" s="192">
        <v>5865.67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564012.36</v>
      </c>
      <c r="E28" s="192">
        <v>551530.18000000005</v>
      </c>
      <c r="F28" s="71">
        <f t="shared" si="1"/>
        <v>97.786896017668852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4270.58</v>
      </c>
      <c r="E29" s="79">
        <f t="shared" si="6"/>
        <v>26397.97</v>
      </c>
      <c r="F29" s="71">
        <f t="shared" si="1"/>
        <v>618.13547574334166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14235.25</v>
      </c>
      <c r="E30" s="192">
        <v>41793.25</v>
      </c>
      <c r="F30" s="71">
        <f t="shared" si="1"/>
        <v>293.58985616690961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9964.67</v>
      </c>
      <c r="E34" s="192">
        <v>15395.28</v>
      </c>
      <c r="F34" s="71">
        <f t="shared" si="1"/>
        <v>154.49864370822115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33632.71</v>
      </c>
      <c r="E47" s="192">
        <v>33632.71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33632.71</v>
      </c>
      <c r="E50" s="192">
        <v>33632.71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17907.02</v>
      </c>
      <c r="E54" s="192">
        <v>19654.22</v>
      </c>
      <c r="F54" s="71">
        <f t="shared" si="1"/>
        <v>109.75706734007112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17907.02</v>
      </c>
      <c r="E55" s="192">
        <v>19654.22</v>
      </c>
      <c r="F55" s="71">
        <f t="shared" si="1"/>
        <v>109.75706734007112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2620020.0199999996</v>
      </c>
      <c r="E69" s="79">
        <f>E70+E82+E88+E119+E135+E147+E165+E171</f>
        <v>2485427.4800000004</v>
      </c>
      <c r="F69" s="71">
        <f t="shared" si="1"/>
        <v>94.862919406241815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2238049.2799999998</v>
      </c>
      <c r="E70" s="79">
        <f t="shared" si="12"/>
        <v>2470787.1800000002</v>
      </c>
      <c r="F70" s="71">
        <f t="shared" si="1"/>
        <v>110.39914098763725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2238049.2799999998</v>
      </c>
      <c r="E71" s="79">
        <f t="shared" si="13"/>
        <v>2470787.1800000002</v>
      </c>
      <c r="F71" s="71">
        <f t="shared" si="1"/>
        <v>110.39914098763725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2238049.2799999998</v>
      </c>
      <c r="E73" s="192">
        <v>2470787.1800000002</v>
      </c>
      <c r="F73" s="71">
        <f t="shared" si="1"/>
        <v>110.39914098763725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3427.27</v>
      </c>
      <c r="E82" s="79">
        <f>SUM(E83:E85)-E86+E87</f>
        <v>11639.199999999999</v>
      </c>
      <c r="F82" s="71">
        <f t="shared" si="1"/>
        <v>339.60557528295112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37.1</v>
      </c>
      <c r="E85" s="192">
        <v>0.24</v>
      </c>
      <c r="F85" s="71">
        <f t="shared" si="1"/>
        <v>0.64690026954177893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3390.17</v>
      </c>
      <c r="E87" s="192">
        <v>11638.96</v>
      </c>
      <c r="F87" s="71">
        <f t="shared" si="1"/>
        <v>343.3149370090585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8451.48</v>
      </c>
      <c r="E147" s="79">
        <f t="shared" si="24"/>
        <v>3001.1</v>
      </c>
      <c r="F147" s="71">
        <f t="shared" si="1"/>
        <v>35.50975687098591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19.11</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8451.48</v>
      </c>
      <c r="E162" s="192">
        <v>2981.99</v>
      </c>
      <c r="F162" s="71">
        <f t="shared" si="1"/>
        <v>35.283642628273391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370091.99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370091.99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3257720.33</v>
      </c>
      <c r="E176" s="79">
        <f>E177+E251</f>
        <v>3297588.04</v>
      </c>
      <c r="F176" s="71">
        <f t="shared" si="1"/>
        <v>101.2237916690657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2626265.48</v>
      </c>
      <c r="E177" s="79">
        <f>E178+E197+E203+E219+E247+E248</f>
        <v>2937448.41</v>
      </c>
      <c r="F177" s="71">
        <f t="shared" si="1"/>
        <v>111.84887561329103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380341.72</v>
      </c>
      <c r="E178" s="79">
        <f>SUM(E179:E181)+E185+E186+SUM(E194:E196)</f>
        <v>436031.53</v>
      </c>
      <c r="F178" s="71">
        <f t="shared" si="1"/>
        <v>114.64204610527608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339695.67</v>
      </c>
      <c r="E179" s="192">
        <v>394177.52</v>
      </c>
      <c r="F179" s="71">
        <f t="shared" si="1"/>
        <v>116.03842933882555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40646.050000000003</v>
      </c>
      <c r="E180" s="192">
        <v>41758.230000000003</v>
      </c>
      <c r="F180" s="71">
        <f t="shared" si="1"/>
        <v>102.73625604456029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95.78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95.78</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4496.66</v>
      </c>
      <c r="E219" s="79">
        <f t="shared" si="34"/>
        <v>25770.76</v>
      </c>
      <c r="F219" s="71">
        <f t="shared" si="1"/>
        <v>573.10892973896182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4496.66</v>
      </c>
      <c r="E220" s="79">
        <f t="shared" si="35"/>
        <v>25770.76</v>
      </c>
      <c r="F220" s="71">
        <f t="shared" si="1"/>
        <v>573.10892973896182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4496.66</v>
      </c>
      <c r="E225" s="192">
        <v>25770.76</v>
      </c>
      <c r="F225" s="71">
        <f t="shared" si="1"/>
        <v>573.10892973896182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2241427.1</v>
      </c>
      <c r="E247" s="192">
        <v>2475646.12</v>
      </c>
      <c r="F247" s="71">
        <f>IF(D247&gt;0,IF(E247/D247&gt;=100,"&gt;&gt;100",E247/D247*100),"-")</f>
        <v>110.44954886108052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631454.85</v>
      </c>
      <c r="E251" s="79">
        <f>+E252+E255-E264+E274+E291</f>
        <v>360139.63000000006</v>
      </c>
      <c r="F251" s="71">
        <f t="shared" si="1"/>
        <v>57.033314416699795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633203.65</v>
      </c>
      <c r="E252" s="79">
        <f>E253-E254</f>
        <v>786389.8</v>
      </c>
      <c r="F252" s="71">
        <f t="shared" si="1"/>
        <v>124.19224052167104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637700.31000000006</v>
      </c>
      <c r="E253" s="192">
        <v>812160.56</v>
      </c>
      <c r="F253" s="71">
        <f t="shared" si="1"/>
        <v>127.35771760876202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4496.66</v>
      </c>
      <c r="E254" s="192">
        <v>25770.76</v>
      </c>
      <c r="F254" s="71">
        <f t="shared" si="1"/>
        <v>573.10892973896182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-1748.7999999999993</v>
      </c>
      <c r="E255" s="79">
        <f>E256-E260</f>
        <v>-426269.27999999997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19973.47</v>
      </c>
      <c r="E256" s="79">
        <f>SUM(E257:E259)</f>
        <v>25770.76</v>
      </c>
      <c r="F256" s="71">
        <f t="shared" si="1"/>
        <v>129.02495159829513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15476.81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4496.66</v>
      </c>
      <c r="E259" s="192">
        <v>25770.76</v>
      </c>
      <c r="F259" s="71">
        <f t="shared" si="1"/>
        <v>573.10892973896182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21722.27</v>
      </c>
      <c r="E260" s="79">
        <f>SUM(E261:E263)</f>
        <v>452040.04</v>
      </c>
      <c r="F260" s="71">
        <f t="shared" si="1"/>
        <v>2080.9981645564667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369162.23999999999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21722.27</v>
      </c>
      <c r="E262" s="192">
        <v>82877.8</v>
      </c>
      <c r="F262" s="71">
        <f t="shared" si="1"/>
        <v>381.53378997683023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19.11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19.11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19.11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8451.48</v>
      </c>
      <c r="E303" s="192">
        <v>2981.99</v>
      </c>
      <c r="F303" s="71">
        <f t="shared" si="43"/>
        <v>35.283642628273391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3341.06</v>
      </c>
      <c r="E308" s="192">
        <v>9085.01</v>
      </c>
      <c r="F308" s="71">
        <f t="shared" si="43"/>
        <v>271.91998946442146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2164.4299999999998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49.11</v>
      </c>
      <c r="E311" s="192">
        <v>389.52</v>
      </c>
      <c r="F311" s="71">
        <f t="shared" si="43"/>
        <v>793.15821624923638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8451.48</v>
      </c>
      <c r="E335" s="192">
        <v>2981.99</v>
      </c>
      <c r="F335" s="71">
        <f t="shared" si="43"/>
        <v>35.283642628273391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804.62</v>
      </c>
      <c r="E336" s="192">
        <v>24895</v>
      </c>
      <c r="F336" s="71">
        <f t="shared" si="43"/>
        <v>3094.0071089458379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379537.1</v>
      </c>
      <c r="E337" s="192">
        <v>411136.53</v>
      </c>
      <c r="F337" s="71">
        <f t="shared" si="43"/>
        <v>108.32578159025826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4496.66</v>
      </c>
      <c r="E343" s="192">
        <v>25770.76</v>
      </c>
      <c r="F343" s="71">
        <f t="shared" si="43"/>
        <v>573.10892973896182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4496.66</v>
      </c>
      <c r="E351" s="192">
        <v>25770.76</v>
      </c>
      <c r="F351" s="71">
        <f t="shared" si="43"/>
        <v>573.10892973896182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2238048.94</v>
      </c>
      <c r="E365" s="192">
        <v>2470786.48</v>
      </c>
      <c r="F365" s="71">
        <f t="shared" si="43"/>
        <v>110.39912648201518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37.1</v>
      </c>
      <c r="E379" s="192">
        <v>0.24</v>
      </c>
      <c r="F379" s="71">
        <f t="shared" si="44"/>
        <v>0.64690026954177893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3341.06</v>
      </c>
      <c r="E380" s="192">
        <v>4859.3999999999996</v>
      </c>
      <c r="F380" s="71">
        <f t="shared" si="44"/>
        <v>145.44485881726158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1070.3399999999999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8" sqref="E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5246600.37</v>
      </c>
      <c r="E28" s="60">
        <f t="shared" si="6"/>
        <v>6603911.0300000003</v>
      </c>
      <c r="F28" s="45">
        <f t="shared" si="1"/>
        <v>125.87028864940974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5246600.37</v>
      </c>
      <c r="E31" s="194">
        <v>6603911.0300000003</v>
      </c>
      <c r="F31" s="45">
        <f t="shared" si="1"/>
        <v>125.87028864940974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5246600.37</v>
      </c>
      <c r="E141" s="81">
        <f t="shared" si="28"/>
        <v>6603911.0300000003</v>
      </c>
      <c r="F141" s="61">
        <f t="shared" si="1"/>
        <v>125.87028864940974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157785.57999999999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157785.57999999999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157785.57999999999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157785.57999999999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2626265.48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6677687.1499999994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53106.21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6230880.0899999999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4653786.88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1572348.07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4484.0200000000004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261.12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103761.06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27558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27558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262381.78999999998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6366504.2200000007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51624.73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6175190.2800000003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4599305.03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1571235.89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4388.24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261.12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103761.06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6283.9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6283.9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29644.25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2937448.4099999983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24895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24895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24895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24324.23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439.5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116.27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2912553.41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4859.6400000000003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411136.53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25770.76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2470786.48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5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20892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Grozdana Pleš</cp:lastModifiedBy>
  <cp:lastPrinted>2026-01-30T10:55:30Z</cp:lastPrinted>
  <dcterms:created xsi:type="dcterms:W3CDTF">2022-04-01T05:14:30Z</dcterms:created>
  <dcterms:modified xsi:type="dcterms:W3CDTF">2026-01-30T10:58:14Z</dcterms:modified>
</cp:coreProperties>
</file>