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Z:\2025\FINANCIJSKI IZVJEŠTAJI\01.01.-31.12.2025\OBRASCI\"/>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6" i="8" l="1"/>
  <c r="D9" i="8"/>
  <c r="E337" i="5"/>
  <c r="D337" i="5" l="1"/>
  <c r="D247" i="5"/>
  <c r="D109" i="8" l="1"/>
  <c r="D43" i="8"/>
  <c r="D24" i="8"/>
  <c r="D7" i="8"/>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F319" i="9"/>
  <c r="H318" i="9"/>
  <c r="E318" i="9" s="1"/>
  <c r="B318" i="9" s="1"/>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H296" i="9"/>
  <c r="F296" i="9"/>
  <c r="F295" i="9"/>
  <c r="I294" i="9"/>
  <c r="E294" i="9" s="1"/>
  <c r="B294" i="9" s="1"/>
  <c r="H294" i="9"/>
  <c r="F294" i="9"/>
  <c r="E293" i="9"/>
  <c r="M292" i="9"/>
  <c r="L292" i="9"/>
  <c r="F292" i="9" s="1"/>
  <c r="E292" i="9"/>
  <c r="M291" i="9"/>
  <c r="L291" i="9"/>
  <c r="F291" i="9" s="1"/>
  <c r="B291" i="9" s="1"/>
  <c r="E291" i="9"/>
  <c r="M290" i="9"/>
  <c r="L290" i="9"/>
  <c r="F290" i="9" s="1"/>
  <c r="E290" i="9"/>
  <c r="M289" i="9"/>
  <c r="F289" i="9" s="1"/>
  <c r="B289" i="9" s="1"/>
  <c r="L289" i="9"/>
  <c r="E289" i="9"/>
  <c r="M288" i="9"/>
  <c r="L288" i="9"/>
  <c r="F288" i="9" s="1"/>
  <c r="E288" i="9"/>
  <c r="B288" i="9" s="1"/>
  <c r="M287" i="9"/>
  <c r="L287" i="9"/>
  <c r="F287" i="9" s="1"/>
  <c r="E287" i="9"/>
  <c r="B287" i="9"/>
  <c r="M286" i="9"/>
  <c r="L286" i="9"/>
  <c r="E286" i="9"/>
  <c r="M285" i="9"/>
  <c r="L285" i="9"/>
  <c r="F285" i="9"/>
  <c r="E285" i="9"/>
  <c r="B285" i="9" s="1"/>
  <c r="M284" i="9"/>
  <c r="L284" i="9"/>
  <c r="F284" i="9"/>
  <c r="E284" i="9"/>
  <c r="M283" i="9"/>
  <c r="L283" i="9"/>
  <c r="F283" i="9"/>
  <c r="B283" i="9" s="1"/>
  <c r="E283" i="9"/>
  <c r="M282" i="9"/>
  <c r="L282" i="9"/>
  <c r="F282" i="9" s="1"/>
  <c r="E282" i="9"/>
  <c r="B282" i="9" s="1"/>
  <c r="M281" i="9"/>
  <c r="F281" i="9" s="1"/>
  <c r="B281" i="9" s="1"/>
  <c r="L281" i="9"/>
  <c r="E281" i="9"/>
  <c r="M280" i="9"/>
  <c r="L280" i="9"/>
  <c r="F280" i="9" s="1"/>
  <c r="E280" i="9"/>
  <c r="B280" i="9" s="1"/>
  <c r="M279" i="9"/>
  <c r="L279" i="9"/>
  <c r="F279" i="9" s="1"/>
  <c r="B279" i="9" s="1"/>
  <c r="E279" i="9"/>
  <c r="M278" i="9"/>
  <c r="L278" i="9"/>
  <c r="E278" i="9"/>
  <c r="M277" i="9"/>
  <c r="L277" i="9"/>
  <c r="F277" i="9"/>
  <c r="E277" i="9"/>
  <c r="B277" i="9" s="1"/>
  <c r="M276" i="9"/>
  <c r="L276" i="9"/>
  <c r="F276" i="9" s="1"/>
  <c r="E276" i="9"/>
  <c r="M275" i="9"/>
  <c r="L275" i="9"/>
  <c r="F275" i="9" s="1"/>
  <c r="B275" i="9" s="1"/>
  <c r="E275" i="9"/>
  <c r="M274" i="9"/>
  <c r="L274" i="9"/>
  <c r="F274" i="9" s="1"/>
  <c r="E274" i="9"/>
  <c r="M273" i="9"/>
  <c r="F273" i="9" s="1"/>
  <c r="B273" i="9" s="1"/>
  <c r="L273" i="9"/>
  <c r="E273" i="9"/>
  <c r="M272" i="9"/>
  <c r="L272" i="9"/>
  <c r="F272" i="9" s="1"/>
  <c r="E272" i="9"/>
  <c r="B272" i="9" s="1"/>
  <c r="M271" i="9"/>
  <c r="L271" i="9"/>
  <c r="F271" i="9" s="1"/>
  <c r="E271" i="9"/>
  <c r="B271" i="9"/>
  <c r="M270" i="9"/>
  <c r="L270" i="9"/>
  <c r="E270" i="9"/>
  <c r="M269" i="9"/>
  <c r="L269" i="9"/>
  <c r="F269" i="9"/>
  <c r="E269" i="9"/>
  <c r="B269" i="9" s="1"/>
  <c r="M268" i="9"/>
  <c r="L268" i="9"/>
  <c r="F268" i="9"/>
  <c r="E268" i="9"/>
  <c r="M267" i="9"/>
  <c r="L267" i="9"/>
  <c r="F267" i="9"/>
  <c r="B267" i="9" s="1"/>
  <c r="E267" i="9"/>
  <c r="M266" i="9"/>
  <c r="L266" i="9"/>
  <c r="F266" i="9" s="1"/>
  <c r="E266" i="9"/>
  <c r="B266" i="9" s="1"/>
  <c r="M265" i="9"/>
  <c r="F265" i="9" s="1"/>
  <c r="B265" i="9" s="1"/>
  <c r="L265" i="9"/>
  <c r="E265" i="9"/>
  <c r="M264" i="9"/>
  <c r="L264" i="9"/>
  <c r="E264" i="9"/>
  <c r="M263" i="9"/>
  <c r="L263" i="9"/>
  <c r="F263" i="9" s="1"/>
  <c r="B263" i="9" s="1"/>
  <c r="E263" i="9"/>
  <c r="M262" i="9"/>
  <c r="L262" i="9"/>
  <c r="E262" i="9"/>
  <c r="M261" i="9"/>
  <c r="L261" i="9"/>
  <c r="F261" i="9"/>
  <c r="E261" i="9"/>
  <c r="B261" i="9" s="1"/>
  <c r="M260" i="9"/>
  <c r="L260" i="9"/>
  <c r="F260" i="9" s="1"/>
  <c r="E260" i="9"/>
  <c r="M259" i="9"/>
  <c r="L259" i="9"/>
  <c r="F259" i="9" s="1"/>
  <c r="B259" i="9" s="1"/>
  <c r="E259" i="9"/>
  <c r="M258" i="9"/>
  <c r="L258" i="9"/>
  <c r="F258" i="9" s="1"/>
  <c r="E258" i="9"/>
  <c r="M257" i="9"/>
  <c r="F257" i="9" s="1"/>
  <c r="B257" i="9" s="1"/>
  <c r="L257" i="9"/>
  <c r="E257" i="9"/>
  <c r="M256" i="9"/>
  <c r="L256" i="9"/>
  <c r="F256" i="9" s="1"/>
  <c r="E256" i="9"/>
  <c r="B256" i="9" s="1"/>
  <c r="M255" i="9"/>
  <c r="L255" i="9"/>
  <c r="F255" i="9" s="1"/>
  <c r="E255" i="9"/>
  <c r="B255" i="9"/>
  <c r="M254" i="9"/>
  <c r="L254" i="9"/>
  <c r="E254" i="9"/>
  <c r="M253" i="9"/>
  <c r="L253" i="9"/>
  <c r="F253" i="9"/>
  <c r="E253" i="9"/>
  <c r="B253" i="9" s="1"/>
  <c r="M252" i="9"/>
  <c r="L252" i="9"/>
  <c r="F252" i="9"/>
  <c r="E252" i="9"/>
  <c r="M251" i="9"/>
  <c r="L251" i="9"/>
  <c r="F251" i="9"/>
  <c r="B251" i="9" s="1"/>
  <c r="E251" i="9"/>
  <c r="M250" i="9"/>
  <c r="L250" i="9"/>
  <c r="F250" i="9" s="1"/>
  <c r="E250" i="9"/>
  <c r="B250" i="9" s="1"/>
  <c r="M249" i="9"/>
  <c r="F249" i="9" s="1"/>
  <c r="B249" i="9" s="1"/>
  <c r="L249" i="9"/>
  <c r="E249" i="9"/>
  <c r="M248" i="9"/>
  <c r="L248" i="9"/>
  <c r="F248" i="9" s="1"/>
  <c r="E248" i="9"/>
  <c r="B248" i="9" s="1"/>
  <c r="M247" i="9"/>
  <c r="L247" i="9"/>
  <c r="F247" i="9" s="1"/>
  <c r="B247" i="9" s="1"/>
  <c r="E247" i="9"/>
  <c r="M246" i="9"/>
  <c r="L246" i="9"/>
  <c r="E246" i="9"/>
  <c r="M245" i="9"/>
  <c r="F245" i="9" s="1"/>
  <c r="L245" i="9"/>
  <c r="E245" i="9"/>
  <c r="M244" i="9"/>
  <c r="L244" i="9"/>
  <c r="E244" i="9"/>
  <c r="M243" i="9"/>
  <c r="L243" i="9"/>
  <c r="E243" i="9"/>
  <c r="M242" i="9"/>
  <c r="L242" i="9"/>
  <c r="E242" i="9"/>
  <c r="M241" i="9"/>
  <c r="F241" i="9" s="1"/>
  <c r="B241" i="9" s="1"/>
  <c r="L241" i="9"/>
  <c r="E241" i="9"/>
  <c r="M240" i="9"/>
  <c r="L240" i="9"/>
  <c r="E240" i="9"/>
  <c r="M239" i="9"/>
  <c r="L239" i="9"/>
  <c r="E239" i="9"/>
  <c r="M238" i="9"/>
  <c r="L238" i="9"/>
  <c r="E238" i="9"/>
  <c r="M237" i="9"/>
  <c r="F237" i="9" s="1"/>
  <c r="L237" i="9"/>
  <c r="E237" i="9"/>
  <c r="M236" i="9"/>
  <c r="L236" i="9"/>
  <c r="E236" i="9"/>
  <c r="M235" i="9"/>
  <c r="L235" i="9"/>
  <c r="F235" i="9"/>
  <c r="B235" i="9" s="1"/>
  <c r="E235" i="9"/>
  <c r="M234" i="9"/>
  <c r="L234" i="9"/>
  <c r="F234" i="9" s="1"/>
  <c r="E234" i="9"/>
  <c r="B234" i="9" s="1"/>
  <c r="M233" i="9"/>
  <c r="F233" i="9" s="1"/>
  <c r="B233" i="9" s="1"/>
  <c r="L233" i="9"/>
  <c r="E233" i="9"/>
  <c r="M232" i="9"/>
  <c r="L232" i="9"/>
  <c r="F232" i="9" s="1"/>
  <c r="E232" i="9"/>
  <c r="B232" i="9" s="1"/>
  <c r="M231" i="9"/>
  <c r="L231" i="9"/>
  <c r="F231" i="9" s="1"/>
  <c r="B231" i="9" s="1"/>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B166" i="9"/>
  <c r="H165" i="9"/>
  <c r="G165" i="9"/>
  <c r="F165" i="9"/>
  <c r="E165" i="9"/>
  <c r="B165" i="9" s="1"/>
  <c r="H164" i="9"/>
  <c r="E164" i="9" s="1"/>
  <c r="B164" i="9" s="1"/>
  <c r="G164" i="9"/>
  <c r="F164" i="9"/>
  <c r="H163" i="9"/>
  <c r="G163" i="9"/>
  <c r="E163" i="9" s="1"/>
  <c r="B163" i="9" s="1"/>
  <c r="F163" i="9"/>
  <c r="H162" i="9"/>
  <c r="G162" i="9"/>
  <c r="E162" i="9" s="1"/>
  <c r="B162" i="9" s="1"/>
  <c r="F162" i="9"/>
  <c r="H161" i="9"/>
  <c r="G161" i="9"/>
  <c r="E161" i="9" s="1"/>
  <c r="B161" i="9" s="1"/>
  <c r="F161" i="9"/>
  <c r="H160" i="9"/>
  <c r="E160" i="9" s="1"/>
  <c r="G160" i="9"/>
  <c r="F160" i="9"/>
  <c r="B160" i="9"/>
  <c r="H159" i="9"/>
  <c r="E159" i="9" s="1"/>
  <c r="B159" i="9" s="1"/>
  <c r="G159" i="9"/>
  <c r="F159" i="9"/>
  <c r="H158" i="9"/>
  <c r="G158" i="9"/>
  <c r="E158" i="9" s="1"/>
  <c r="F158" i="9"/>
  <c r="B158" i="9"/>
  <c r="H157" i="9"/>
  <c r="G157" i="9"/>
  <c r="F157" i="9"/>
  <c r="E157" i="9"/>
  <c r="B157" i="9" s="1"/>
  <c r="F156" i="9"/>
  <c r="H155" i="9"/>
  <c r="G155" i="9"/>
  <c r="E155" i="9" s="1"/>
  <c r="B155" i="9" s="1"/>
  <c r="F155" i="9"/>
  <c r="H154" i="9"/>
  <c r="G154" i="9"/>
  <c r="E154" i="9" s="1"/>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B146" i="9" s="1"/>
  <c r="F146" i="9"/>
  <c r="H145" i="9"/>
  <c r="G145" i="9"/>
  <c r="E145" i="9" s="1"/>
  <c r="B145" i="9" s="1"/>
  <c r="F145" i="9"/>
  <c r="H144" i="9"/>
  <c r="E144" i="9" s="1"/>
  <c r="B144" i="9" s="1"/>
  <c r="G144" i="9"/>
  <c r="F144" i="9"/>
  <c r="H143" i="9"/>
  <c r="G143" i="9"/>
  <c r="F143" i="9"/>
  <c r="E143" i="9"/>
  <c r="B143" i="9" s="1"/>
  <c r="H142" i="9"/>
  <c r="G142" i="9"/>
  <c r="F142" i="9"/>
  <c r="H141" i="9"/>
  <c r="E141" i="9" s="1"/>
  <c r="G141" i="9"/>
  <c r="F141" i="9"/>
  <c r="B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E82" i="9" s="1"/>
  <c r="B82" i="9" s="1"/>
  <c r="F82" i="9"/>
  <c r="H81" i="9"/>
  <c r="E81" i="9" s="1"/>
  <c r="G81" i="9"/>
  <c r="F81" i="9"/>
  <c r="B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F54" i="9"/>
  <c r="H53" i="9"/>
  <c r="E53" i="9" s="1"/>
  <c r="B53" i="9" s="1"/>
  <c r="G53" i="9"/>
  <c r="F53" i="9"/>
  <c r="H52" i="9"/>
  <c r="G52" i="9"/>
  <c r="F52" i="9"/>
  <c r="E52" i="9"/>
  <c r="B52" i="9" s="1"/>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F38" i="9"/>
  <c r="H37" i="9"/>
  <c r="G37" i="9"/>
  <c r="F37" i="9"/>
  <c r="H36" i="9"/>
  <c r="G36" i="9"/>
  <c r="F36" i="9"/>
  <c r="H35" i="9"/>
  <c r="G35" i="9"/>
  <c r="E35" i="9" s="1"/>
  <c r="B35" i="9" s="1"/>
  <c r="F35" i="9"/>
  <c r="H34" i="9"/>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G309" i="9" s="1"/>
  <c r="H3" i="9"/>
  <c r="G3" i="9"/>
  <c r="D104" i="8"/>
  <c r="I41" i="3" s="1"/>
  <c r="D97" i="8"/>
  <c r="D92" i="8"/>
  <c r="D87" i="8"/>
  <c r="D82" i="8"/>
  <c r="C1659" i="1" s="1"/>
  <c r="D77" i="8"/>
  <c r="D72" i="8"/>
  <c r="D67" i="8"/>
  <c r="D62" i="8"/>
  <c r="D57" i="8"/>
  <c r="D52" i="8"/>
  <c r="C1629" i="1" s="1"/>
  <c r="D46" i="8"/>
  <c r="D37" i="8"/>
  <c r="D27" i="8"/>
  <c r="D18" i="8"/>
  <c r="C1595" i="1" s="1"/>
  <c r="D8" i="8"/>
  <c r="E44" i="7"/>
  <c r="D44" i="7"/>
  <c r="E39" i="7"/>
  <c r="D39" i="7"/>
  <c r="D38" i="7" s="1"/>
  <c r="E38" i="7"/>
  <c r="E30" i="7"/>
  <c r="D30" i="7"/>
  <c r="D22" i="7" s="1"/>
  <c r="H34" i="3" s="1"/>
  <c r="E23" i="7"/>
  <c r="E22" i="7" s="1"/>
  <c r="I34" i="3" s="1"/>
  <c r="D23" i="7"/>
  <c r="E14" i="7"/>
  <c r="D14" i="7"/>
  <c r="E7" i="7"/>
  <c r="D7" i="7"/>
  <c r="D6" i="7" s="1"/>
  <c r="E6" i="7"/>
  <c r="D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1075" i="1" s="1"/>
  <c r="D71" i="5"/>
  <c r="D70"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C508" i="1"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85" i="1"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3" i="1" s="1"/>
  <c r="D428" i="4"/>
  <c r="E427" i="4"/>
  <c r="F427" i="4" s="1"/>
  <c r="D427" i="4"/>
  <c r="D648" i="4" s="1"/>
  <c r="E426" i="4"/>
  <c r="D421" i="1"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F366" i="4" s="1"/>
  <c r="F365" i="4"/>
  <c r="F364" i="4"/>
  <c r="F363" i="4"/>
  <c r="F362" i="4"/>
  <c r="E362" i="4"/>
  <c r="D362" i="4"/>
  <c r="D361" i="4" s="1"/>
  <c r="F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E208" i="4"/>
  <c r="F208" i="4" s="1"/>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D140" i="4" s="1"/>
  <c r="E140" i="4"/>
  <c r="F140" i="4" s="1"/>
  <c r="F139" i="4"/>
  <c r="F138" i="4"/>
  <c r="F137" i="4"/>
  <c r="F136" i="4"/>
  <c r="E135" i="4"/>
  <c r="E134" i="4" s="1"/>
  <c r="D130" i="1" s="1"/>
  <c r="H130" i="1"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E82" i="4"/>
  <c r="D78" i="1"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G1684" i="1" s="1"/>
  <c r="C1683" i="1"/>
  <c r="H1683" i="1" s="1"/>
  <c r="C1682" i="1"/>
  <c r="G1682" i="1" s="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G1670" i="1"/>
  <c r="C1670" i="1"/>
  <c r="H1670" i="1" s="1"/>
  <c r="G1669" i="1"/>
  <c r="C1669" i="1"/>
  <c r="H1669" i="1" s="1"/>
  <c r="H1668" i="1"/>
  <c r="C1668" i="1"/>
  <c r="G1668" i="1" s="1"/>
  <c r="H1667" i="1"/>
  <c r="G1667" i="1"/>
  <c r="C1667" i="1"/>
  <c r="H1666" i="1"/>
  <c r="G1666" i="1"/>
  <c r="C1666" i="1"/>
  <c r="G1665" i="1"/>
  <c r="C1665" i="1"/>
  <c r="H1665" i="1" s="1"/>
  <c r="H1664" i="1"/>
  <c r="C1664" i="1"/>
  <c r="G1664" i="1" s="1"/>
  <c r="H1663" i="1"/>
  <c r="G1663" i="1"/>
  <c r="C1663" i="1"/>
  <c r="G1662" i="1"/>
  <c r="C1662" i="1"/>
  <c r="H1662" i="1" s="1"/>
  <c r="G1661" i="1"/>
  <c r="C1661" i="1"/>
  <c r="H1661" i="1" s="1"/>
  <c r="H1660" i="1"/>
  <c r="C1660" i="1"/>
  <c r="G1660" i="1" s="1"/>
  <c r="H1659" i="1"/>
  <c r="G1659" i="1"/>
  <c r="H1658" i="1"/>
  <c r="C1658" i="1"/>
  <c r="G1658" i="1" s="1"/>
  <c r="C1657" i="1"/>
  <c r="H1656" i="1"/>
  <c r="G1656" i="1"/>
  <c r="C1656" i="1"/>
  <c r="H1655" i="1"/>
  <c r="C1655" i="1"/>
  <c r="G1655" i="1" s="1"/>
  <c r="G1654" i="1"/>
  <c r="C1654" i="1"/>
  <c r="H1654" i="1" s="1"/>
  <c r="C1653" i="1"/>
  <c r="H1652" i="1"/>
  <c r="G1652" i="1"/>
  <c r="C1652" i="1"/>
  <c r="H1651" i="1"/>
  <c r="C1651" i="1"/>
  <c r="G1651" i="1" s="1"/>
  <c r="G1650" i="1"/>
  <c r="C1650" i="1"/>
  <c r="H1650" i="1" s="1"/>
  <c r="C1649" i="1"/>
  <c r="H1648" i="1"/>
  <c r="G1648" i="1"/>
  <c r="C1648" i="1"/>
  <c r="H1647" i="1"/>
  <c r="C1647" i="1"/>
  <c r="G1647" i="1" s="1"/>
  <c r="G1646" i="1"/>
  <c r="C1646" i="1"/>
  <c r="H1646" i="1" s="1"/>
  <c r="C1645" i="1"/>
  <c r="H1644" i="1"/>
  <c r="G1644" i="1"/>
  <c r="C1644" i="1"/>
  <c r="H1643" i="1"/>
  <c r="C1643" i="1"/>
  <c r="G1643" i="1" s="1"/>
  <c r="G1642" i="1"/>
  <c r="C1642" i="1"/>
  <c r="H1642" i="1" s="1"/>
  <c r="C1641" i="1"/>
  <c r="H1640" i="1"/>
  <c r="G1640" i="1"/>
  <c r="C1640" i="1"/>
  <c r="H1639" i="1"/>
  <c r="C1639" i="1"/>
  <c r="G1639" i="1" s="1"/>
  <c r="G1638" i="1"/>
  <c r="C1638" i="1"/>
  <c r="H1638" i="1" s="1"/>
  <c r="C1637" i="1"/>
  <c r="H1636" i="1"/>
  <c r="G1636" i="1"/>
  <c r="C1636" i="1"/>
  <c r="H1635" i="1"/>
  <c r="C1635" i="1"/>
  <c r="G1635" i="1" s="1"/>
  <c r="C1634" i="1"/>
  <c r="H1634" i="1" s="1"/>
  <c r="C1633" i="1"/>
  <c r="H1632" i="1"/>
  <c r="G1632" i="1"/>
  <c r="C1632" i="1"/>
  <c r="H1631" i="1"/>
  <c r="C1631" i="1"/>
  <c r="G1631" i="1" s="1"/>
  <c r="C1630" i="1"/>
  <c r="H1630" i="1" s="1"/>
  <c r="H1627" i="1"/>
  <c r="C1627" i="1"/>
  <c r="G1627" i="1" s="1"/>
  <c r="G1626" i="1"/>
  <c r="C1626" i="1"/>
  <c r="H1626" i="1" s="1"/>
  <c r="C1625" i="1"/>
  <c r="H1624" i="1"/>
  <c r="G1624" i="1"/>
  <c r="C1624" i="1"/>
  <c r="H1623" i="1"/>
  <c r="C1623" i="1"/>
  <c r="G1623" i="1" s="1"/>
  <c r="H1620" i="1"/>
  <c r="G1620" i="1"/>
  <c r="C1620" i="1"/>
  <c r="H1619" i="1"/>
  <c r="C1619" i="1"/>
  <c r="G1619" i="1" s="1"/>
  <c r="G1618" i="1"/>
  <c r="C1618" i="1"/>
  <c r="H1618" i="1" s="1"/>
  <c r="C1617" i="1"/>
  <c r="H1616" i="1"/>
  <c r="G1616" i="1"/>
  <c r="C1616" i="1"/>
  <c r="H1615" i="1"/>
  <c r="C1615" i="1"/>
  <c r="G1615" i="1" s="1"/>
  <c r="G1614" i="1"/>
  <c r="C1614" i="1"/>
  <c r="H1614" i="1" s="1"/>
  <c r="C1613" i="1"/>
  <c r="H1612" i="1"/>
  <c r="G1612" i="1"/>
  <c r="C1612" i="1"/>
  <c r="H1611" i="1"/>
  <c r="C1611" i="1"/>
  <c r="G1611" i="1" s="1"/>
  <c r="G1610" i="1"/>
  <c r="C1610" i="1"/>
  <c r="H1610" i="1" s="1"/>
  <c r="C1609" i="1"/>
  <c r="H1608" i="1"/>
  <c r="G1608" i="1"/>
  <c r="C1608" i="1"/>
  <c r="C1607" i="1"/>
  <c r="G1607" i="1" s="1"/>
  <c r="G1606" i="1"/>
  <c r="C1606" i="1"/>
  <c r="H1606" i="1" s="1"/>
  <c r="C1605" i="1"/>
  <c r="C1603" i="1"/>
  <c r="G1603" i="1" s="1"/>
  <c r="C1601" i="1"/>
  <c r="H1600" i="1"/>
  <c r="G1600" i="1"/>
  <c r="C1600" i="1"/>
  <c r="H1599" i="1"/>
  <c r="C1599" i="1"/>
  <c r="G1599" i="1" s="1"/>
  <c r="G1598" i="1"/>
  <c r="C1598" i="1"/>
  <c r="H1598" i="1" s="1"/>
  <c r="C1597" i="1"/>
  <c r="H1596" i="1"/>
  <c r="G1596" i="1"/>
  <c r="C1596" i="1"/>
  <c r="C1594" i="1"/>
  <c r="H1594" i="1" s="1"/>
  <c r="C1593" i="1"/>
  <c r="H1592" i="1"/>
  <c r="G1592" i="1"/>
  <c r="C1592" i="1"/>
  <c r="H1591" i="1"/>
  <c r="C1591" i="1"/>
  <c r="G1591" i="1" s="1"/>
  <c r="G1590" i="1"/>
  <c r="C1590" i="1"/>
  <c r="H1590" i="1" s="1"/>
  <c r="C1589" i="1"/>
  <c r="C1588" i="1"/>
  <c r="H1588" i="1" s="1"/>
  <c r="H1587" i="1"/>
  <c r="C1587" i="1"/>
  <c r="G1587" i="1" s="1"/>
  <c r="C1586" i="1"/>
  <c r="H1586" i="1" s="1"/>
  <c r="C1585" i="1"/>
  <c r="H1584" i="1"/>
  <c r="G1584" i="1"/>
  <c r="C1584" i="1"/>
  <c r="G1582" i="1"/>
  <c r="C1582" i="1"/>
  <c r="H1582" i="1" s="1"/>
  <c r="H1581" i="1"/>
  <c r="D1581" i="1"/>
  <c r="G1581" i="1" s="1"/>
  <c r="C1581" i="1"/>
  <c r="J1580" i="1"/>
  <c r="D1580" i="1"/>
  <c r="H1580" i="1" s="1"/>
  <c r="C1580" i="1"/>
  <c r="H1579" i="1"/>
  <c r="D1579" i="1"/>
  <c r="G1579" i="1" s="1"/>
  <c r="I1579" i="1" s="1"/>
  <c r="C1579" i="1"/>
  <c r="J1578" i="1"/>
  <c r="D1578" i="1"/>
  <c r="H1578" i="1" s="1"/>
  <c r="C1578" i="1"/>
  <c r="G1578" i="1" s="1"/>
  <c r="I1578" i="1" s="1"/>
  <c r="D1577" i="1"/>
  <c r="H1577" i="1" s="1"/>
  <c r="C1577" i="1"/>
  <c r="H1576" i="1"/>
  <c r="D1576" i="1"/>
  <c r="G1576" i="1" s="1"/>
  <c r="I1576" i="1" s="1"/>
  <c r="C1576" i="1"/>
  <c r="J1575" i="1"/>
  <c r="D1575" i="1"/>
  <c r="H1575" i="1" s="1"/>
  <c r="C1575" i="1"/>
  <c r="G1575" i="1" s="1"/>
  <c r="I1575" i="1" s="1"/>
  <c r="H1574" i="1"/>
  <c r="D1574" i="1"/>
  <c r="G1574" i="1" s="1"/>
  <c r="C1574" i="1"/>
  <c r="J1573" i="1"/>
  <c r="D1573" i="1"/>
  <c r="H1573" i="1" s="1"/>
  <c r="C1573" i="1"/>
  <c r="D1572" i="1"/>
  <c r="H1572" i="1" s="1"/>
  <c r="C1572" i="1"/>
  <c r="G1572" i="1" s="1"/>
  <c r="D1571" i="1"/>
  <c r="H1571" i="1" s="1"/>
  <c r="C1571" i="1"/>
  <c r="H1570" i="1"/>
  <c r="D1570" i="1"/>
  <c r="G1570" i="1" s="1"/>
  <c r="C1570" i="1"/>
  <c r="H1569" i="1"/>
  <c r="D1569" i="1"/>
  <c r="J1569" i="1" s="1"/>
  <c r="C1569" i="1"/>
  <c r="H1568" i="1"/>
  <c r="D1568" i="1"/>
  <c r="G1568" i="1" s="1"/>
  <c r="C1568" i="1"/>
  <c r="H1567" i="1"/>
  <c r="D1567" i="1"/>
  <c r="J1567" i="1" s="1"/>
  <c r="C1567" i="1"/>
  <c r="H1566" i="1"/>
  <c r="D1566" i="1"/>
  <c r="G1566" i="1" s="1"/>
  <c r="C1566" i="1"/>
  <c r="H1565" i="1"/>
  <c r="D1565" i="1"/>
  <c r="J1565" i="1" s="1"/>
  <c r="C1565" i="1"/>
  <c r="H1564" i="1"/>
  <c r="D1564" i="1"/>
  <c r="G1564" i="1" s="1"/>
  <c r="C1564" i="1"/>
  <c r="D1563" i="1"/>
  <c r="C1563" i="1"/>
  <c r="D1562" i="1"/>
  <c r="C1562" i="1"/>
  <c r="D1561" i="1"/>
  <c r="C1561" i="1"/>
  <c r="D1560" i="1"/>
  <c r="C1560" i="1"/>
  <c r="D1559" i="1"/>
  <c r="C1559" i="1"/>
  <c r="D1558" i="1"/>
  <c r="C1558" i="1"/>
  <c r="D1557" i="1"/>
  <c r="C1557" i="1"/>
  <c r="H1556" i="1"/>
  <c r="D1556" i="1"/>
  <c r="G1556" i="1" s="1"/>
  <c r="C1556" i="1"/>
  <c r="D1555" i="1"/>
  <c r="H1554" i="1"/>
  <c r="D1554" i="1"/>
  <c r="J1554" i="1" s="1"/>
  <c r="C1554" i="1"/>
  <c r="H1553" i="1"/>
  <c r="D1553" i="1"/>
  <c r="G1553" i="1" s="1"/>
  <c r="C1553" i="1"/>
  <c r="H1552" i="1"/>
  <c r="D1552" i="1"/>
  <c r="J1552" i="1" s="1"/>
  <c r="C1552" i="1"/>
  <c r="H1551" i="1"/>
  <c r="D1551" i="1"/>
  <c r="G1551" i="1" s="1"/>
  <c r="C1551" i="1"/>
  <c r="H1550" i="1"/>
  <c r="D1550" i="1"/>
  <c r="J1550" i="1" s="1"/>
  <c r="C1550" i="1"/>
  <c r="H1549" i="1"/>
  <c r="D1549" i="1"/>
  <c r="G1549" i="1" s="1"/>
  <c r="C1549" i="1"/>
  <c r="H1548" i="1"/>
  <c r="D1548" i="1"/>
  <c r="J1548" i="1" s="1"/>
  <c r="C1548" i="1"/>
  <c r="G1547" i="1"/>
  <c r="D1547" i="1"/>
  <c r="C1547" i="1"/>
  <c r="H1547" i="1" s="1"/>
  <c r="G1546" i="1"/>
  <c r="D1546" i="1"/>
  <c r="C1546" i="1"/>
  <c r="G1545" i="1"/>
  <c r="D1545" i="1"/>
  <c r="C1545" i="1"/>
  <c r="G1544" i="1"/>
  <c r="D1544" i="1"/>
  <c r="C1544" i="1"/>
  <c r="G1543" i="1"/>
  <c r="D1543" i="1"/>
  <c r="C1543" i="1"/>
  <c r="D1542" i="1"/>
  <c r="C1542" i="1"/>
  <c r="G1541" i="1"/>
  <c r="D1541" i="1"/>
  <c r="C1541" i="1"/>
  <c r="D1540" i="1"/>
  <c r="C1540" i="1"/>
  <c r="H1540" i="1" s="1"/>
  <c r="C1539" i="1"/>
  <c r="G1536" i="1"/>
  <c r="D1536" i="1"/>
  <c r="C1536" i="1"/>
  <c r="H1536" i="1" s="1"/>
  <c r="G1535" i="1"/>
  <c r="D1535" i="1"/>
  <c r="C1535" i="1"/>
  <c r="H1535" i="1" s="1"/>
  <c r="D1534" i="1"/>
  <c r="C1534" i="1"/>
  <c r="H1534" i="1" s="1"/>
  <c r="D1533" i="1"/>
  <c r="C1533" i="1"/>
  <c r="G1532" i="1"/>
  <c r="D1532" i="1"/>
  <c r="C1532" i="1"/>
  <c r="H1532" i="1" s="1"/>
  <c r="G1531" i="1"/>
  <c r="D1531" i="1"/>
  <c r="C1531" i="1"/>
  <c r="H1531" i="1" s="1"/>
  <c r="D1530" i="1"/>
  <c r="C1530" i="1"/>
  <c r="H1530" i="1" s="1"/>
  <c r="D1529" i="1"/>
  <c r="C1529" i="1"/>
  <c r="G1528" i="1"/>
  <c r="D1528" i="1"/>
  <c r="C1528" i="1"/>
  <c r="H1528" i="1" s="1"/>
  <c r="G1527" i="1"/>
  <c r="D1527" i="1"/>
  <c r="C1527" i="1"/>
  <c r="H1527" i="1" s="1"/>
  <c r="D1526" i="1"/>
  <c r="C1526" i="1"/>
  <c r="H1526" i="1" s="1"/>
  <c r="D1525" i="1"/>
  <c r="G1524" i="1"/>
  <c r="D1524" i="1"/>
  <c r="C1524" i="1"/>
  <c r="H1524" i="1" s="1"/>
  <c r="G1523" i="1"/>
  <c r="D1523" i="1"/>
  <c r="C1523" i="1"/>
  <c r="H1523" i="1" s="1"/>
  <c r="D1522" i="1"/>
  <c r="C1522" i="1"/>
  <c r="H1522" i="1" s="1"/>
  <c r="D1521" i="1"/>
  <c r="C1521" i="1"/>
  <c r="G1520" i="1"/>
  <c r="D1520" i="1"/>
  <c r="C1520" i="1"/>
  <c r="H1520" i="1" s="1"/>
  <c r="G1519" i="1"/>
  <c r="D1519" i="1"/>
  <c r="C1519" i="1"/>
  <c r="H1519" i="1" s="1"/>
  <c r="D1518" i="1"/>
  <c r="C1518" i="1"/>
  <c r="H1518" i="1" s="1"/>
  <c r="D1517" i="1"/>
  <c r="C1517" i="1"/>
  <c r="G1516" i="1"/>
  <c r="D1516" i="1"/>
  <c r="C1516" i="1"/>
  <c r="H1516" i="1" s="1"/>
  <c r="G1515" i="1"/>
  <c r="D1515" i="1"/>
  <c r="C1515" i="1"/>
  <c r="H1515" i="1" s="1"/>
  <c r="D1514" i="1"/>
  <c r="C1514" i="1"/>
  <c r="H1514" i="1" s="1"/>
  <c r="D1513" i="1"/>
  <c r="C1513" i="1"/>
  <c r="G1512" i="1"/>
  <c r="D1512" i="1"/>
  <c r="C1512" i="1"/>
  <c r="H1512" i="1" s="1"/>
  <c r="G1511" i="1"/>
  <c r="D1511" i="1"/>
  <c r="C1511" i="1"/>
  <c r="H1511" i="1" s="1"/>
  <c r="D1510" i="1"/>
  <c r="D1509" i="1"/>
  <c r="C1509" i="1"/>
  <c r="G1508" i="1"/>
  <c r="D1508" i="1"/>
  <c r="C1508" i="1"/>
  <c r="H1508" i="1" s="1"/>
  <c r="G1507" i="1"/>
  <c r="D1507" i="1"/>
  <c r="C1507" i="1"/>
  <c r="D1506" i="1"/>
  <c r="C1506" i="1"/>
  <c r="D1505" i="1"/>
  <c r="C1505" i="1"/>
  <c r="G1504" i="1"/>
  <c r="D1504" i="1"/>
  <c r="C1504" i="1"/>
  <c r="G1503" i="1"/>
  <c r="D1503" i="1"/>
  <c r="C1503" i="1"/>
  <c r="D1502" i="1"/>
  <c r="C1502" i="1"/>
  <c r="D1501" i="1"/>
  <c r="C1501" i="1"/>
  <c r="G1500" i="1"/>
  <c r="D1500" i="1"/>
  <c r="C1500" i="1"/>
  <c r="D1499" i="1"/>
  <c r="G1499" i="1" s="1"/>
  <c r="C1499" i="1"/>
  <c r="D1498" i="1"/>
  <c r="C1498" i="1"/>
  <c r="D1497" i="1"/>
  <c r="C1497" i="1"/>
  <c r="G1496" i="1"/>
  <c r="D1496" i="1"/>
  <c r="C1496" i="1"/>
  <c r="G1495" i="1"/>
  <c r="D1495" i="1"/>
  <c r="C1495" i="1"/>
  <c r="D1494" i="1"/>
  <c r="C1494" i="1"/>
  <c r="D1493" i="1"/>
  <c r="C1493" i="1"/>
  <c r="G1492" i="1"/>
  <c r="D1492" i="1"/>
  <c r="C1492" i="1"/>
  <c r="D1491" i="1"/>
  <c r="G1491" i="1" s="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D1263" i="1"/>
  <c r="C1263" i="1"/>
  <c r="D1262" i="1"/>
  <c r="C1262" i="1"/>
  <c r="D1261" i="1"/>
  <c r="C1261" i="1"/>
  <c r="C1260"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H1052" i="1" s="1"/>
  <c r="G1051" i="1"/>
  <c r="D1051" i="1"/>
  <c r="C1051" i="1"/>
  <c r="H1051" i="1" s="1"/>
  <c r="D1050" i="1"/>
  <c r="G1050" i="1" s="1"/>
  <c r="C1050" i="1"/>
  <c r="D1049" i="1"/>
  <c r="C1049" i="1"/>
  <c r="D1048" i="1"/>
  <c r="C1048" i="1"/>
  <c r="H1048" i="1" s="1"/>
  <c r="G1047" i="1"/>
  <c r="D1047" i="1"/>
  <c r="C1047" i="1"/>
  <c r="H1047" i="1" s="1"/>
  <c r="D1046" i="1"/>
  <c r="G1046" i="1" s="1"/>
  <c r="C1046" i="1"/>
  <c r="D1045" i="1"/>
  <c r="C1045" i="1"/>
  <c r="D1044" i="1"/>
  <c r="C1044" i="1"/>
  <c r="H1044" i="1" s="1"/>
  <c r="G1043" i="1"/>
  <c r="D1043" i="1"/>
  <c r="C1043" i="1"/>
  <c r="H1043" i="1" s="1"/>
  <c r="D1042" i="1"/>
  <c r="G1042" i="1" s="1"/>
  <c r="C1042" i="1"/>
  <c r="D1041" i="1"/>
  <c r="C1041" i="1"/>
  <c r="D1040" i="1"/>
  <c r="C1040" i="1"/>
  <c r="H1040" i="1" s="1"/>
  <c r="D1039" i="1"/>
  <c r="G1039" i="1" s="1"/>
  <c r="C1039" i="1"/>
  <c r="D1038" i="1"/>
  <c r="G1038" i="1" s="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G923" i="1"/>
  <c r="D923" i="1"/>
  <c r="C923" i="1"/>
  <c r="H923" i="1" s="1"/>
  <c r="D922" i="1"/>
  <c r="C922" i="1"/>
  <c r="G922" i="1" s="1"/>
  <c r="D921" i="1"/>
  <c r="C921" i="1"/>
  <c r="H921" i="1" s="1"/>
  <c r="D920" i="1"/>
  <c r="G920" i="1" s="1"/>
  <c r="C920" i="1"/>
  <c r="G919" i="1"/>
  <c r="D919" i="1"/>
  <c r="C919" i="1"/>
  <c r="H919" i="1" s="1"/>
  <c r="D918" i="1"/>
  <c r="C918" i="1"/>
  <c r="G918" i="1" s="1"/>
  <c r="D917" i="1"/>
  <c r="C917" i="1"/>
  <c r="H917" i="1" s="1"/>
  <c r="D916" i="1"/>
  <c r="G916" i="1" s="1"/>
  <c r="C916" i="1"/>
  <c r="G915" i="1"/>
  <c r="D915" i="1"/>
  <c r="C915" i="1"/>
  <c r="H915" i="1" s="1"/>
  <c r="D914" i="1"/>
  <c r="C914" i="1"/>
  <c r="G914" i="1" s="1"/>
  <c r="D913" i="1"/>
  <c r="C913" i="1"/>
  <c r="H913" i="1" s="1"/>
  <c r="D912" i="1"/>
  <c r="G912" i="1" s="1"/>
  <c r="C912" i="1"/>
  <c r="G911" i="1"/>
  <c r="D911" i="1"/>
  <c r="C911" i="1"/>
  <c r="H911" i="1" s="1"/>
  <c r="D910" i="1"/>
  <c r="C910" i="1"/>
  <c r="D909" i="1"/>
  <c r="C909" i="1"/>
  <c r="H909" i="1" s="1"/>
  <c r="D908" i="1"/>
  <c r="G908" i="1" s="1"/>
  <c r="C908" i="1"/>
  <c r="G907" i="1"/>
  <c r="D907" i="1"/>
  <c r="C907" i="1"/>
  <c r="H907" i="1" s="1"/>
  <c r="D906" i="1"/>
  <c r="C906" i="1"/>
  <c r="G906" i="1" s="1"/>
  <c r="D905" i="1"/>
  <c r="C905" i="1"/>
  <c r="H905" i="1" s="1"/>
  <c r="D904" i="1"/>
  <c r="G904" i="1" s="1"/>
  <c r="C904" i="1"/>
  <c r="G903" i="1"/>
  <c r="D903" i="1"/>
  <c r="C903" i="1"/>
  <c r="H903" i="1" s="1"/>
  <c r="D902" i="1"/>
  <c r="C902" i="1"/>
  <c r="G902" i="1" s="1"/>
  <c r="D901" i="1"/>
  <c r="C901" i="1"/>
  <c r="H901" i="1" s="1"/>
  <c r="D900" i="1"/>
  <c r="G900" i="1" s="1"/>
  <c r="C900" i="1"/>
  <c r="G899" i="1"/>
  <c r="D899" i="1"/>
  <c r="C899" i="1"/>
  <c r="H899" i="1" s="1"/>
  <c r="D898" i="1"/>
  <c r="C898" i="1"/>
  <c r="G898" i="1" s="1"/>
  <c r="D897" i="1"/>
  <c r="C897" i="1"/>
  <c r="H897" i="1" s="1"/>
  <c r="D896" i="1"/>
  <c r="G896" i="1" s="1"/>
  <c r="C896" i="1"/>
  <c r="G895" i="1"/>
  <c r="D895" i="1"/>
  <c r="C895" i="1"/>
  <c r="H895" i="1" s="1"/>
  <c r="D894" i="1"/>
  <c r="C894" i="1"/>
  <c r="G894" i="1" s="1"/>
  <c r="D893" i="1"/>
  <c r="C893" i="1"/>
  <c r="H893" i="1" s="1"/>
  <c r="D892" i="1"/>
  <c r="G892" i="1" s="1"/>
  <c r="C892" i="1"/>
  <c r="G891" i="1"/>
  <c r="D891" i="1"/>
  <c r="C891" i="1"/>
  <c r="H891" i="1" s="1"/>
  <c r="D890" i="1"/>
  <c r="C890" i="1"/>
  <c r="G890" i="1" s="1"/>
  <c r="D889" i="1"/>
  <c r="C889" i="1"/>
  <c r="H889" i="1" s="1"/>
  <c r="D888" i="1"/>
  <c r="G888" i="1" s="1"/>
  <c r="C888" i="1"/>
  <c r="G887" i="1"/>
  <c r="D887" i="1"/>
  <c r="C887" i="1"/>
  <c r="H887" i="1" s="1"/>
  <c r="D886" i="1"/>
  <c r="C886" i="1"/>
  <c r="G886" i="1" s="1"/>
  <c r="D885" i="1"/>
  <c r="C885" i="1"/>
  <c r="H885" i="1" s="1"/>
  <c r="D884" i="1"/>
  <c r="G884" i="1" s="1"/>
  <c r="C884" i="1"/>
  <c r="G883" i="1"/>
  <c r="D883" i="1"/>
  <c r="C883" i="1"/>
  <c r="H883" i="1" s="1"/>
  <c r="D882" i="1"/>
  <c r="C882" i="1"/>
  <c r="G882" i="1" s="1"/>
  <c r="D881" i="1"/>
  <c r="C881" i="1"/>
  <c r="H881" i="1" s="1"/>
  <c r="D880" i="1"/>
  <c r="G880" i="1" s="1"/>
  <c r="C880" i="1"/>
  <c r="G879" i="1"/>
  <c r="D879" i="1"/>
  <c r="C879" i="1"/>
  <c r="H879" i="1" s="1"/>
  <c r="D878" i="1"/>
  <c r="C878" i="1"/>
  <c r="G878" i="1" s="1"/>
  <c r="D877" i="1"/>
  <c r="C877" i="1"/>
  <c r="H877" i="1" s="1"/>
  <c r="D876" i="1"/>
  <c r="G876" i="1" s="1"/>
  <c r="C876" i="1"/>
  <c r="G875" i="1"/>
  <c r="D875" i="1"/>
  <c r="C875" i="1"/>
  <c r="H875" i="1" s="1"/>
  <c r="D874" i="1"/>
  <c r="C874" i="1"/>
  <c r="G874" i="1" s="1"/>
  <c r="D873" i="1"/>
  <c r="C873" i="1"/>
  <c r="H873" i="1" s="1"/>
  <c r="D872" i="1"/>
  <c r="G872" i="1" s="1"/>
  <c r="C872" i="1"/>
  <c r="G871" i="1"/>
  <c r="D871" i="1"/>
  <c r="C871" i="1"/>
  <c r="H871" i="1" s="1"/>
  <c r="D870" i="1"/>
  <c r="C870" i="1"/>
  <c r="G870" i="1" s="1"/>
  <c r="D869" i="1"/>
  <c r="C869" i="1"/>
  <c r="H869" i="1" s="1"/>
  <c r="D868" i="1"/>
  <c r="G868" i="1" s="1"/>
  <c r="C868" i="1"/>
  <c r="G867" i="1"/>
  <c r="D867" i="1"/>
  <c r="C867" i="1"/>
  <c r="H867" i="1" s="1"/>
  <c r="D866" i="1"/>
  <c r="C866" i="1"/>
  <c r="G866" i="1" s="1"/>
  <c r="D865" i="1"/>
  <c r="C865" i="1"/>
  <c r="H865" i="1" s="1"/>
  <c r="D864" i="1"/>
  <c r="G864" i="1" s="1"/>
  <c r="C864" i="1"/>
  <c r="G863" i="1"/>
  <c r="D863" i="1"/>
  <c r="C863" i="1"/>
  <c r="H863" i="1" s="1"/>
  <c r="D862" i="1"/>
  <c r="C862" i="1"/>
  <c r="G862" i="1" s="1"/>
  <c r="D861" i="1"/>
  <c r="C861" i="1"/>
  <c r="H861" i="1" s="1"/>
  <c r="D860" i="1"/>
  <c r="G860" i="1" s="1"/>
  <c r="C860" i="1"/>
  <c r="G859" i="1"/>
  <c r="D859" i="1"/>
  <c r="C859" i="1"/>
  <c r="H859" i="1" s="1"/>
  <c r="D858" i="1"/>
  <c r="C858" i="1"/>
  <c r="G858" i="1" s="1"/>
  <c r="D857" i="1"/>
  <c r="C857" i="1"/>
  <c r="H857" i="1" s="1"/>
  <c r="D856" i="1"/>
  <c r="G856" i="1" s="1"/>
  <c r="C856" i="1"/>
  <c r="G855" i="1"/>
  <c r="D855" i="1"/>
  <c r="C855" i="1"/>
  <c r="H855" i="1" s="1"/>
  <c r="D854" i="1"/>
  <c r="C854" i="1"/>
  <c r="G854" i="1" s="1"/>
  <c r="D853" i="1"/>
  <c r="C853" i="1"/>
  <c r="H853" i="1" s="1"/>
  <c r="D852" i="1"/>
  <c r="G852" i="1" s="1"/>
  <c r="C852" i="1"/>
  <c r="G851" i="1"/>
  <c r="D851" i="1"/>
  <c r="C851" i="1"/>
  <c r="H851" i="1" s="1"/>
  <c r="D850" i="1"/>
  <c r="C850" i="1"/>
  <c r="G850" i="1" s="1"/>
  <c r="D849" i="1"/>
  <c r="C849" i="1"/>
  <c r="H849" i="1" s="1"/>
  <c r="D848" i="1"/>
  <c r="G848" i="1" s="1"/>
  <c r="C848" i="1"/>
  <c r="G847" i="1"/>
  <c r="D847" i="1"/>
  <c r="C847" i="1"/>
  <c r="H847" i="1" s="1"/>
  <c r="D846" i="1"/>
  <c r="C846" i="1"/>
  <c r="G846" i="1" s="1"/>
  <c r="D845" i="1"/>
  <c r="C845" i="1"/>
  <c r="H845" i="1" s="1"/>
  <c r="D844" i="1"/>
  <c r="G844" i="1" s="1"/>
  <c r="C844" i="1"/>
  <c r="G843" i="1"/>
  <c r="D843" i="1"/>
  <c r="C843" i="1"/>
  <c r="H843" i="1" s="1"/>
  <c r="D842" i="1"/>
  <c r="C842" i="1"/>
  <c r="G842" i="1" s="1"/>
  <c r="D841" i="1"/>
  <c r="C841" i="1"/>
  <c r="H841" i="1" s="1"/>
  <c r="D840" i="1"/>
  <c r="G840" i="1" s="1"/>
  <c r="C840" i="1"/>
  <c r="G839" i="1"/>
  <c r="D839" i="1"/>
  <c r="C839" i="1"/>
  <c r="H839" i="1" s="1"/>
  <c r="D838" i="1"/>
  <c r="C838" i="1"/>
  <c r="G838" i="1" s="1"/>
  <c r="D837" i="1"/>
  <c r="C837" i="1"/>
  <c r="H837" i="1" s="1"/>
  <c r="D836" i="1"/>
  <c r="G836" i="1" s="1"/>
  <c r="C836" i="1"/>
  <c r="G835" i="1"/>
  <c r="D835" i="1"/>
  <c r="C835" i="1"/>
  <c r="H835" i="1" s="1"/>
  <c r="D834" i="1"/>
  <c r="C834" i="1"/>
  <c r="G834" i="1" s="1"/>
  <c r="D833" i="1"/>
  <c r="C833" i="1"/>
  <c r="H833" i="1" s="1"/>
  <c r="D832" i="1"/>
  <c r="G832" i="1" s="1"/>
  <c r="C832" i="1"/>
  <c r="G831" i="1"/>
  <c r="D831" i="1"/>
  <c r="C831" i="1"/>
  <c r="H831" i="1" s="1"/>
  <c r="D830" i="1"/>
  <c r="C830" i="1"/>
  <c r="G830" i="1" s="1"/>
  <c r="D829" i="1"/>
  <c r="C829" i="1"/>
  <c r="H829" i="1" s="1"/>
  <c r="D828" i="1"/>
  <c r="G828" i="1" s="1"/>
  <c r="C828" i="1"/>
  <c r="G827" i="1"/>
  <c r="D827" i="1"/>
  <c r="C827" i="1"/>
  <c r="H827" i="1" s="1"/>
  <c r="D826" i="1"/>
  <c r="C826" i="1"/>
  <c r="G826" i="1" s="1"/>
  <c r="D825" i="1"/>
  <c r="C825" i="1"/>
  <c r="H825" i="1" s="1"/>
  <c r="D824" i="1"/>
  <c r="G824" i="1" s="1"/>
  <c r="C824" i="1"/>
  <c r="G823" i="1"/>
  <c r="D823" i="1"/>
  <c r="C823" i="1"/>
  <c r="H823" i="1" s="1"/>
  <c r="D822" i="1"/>
  <c r="C822" i="1"/>
  <c r="G822" i="1" s="1"/>
  <c r="D821" i="1"/>
  <c r="C821" i="1"/>
  <c r="H821" i="1" s="1"/>
  <c r="D820" i="1"/>
  <c r="G820" i="1" s="1"/>
  <c r="C820" i="1"/>
  <c r="G819" i="1"/>
  <c r="D819" i="1"/>
  <c r="C819" i="1"/>
  <c r="H819" i="1" s="1"/>
  <c r="D818" i="1"/>
  <c r="C818" i="1"/>
  <c r="G818" i="1" s="1"/>
  <c r="D817" i="1"/>
  <c r="C817" i="1"/>
  <c r="H817" i="1" s="1"/>
  <c r="D816" i="1"/>
  <c r="G816" i="1" s="1"/>
  <c r="C816" i="1"/>
  <c r="G815" i="1"/>
  <c r="D815" i="1"/>
  <c r="C815" i="1"/>
  <c r="H815" i="1" s="1"/>
  <c r="D814" i="1"/>
  <c r="C814" i="1"/>
  <c r="G814" i="1" s="1"/>
  <c r="D813" i="1"/>
  <c r="C813" i="1"/>
  <c r="H813" i="1" s="1"/>
  <c r="D812" i="1"/>
  <c r="G812" i="1" s="1"/>
  <c r="C812" i="1"/>
  <c r="G811" i="1"/>
  <c r="D811" i="1"/>
  <c r="C811" i="1"/>
  <c r="H811" i="1" s="1"/>
  <c r="D810" i="1"/>
  <c r="C810" i="1"/>
  <c r="G810" i="1" s="1"/>
  <c r="D809" i="1"/>
  <c r="C809" i="1"/>
  <c r="H809" i="1" s="1"/>
  <c r="D808" i="1"/>
  <c r="G808" i="1" s="1"/>
  <c r="C808" i="1"/>
  <c r="G807" i="1"/>
  <c r="D807" i="1"/>
  <c r="C807" i="1"/>
  <c r="H807" i="1" s="1"/>
  <c r="D806" i="1"/>
  <c r="C806" i="1"/>
  <c r="G806" i="1" s="1"/>
  <c r="D805" i="1"/>
  <c r="C805" i="1"/>
  <c r="H805" i="1" s="1"/>
  <c r="D804" i="1"/>
  <c r="G804" i="1" s="1"/>
  <c r="C804" i="1"/>
  <c r="G803" i="1"/>
  <c r="D803" i="1"/>
  <c r="C803" i="1"/>
  <c r="H803" i="1" s="1"/>
  <c r="D802" i="1"/>
  <c r="C802" i="1"/>
  <c r="G802" i="1" s="1"/>
  <c r="D801" i="1"/>
  <c r="C801" i="1"/>
  <c r="H801" i="1" s="1"/>
  <c r="D800" i="1"/>
  <c r="G800" i="1" s="1"/>
  <c r="C800" i="1"/>
  <c r="G799" i="1"/>
  <c r="D799" i="1"/>
  <c r="C799" i="1"/>
  <c r="H799" i="1" s="1"/>
  <c r="D798" i="1"/>
  <c r="C798" i="1"/>
  <c r="G798" i="1" s="1"/>
  <c r="D797" i="1"/>
  <c r="C797" i="1"/>
  <c r="H797" i="1" s="1"/>
  <c r="D796" i="1"/>
  <c r="G796" i="1" s="1"/>
  <c r="C796" i="1"/>
  <c r="G795" i="1"/>
  <c r="D795" i="1"/>
  <c r="C795" i="1"/>
  <c r="H795" i="1" s="1"/>
  <c r="D794" i="1"/>
  <c r="C794" i="1"/>
  <c r="G794" i="1" s="1"/>
  <c r="D793" i="1"/>
  <c r="C793" i="1"/>
  <c r="H793" i="1" s="1"/>
  <c r="D792" i="1"/>
  <c r="G792" i="1" s="1"/>
  <c r="C792" i="1"/>
  <c r="G791" i="1"/>
  <c r="D791" i="1"/>
  <c r="C791" i="1"/>
  <c r="H791" i="1" s="1"/>
  <c r="D790" i="1"/>
  <c r="C790" i="1"/>
  <c r="G790" i="1" s="1"/>
  <c r="D789" i="1"/>
  <c r="C789" i="1"/>
  <c r="H789" i="1" s="1"/>
  <c r="D788" i="1"/>
  <c r="G788" i="1" s="1"/>
  <c r="C788" i="1"/>
  <c r="G787" i="1"/>
  <c r="D787" i="1"/>
  <c r="C787" i="1"/>
  <c r="H787" i="1" s="1"/>
  <c r="D786" i="1"/>
  <c r="C786" i="1"/>
  <c r="G786" i="1" s="1"/>
  <c r="D785" i="1"/>
  <c r="C785" i="1"/>
  <c r="H785" i="1" s="1"/>
  <c r="D784" i="1"/>
  <c r="G784" i="1" s="1"/>
  <c r="C784" i="1"/>
  <c r="G783" i="1"/>
  <c r="D783" i="1"/>
  <c r="C783" i="1"/>
  <c r="H783" i="1" s="1"/>
  <c r="D782" i="1"/>
  <c r="C782" i="1"/>
  <c r="G782" i="1" s="1"/>
  <c r="D781" i="1"/>
  <c r="C781" i="1"/>
  <c r="H781" i="1" s="1"/>
  <c r="D780" i="1"/>
  <c r="G780" i="1" s="1"/>
  <c r="C780" i="1"/>
  <c r="G779" i="1"/>
  <c r="D779" i="1"/>
  <c r="C779" i="1"/>
  <c r="H779" i="1" s="1"/>
  <c r="D778" i="1"/>
  <c r="C778" i="1"/>
  <c r="G778" i="1" s="1"/>
  <c r="D777" i="1"/>
  <c r="C777" i="1"/>
  <c r="H777" i="1" s="1"/>
  <c r="D776" i="1"/>
  <c r="G776" i="1" s="1"/>
  <c r="C776" i="1"/>
  <c r="G775" i="1"/>
  <c r="D775" i="1"/>
  <c r="C775" i="1"/>
  <c r="H775" i="1" s="1"/>
  <c r="D774" i="1"/>
  <c r="C774" i="1"/>
  <c r="G774" i="1" s="1"/>
  <c r="D773" i="1"/>
  <c r="C773" i="1"/>
  <c r="H773" i="1" s="1"/>
  <c r="D772" i="1"/>
  <c r="G772" i="1" s="1"/>
  <c r="C772" i="1"/>
  <c r="G771" i="1"/>
  <c r="D771" i="1"/>
  <c r="C771" i="1"/>
  <c r="H771" i="1" s="1"/>
  <c r="D770" i="1"/>
  <c r="C770" i="1"/>
  <c r="G770" i="1" s="1"/>
  <c r="D769" i="1"/>
  <c r="C769" i="1"/>
  <c r="H769" i="1" s="1"/>
  <c r="D768" i="1"/>
  <c r="G768" i="1" s="1"/>
  <c r="C768" i="1"/>
  <c r="G767" i="1"/>
  <c r="D767" i="1"/>
  <c r="C767" i="1"/>
  <c r="H767" i="1" s="1"/>
  <c r="D766" i="1"/>
  <c r="C766" i="1"/>
  <c r="G766" i="1" s="1"/>
  <c r="D765" i="1"/>
  <c r="C765" i="1"/>
  <c r="H765" i="1" s="1"/>
  <c r="D764" i="1"/>
  <c r="G764" i="1" s="1"/>
  <c r="C764" i="1"/>
  <c r="H763" i="1"/>
  <c r="D763" i="1"/>
  <c r="G763" i="1" s="1"/>
  <c r="C763" i="1"/>
  <c r="H762" i="1"/>
  <c r="D762" i="1"/>
  <c r="G762" i="1" s="1"/>
  <c r="C762" i="1"/>
  <c r="H761" i="1"/>
  <c r="D761" i="1"/>
  <c r="G761" i="1" s="1"/>
  <c r="C761" i="1"/>
  <c r="H760" i="1"/>
  <c r="D760" i="1"/>
  <c r="G760" i="1" s="1"/>
  <c r="C760"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D727" i="1"/>
  <c r="G727" i="1" s="1"/>
  <c r="C727" i="1"/>
  <c r="D726" i="1"/>
  <c r="G726" i="1" s="1"/>
  <c r="C726" i="1"/>
  <c r="D725" i="1"/>
  <c r="G725" i="1" s="1"/>
  <c r="C725" i="1"/>
  <c r="H724" i="1"/>
  <c r="D724" i="1"/>
  <c r="G724" i="1" s="1"/>
  <c r="C724" i="1"/>
  <c r="H723" i="1"/>
  <c r="D723" i="1"/>
  <c r="G723" i="1" s="1"/>
  <c r="C723" i="1"/>
  <c r="H722" i="1"/>
  <c r="D722" i="1"/>
  <c r="G722" i="1" s="1"/>
  <c r="C722" i="1"/>
  <c r="H721" i="1"/>
  <c r="D721" i="1"/>
  <c r="G721" i="1" s="1"/>
  <c r="C721" i="1"/>
  <c r="H720" i="1"/>
  <c r="D720" i="1"/>
  <c r="G720" i="1" s="1"/>
  <c r="C720" i="1"/>
  <c r="D719" i="1"/>
  <c r="G719" i="1" s="1"/>
  <c r="C719" i="1"/>
  <c r="H718" i="1"/>
  <c r="D718" i="1"/>
  <c r="G718" i="1" s="1"/>
  <c r="C718" i="1"/>
  <c r="H717" i="1"/>
  <c r="D717" i="1"/>
  <c r="G717" i="1" s="1"/>
  <c r="C717" i="1"/>
  <c r="H716" i="1"/>
  <c r="D716" i="1"/>
  <c r="G716" i="1" s="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D707" i="1"/>
  <c r="G707" i="1" s="1"/>
  <c r="C707" i="1"/>
  <c r="H706" i="1"/>
  <c r="D706" i="1"/>
  <c r="G706" i="1" s="1"/>
  <c r="C706" i="1"/>
  <c r="H705" i="1"/>
  <c r="D705" i="1"/>
  <c r="G705" i="1" s="1"/>
  <c r="C705" i="1"/>
  <c r="H704" i="1"/>
  <c r="D704" i="1"/>
  <c r="G704" i="1" s="1"/>
  <c r="C704" i="1"/>
  <c r="H703" i="1"/>
  <c r="D703" i="1"/>
  <c r="G703" i="1" s="1"/>
  <c r="C703" i="1"/>
  <c r="H702" i="1"/>
  <c r="D702" i="1"/>
  <c r="G702" i="1" s="1"/>
  <c r="C702" i="1"/>
  <c r="H701" i="1"/>
  <c r="D701" i="1"/>
  <c r="G701" i="1" s="1"/>
  <c r="C701" i="1"/>
  <c r="H700" i="1"/>
  <c r="D700" i="1"/>
  <c r="G700" i="1" s="1"/>
  <c r="C700" i="1"/>
  <c r="H699" i="1"/>
  <c r="D699" i="1"/>
  <c r="G699" i="1" s="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D689" i="1"/>
  <c r="G689" i="1" s="1"/>
  <c r="C689" i="1"/>
  <c r="H688" i="1"/>
  <c r="D688" i="1"/>
  <c r="G688" i="1" s="1"/>
  <c r="C688" i="1"/>
  <c r="H687" i="1"/>
  <c r="D687" i="1"/>
  <c r="G687" i="1" s="1"/>
  <c r="C687" i="1"/>
  <c r="H686" i="1"/>
  <c r="D686" i="1"/>
  <c r="G686" i="1" s="1"/>
  <c r="C686" i="1"/>
  <c r="H685" i="1"/>
  <c r="D685" i="1"/>
  <c r="G685" i="1" s="1"/>
  <c r="C685" i="1"/>
  <c r="H684" i="1"/>
  <c r="D684" i="1"/>
  <c r="G684" i="1" s="1"/>
  <c r="C684" i="1"/>
  <c r="H683" i="1"/>
  <c r="D683" i="1"/>
  <c r="G683" i="1" s="1"/>
  <c r="C683" i="1"/>
  <c r="H682" i="1"/>
  <c r="D682" i="1"/>
  <c r="G682" i="1" s="1"/>
  <c r="C682" i="1"/>
  <c r="H681" i="1"/>
  <c r="D681" i="1"/>
  <c r="G681" i="1" s="1"/>
  <c r="C681" i="1"/>
  <c r="H680" i="1"/>
  <c r="D680" i="1"/>
  <c r="G680" i="1" s="1"/>
  <c r="C680" i="1"/>
  <c r="H679" i="1"/>
  <c r="D679" i="1"/>
  <c r="G679" i="1" s="1"/>
  <c r="C679" i="1"/>
  <c r="H678" i="1"/>
  <c r="D678" i="1"/>
  <c r="G678" i="1" s="1"/>
  <c r="C678" i="1"/>
  <c r="H677" i="1"/>
  <c r="D677" i="1"/>
  <c r="G677" i="1" s="1"/>
  <c r="C677" i="1"/>
  <c r="H676" i="1"/>
  <c r="D676" i="1"/>
  <c r="G676" i="1" s="1"/>
  <c r="C676" i="1"/>
  <c r="H675" i="1"/>
  <c r="D675" i="1"/>
  <c r="G675" i="1" s="1"/>
  <c r="C675" i="1"/>
  <c r="H674" i="1"/>
  <c r="D674" i="1"/>
  <c r="G674" i="1" s="1"/>
  <c r="C674" i="1"/>
  <c r="H673" i="1"/>
  <c r="D673" i="1"/>
  <c r="G673" i="1" s="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D648" i="1"/>
  <c r="G648" i="1" s="1"/>
  <c r="C648" i="1"/>
  <c r="H647" i="1"/>
  <c r="D647" i="1"/>
  <c r="G647" i="1" s="1"/>
  <c r="C647" i="1"/>
  <c r="H646" i="1"/>
  <c r="D646" i="1"/>
  <c r="G646" i="1" s="1"/>
  <c r="C646" i="1"/>
  <c r="H645" i="1"/>
  <c r="D645" i="1"/>
  <c r="G645" i="1" s="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D499" i="1"/>
  <c r="G499" i="1" s="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D384" i="1"/>
  <c r="G384" i="1" s="1"/>
  <c r="C384" i="1"/>
  <c r="H383" i="1"/>
  <c r="D383" i="1"/>
  <c r="G383" i="1" s="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D299" i="1"/>
  <c r="G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H195" i="1"/>
  <c r="G195" i="1"/>
  <c r="D195" i="1"/>
  <c r="C195" i="1"/>
  <c r="H194" i="1"/>
  <c r="D194" i="1"/>
  <c r="G194" i="1" s="1"/>
  <c r="C194" i="1"/>
  <c r="H193" i="1"/>
  <c r="D193" i="1"/>
  <c r="G193" i="1" s="1"/>
  <c r="C193" i="1"/>
  <c r="H192" i="1"/>
  <c r="D192" i="1"/>
  <c r="G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C166" i="1"/>
  <c r="H165" i="1"/>
  <c r="G165" i="1"/>
  <c r="D165" i="1"/>
  <c r="C165" i="1"/>
  <c r="H164" i="1"/>
  <c r="D164" i="1"/>
  <c r="G164" i="1" s="1"/>
  <c r="C164" i="1"/>
  <c r="H163" i="1"/>
  <c r="G163" i="1"/>
  <c r="D163" i="1"/>
  <c r="C163" i="1"/>
  <c r="D162" i="1"/>
  <c r="H162" i="1" s="1"/>
  <c r="C162" i="1"/>
  <c r="D161" i="1"/>
  <c r="H161" i="1" s="1"/>
  <c r="C161" i="1"/>
  <c r="H159" i="1"/>
  <c r="G159" i="1"/>
  <c r="D159" i="1"/>
  <c r="C159" i="1"/>
  <c r="D158" i="1"/>
  <c r="H158" i="1" s="1"/>
  <c r="C158" i="1"/>
  <c r="H157" i="1"/>
  <c r="G157" i="1"/>
  <c r="D157" i="1"/>
  <c r="C157" i="1"/>
  <c r="D156" i="1"/>
  <c r="H156" i="1" s="1"/>
  <c r="C156" i="1"/>
  <c r="D155" i="1"/>
  <c r="G155" i="1" s="1"/>
  <c r="C155" i="1"/>
  <c r="H154" i="1"/>
  <c r="G154" i="1"/>
  <c r="D154" i="1"/>
  <c r="C154" i="1"/>
  <c r="H153" i="1"/>
  <c r="D153" i="1"/>
  <c r="G153" i="1" s="1"/>
  <c r="C153" i="1"/>
  <c r="H152" i="1"/>
  <c r="G152" i="1"/>
  <c r="D152" i="1"/>
  <c r="C152" i="1"/>
  <c r="H151" i="1"/>
  <c r="D151" i="1"/>
  <c r="G151" i="1" s="1"/>
  <c r="C151" i="1"/>
  <c r="H150" i="1"/>
  <c r="G150" i="1"/>
  <c r="D150" i="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D133" i="1"/>
  <c r="H133" i="1" s="1"/>
  <c r="C133" i="1"/>
  <c r="D132" i="1"/>
  <c r="H132" i="1" s="1"/>
  <c r="C132" i="1"/>
  <c r="D131" i="1"/>
  <c r="G131" i="1" s="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 i="9" l="1"/>
  <c r="E36" i="9"/>
  <c r="B36" i="9" s="1"/>
  <c r="E311" i="9"/>
  <c r="B311" i="9" s="1"/>
  <c r="E322" i="9"/>
  <c r="B322" i="9" s="1"/>
  <c r="G1586" i="1"/>
  <c r="G1542" i="1"/>
  <c r="D1182" i="1"/>
  <c r="H726" i="1"/>
  <c r="H725" i="1"/>
  <c r="H155" i="1"/>
  <c r="E326" i="9"/>
  <c r="B326" i="9" s="1"/>
  <c r="E329" i="9"/>
  <c r="B329" i="9" s="1"/>
  <c r="E37" i="9"/>
  <c r="B37" i="9" s="1"/>
  <c r="E327" i="9"/>
  <c r="B327" i="9" s="1"/>
  <c r="F28" i="6"/>
  <c r="G1683" i="1"/>
  <c r="G1685" i="1"/>
  <c r="H1684" i="1"/>
  <c r="H1682" i="1"/>
  <c r="C1681" i="1"/>
  <c r="H1681" i="1" s="1"/>
  <c r="H1680" i="1"/>
  <c r="G1634" i="1"/>
  <c r="D51" i="8"/>
  <c r="C1628" i="1" s="1"/>
  <c r="H1628" i="1" s="1"/>
  <c r="G1630" i="1"/>
  <c r="H1603" i="1"/>
  <c r="G1595" i="1"/>
  <c r="H1595" i="1"/>
  <c r="D6" i="8"/>
  <c r="C1583" i="1" s="1"/>
  <c r="G1583" i="1" s="1"/>
  <c r="G1594" i="1"/>
  <c r="H1607" i="1"/>
  <c r="G1588" i="1"/>
  <c r="F236" i="9"/>
  <c r="B236" i="9" s="1"/>
  <c r="E320" i="9"/>
  <c r="B320" i="9" s="1"/>
  <c r="E312" i="9"/>
  <c r="B312" i="9" s="1"/>
  <c r="E255" i="5"/>
  <c r="D1259" i="1" s="1"/>
  <c r="F256" i="5"/>
  <c r="D1260" i="1"/>
  <c r="E303" i="9"/>
  <c r="B303" i="9" s="1"/>
  <c r="E340" i="9"/>
  <c r="B340" i="9" s="1"/>
  <c r="H339" i="9"/>
  <c r="D1223" i="1"/>
  <c r="D1224" i="1"/>
  <c r="F220" i="5"/>
  <c r="E319" i="9"/>
  <c r="B319" i="9" s="1"/>
  <c r="E313" i="9"/>
  <c r="B313" i="9" s="1"/>
  <c r="D1076" i="1"/>
  <c r="F71" i="5"/>
  <c r="F63" i="5"/>
  <c r="E12" i="5"/>
  <c r="D1017" i="1" s="1"/>
  <c r="H1039" i="1"/>
  <c r="H299" i="1"/>
  <c r="G423" i="1"/>
  <c r="H423" i="1"/>
  <c r="G416" i="1"/>
  <c r="F428" i="4"/>
  <c r="G415" i="1"/>
  <c r="H421" i="1"/>
  <c r="G421" i="1"/>
  <c r="G422" i="1"/>
  <c r="G414" i="1"/>
  <c r="G910" i="1"/>
  <c r="H759" i="1"/>
  <c r="H727" i="1"/>
  <c r="H719" i="1"/>
  <c r="E26" i="9"/>
  <c r="B26" i="9" s="1"/>
  <c r="G649" i="1"/>
  <c r="H649" i="1"/>
  <c r="F264" i="9"/>
  <c r="B264" i="9" s="1"/>
  <c r="G377" i="1"/>
  <c r="E373" i="4"/>
  <c r="G374" i="1"/>
  <c r="G375" i="1"/>
  <c r="E648" i="4"/>
  <c r="D642" i="1" s="1"/>
  <c r="B245" i="9"/>
  <c r="F244" i="9"/>
  <c r="B244" i="9" s="1"/>
  <c r="F243" i="9"/>
  <c r="B243" i="9" s="1"/>
  <c r="E55" i="9"/>
  <c r="B55" i="9" s="1"/>
  <c r="F242" i="9"/>
  <c r="G190" i="1"/>
  <c r="G191" i="1"/>
  <c r="E54" i="9"/>
  <c r="B54" i="9" s="1"/>
  <c r="F240" i="9"/>
  <c r="B240" i="9" s="1"/>
  <c r="F239" i="9"/>
  <c r="B239" i="9" s="1"/>
  <c r="E51" i="9"/>
  <c r="B51" i="9" s="1"/>
  <c r="E50" i="9"/>
  <c r="B50" i="9" s="1"/>
  <c r="D174" i="1"/>
  <c r="H174" i="1" s="1"/>
  <c r="G166" i="1"/>
  <c r="H166" i="1"/>
  <c r="F170" i="4"/>
  <c r="G161" i="1"/>
  <c r="G162" i="1"/>
  <c r="G156" i="1"/>
  <c r="G158" i="1"/>
  <c r="F160" i="4"/>
  <c r="B237" i="9"/>
  <c r="G147" i="1"/>
  <c r="G136" i="1"/>
  <c r="G133" i="1"/>
  <c r="G130" i="1"/>
  <c r="G132" i="1"/>
  <c r="H131" i="1"/>
  <c r="G122" i="1"/>
  <c r="G124" i="1"/>
  <c r="G108" i="1"/>
  <c r="H108" i="1"/>
  <c r="E106" i="4"/>
  <c r="D102" i="1" s="1"/>
  <c r="F112" i="4"/>
  <c r="E46" i="9"/>
  <c r="B46" i="9" s="1"/>
  <c r="G79" i="1"/>
  <c r="G81" i="1"/>
  <c r="G508" i="1"/>
  <c r="H508" i="1"/>
  <c r="H1049" i="1"/>
  <c r="G1049" i="1"/>
  <c r="F260" i="5"/>
  <c r="D255" i="5"/>
  <c r="C1264" i="1"/>
  <c r="G1628" i="1"/>
  <c r="C642"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53" i="1"/>
  <c r="G1053" i="1"/>
  <c r="F514" i="4"/>
  <c r="D491" i="4"/>
  <c r="D25" i="8"/>
  <c r="C1602" i="1" s="1"/>
  <c r="C1604" i="1"/>
  <c r="D486"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H1041" i="1"/>
  <c r="G1041" i="1"/>
  <c r="H1494" i="1"/>
  <c r="G1494" i="1"/>
  <c r="H1497" i="1"/>
  <c r="G1497" i="1"/>
  <c r="H1517" i="1"/>
  <c r="G1517" i="1"/>
  <c r="H1533" i="1"/>
  <c r="G1533"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45" i="1"/>
  <c r="G1045"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539" i="1"/>
  <c r="G1539" i="1"/>
  <c r="I1543" i="1"/>
  <c r="H1038" i="1"/>
  <c r="G1040" i="1"/>
  <c r="H1042" i="1"/>
  <c r="G1044" i="1"/>
  <c r="H1046" i="1"/>
  <c r="G1048" i="1"/>
  <c r="H1050"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502" i="1"/>
  <c r="G1502" i="1"/>
  <c r="H1505" i="1"/>
  <c r="G1505" i="1"/>
  <c r="I1546" i="1"/>
  <c r="J1558" i="1"/>
  <c r="H1558" i="1"/>
  <c r="J1560" i="1"/>
  <c r="H1560" i="1"/>
  <c r="J1562" i="1"/>
  <c r="H1562"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3" i="1"/>
  <c r="G1493" i="1"/>
  <c r="H1498" i="1"/>
  <c r="G1498" i="1"/>
  <c r="H1501" i="1"/>
  <c r="G1501" i="1"/>
  <c r="H1506" i="1"/>
  <c r="G1506" i="1"/>
  <c r="H1509" i="1"/>
  <c r="G1509" i="1"/>
  <c r="I1545" i="1"/>
  <c r="H1513" i="1"/>
  <c r="G1513" i="1"/>
  <c r="H1521" i="1"/>
  <c r="G1521" i="1"/>
  <c r="H1529" i="1"/>
  <c r="G1529" i="1"/>
  <c r="G1557" i="1"/>
  <c r="J1557" i="1"/>
  <c r="H1557" i="1"/>
  <c r="G1559" i="1"/>
  <c r="J1559" i="1"/>
  <c r="H1559" i="1"/>
  <c r="G1561" i="1"/>
  <c r="I1561" i="1" s="1"/>
  <c r="J1561" i="1"/>
  <c r="H1561" i="1"/>
  <c r="G1563" i="1"/>
  <c r="H1563" i="1"/>
  <c r="H1492" i="1"/>
  <c r="H1496" i="1"/>
  <c r="H1500" i="1"/>
  <c r="H1504" i="1"/>
  <c r="G1514" i="1"/>
  <c r="G1518" i="1"/>
  <c r="G1522" i="1"/>
  <c r="G1526" i="1"/>
  <c r="G1530" i="1"/>
  <c r="G1534" i="1"/>
  <c r="G1540" i="1"/>
  <c r="J1547" i="1"/>
  <c r="J1549" i="1"/>
  <c r="J1551" i="1"/>
  <c r="J1553" i="1"/>
  <c r="J1564" i="1"/>
  <c r="J1566" i="1"/>
  <c r="J1568" i="1"/>
  <c r="J1570" i="1"/>
  <c r="E251" i="5"/>
  <c r="H1491" i="1"/>
  <c r="H1495" i="1"/>
  <c r="H1499" i="1"/>
  <c r="H1503" i="1"/>
  <c r="H1507" i="1"/>
  <c r="J1541" i="1"/>
  <c r="H1541" i="1"/>
  <c r="I1541" i="1" s="1"/>
  <c r="H1542" i="1"/>
  <c r="I1542" i="1" s="1"/>
  <c r="J1542" i="1"/>
  <c r="J1543" i="1"/>
  <c r="H1543" i="1"/>
  <c r="H1544" i="1"/>
  <c r="I1544" i="1" s="1"/>
  <c r="J1544" i="1"/>
  <c r="J1545" i="1"/>
  <c r="H1545" i="1"/>
  <c r="H1546" i="1"/>
  <c r="J1546" i="1"/>
  <c r="G1548" i="1"/>
  <c r="I1548" i="1" s="1"/>
  <c r="G1550" i="1"/>
  <c r="I1550" i="1" s="1"/>
  <c r="G1552" i="1"/>
  <c r="I1552" i="1" s="1"/>
  <c r="G1554" i="1"/>
  <c r="I1554" i="1" s="1"/>
  <c r="G1565" i="1"/>
  <c r="I1565" i="1" s="1"/>
  <c r="G1567" i="1"/>
  <c r="I1567" i="1" s="1"/>
  <c r="G1569" i="1"/>
  <c r="I1569" i="1" s="1"/>
  <c r="G1571" i="1"/>
  <c r="G1573" i="1"/>
  <c r="I1573" i="1" s="1"/>
  <c r="I1574" i="1"/>
  <c r="G1577" i="1"/>
  <c r="G1580" i="1"/>
  <c r="I1580" i="1" s="1"/>
  <c r="I1581" i="1"/>
  <c r="H1625" i="1"/>
  <c r="G1625" i="1"/>
  <c r="F467" i="4"/>
  <c r="D466" i="4"/>
  <c r="G156" i="9"/>
  <c r="E156" i="9" s="1"/>
  <c r="B156" i="9" s="1"/>
  <c r="F607" i="4"/>
  <c r="D597" i="4"/>
  <c r="G314" i="9"/>
  <c r="E314" i="9" s="1"/>
  <c r="B314" i="9" s="1"/>
  <c r="F89" i="5"/>
  <c r="D88" i="5"/>
  <c r="D5" i="7"/>
  <c r="C1555" i="1"/>
  <c r="I1549" i="1"/>
  <c r="I1551" i="1"/>
  <c r="I1553" i="1"/>
  <c r="G1558" i="1"/>
  <c r="I1558" i="1" s="1"/>
  <c r="G1560" i="1"/>
  <c r="G1562" i="1"/>
  <c r="I1562" i="1" s="1"/>
  <c r="I1564" i="1"/>
  <c r="I1566" i="1"/>
  <c r="I1568" i="1"/>
  <c r="I1570" i="1"/>
  <c r="H1585" i="1"/>
  <c r="G1585" i="1"/>
  <c r="H1589" i="1"/>
  <c r="G1589" i="1"/>
  <c r="H1593" i="1"/>
  <c r="G1593" i="1"/>
  <c r="H1597" i="1"/>
  <c r="G1597" i="1"/>
  <c r="H1601" i="1"/>
  <c r="G1601" i="1"/>
  <c r="H1605" i="1"/>
  <c r="G1605" i="1"/>
  <c r="H1609" i="1"/>
  <c r="G1609" i="1"/>
  <c r="H1613" i="1"/>
  <c r="G1613" i="1"/>
  <c r="H1617" i="1"/>
  <c r="G1617" i="1"/>
  <c r="H1629" i="1"/>
  <c r="G1629" i="1"/>
  <c r="H1633" i="1"/>
  <c r="G1633" i="1"/>
  <c r="H1637" i="1"/>
  <c r="G1637" i="1"/>
  <c r="H1641" i="1"/>
  <c r="G1641" i="1"/>
  <c r="H1645" i="1"/>
  <c r="G1645" i="1"/>
  <c r="H1649" i="1"/>
  <c r="G1649" i="1"/>
  <c r="H1653" i="1"/>
  <c r="G1653" i="1"/>
  <c r="H1657" i="1"/>
  <c r="G1657" i="1"/>
  <c r="F225" i="4"/>
  <c r="D221" i="4"/>
  <c r="F10" i="6"/>
  <c r="D5" i="6"/>
  <c r="F94" i="6"/>
  <c r="D89" i="6"/>
  <c r="D164" i="4"/>
  <c r="D373" i="4"/>
  <c r="E466" i="4"/>
  <c r="D460" i="1" s="1"/>
  <c r="D584" i="4"/>
  <c r="D647" i="4"/>
  <c r="F45" i="5"/>
  <c r="D12" i="5"/>
  <c r="D7" i="5" s="1"/>
  <c r="D135" i="5"/>
  <c r="E141" i="6"/>
  <c r="I27" i="3"/>
  <c r="F130" i="6"/>
  <c r="D129" i="6"/>
  <c r="J1574" i="1"/>
  <c r="J1576" i="1"/>
  <c r="J1579" i="1"/>
  <c r="J1581" i="1"/>
  <c r="F8" i="4"/>
  <c r="D7" i="4"/>
  <c r="F50" i="4"/>
  <c r="D49" i="4"/>
  <c r="D82" i="4"/>
  <c r="F134" i="4"/>
  <c r="F202" i="4"/>
  <c r="F274" i="4"/>
  <c r="D273" i="4"/>
  <c r="D309" i="4"/>
  <c r="E321" i="4"/>
  <c r="D316" i="1" s="1"/>
  <c r="F536" i="4"/>
  <c r="E647" i="4"/>
  <c r="D641" i="1" s="1"/>
  <c r="E7" i="5"/>
  <c r="F204" i="5"/>
  <c r="D203" i="5"/>
  <c r="F36" i="6"/>
  <c r="D35" i="6"/>
  <c r="D114" i="6"/>
  <c r="E5" i="7"/>
  <c r="D45" i="8"/>
  <c r="E7" i="4"/>
  <c r="E49" i="4"/>
  <c r="D45" i="1" s="1"/>
  <c r="D106" i="4"/>
  <c r="F126" i="4"/>
  <c r="D125" i="4"/>
  <c r="F135" i="4"/>
  <c r="F154" i="4"/>
  <c r="D153" i="4"/>
  <c r="E164" i="4"/>
  <c r="D160" i="1" s="1"/>
  <c r="E273" i="4"/>
  <c r="D269" i="1" s="1"/>
  <c r="F572" i="4"/>
  <c r="D571" i="4"/>
  <c r="F609" i="4"/>
  <c r="F630" i="4"/>
  <c r="D629" i="4"/>
  <c r="F656" i="4"/>
  <c r="F70" i="5"/>
  <c r="H316" i="9"/>
  <c r="H315" i="9"/>
  <c r="E147" i="5"/>
  <c r="D1152" i="1" s="1"/>
  <c r="D178" i="5"/>
  <c r="E35" i="6"/>
  <c r="G316" i="9"/>
  <c r="G315" i="9"/>
  <c r="E339" i="9"/>
  <c r="B339" i="9" s="1"/>
  <c r="B31" i="9"/>
  <c r="E34" i="9"/>
  <c r="B34" i="9" s="1"/>
  <c r="E38" i="9"/>
  <c r="B38" i="9" s="1"/>
  <c r="E42" i="9"/>
  <c r="B42" i="9" s="1"/>
  <c r="F150" i="5"/>
  <c r="F219" i="5"/>
  <c r="F277" i="5"/>
  <c r="G310" i="9"/>
  <c r="H309" i="9"/>
  <c r="E309" i="9" s="1"/>
  <c r="B309" i="9" s="1"/>
  <c r="M228" i="9"/>
  <c r="G301" i="9"/>
  <c r="E301" i="9" s="1"/>
  <c r="B301"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8" i="9"/>
  <c r="E308" i="9" s="1"/>
  <c r="B308" i="9" s="1"/>
  <c r="G302" i="9"/>
  <c r="E302" i="9" s="1"/>
  <c r="B302" i="9" s="1"/>
  <c r="L228" i="9"/>
  <c r="F228" i="9" s="1"/>
  <c r="B228" i="9" s="1"/>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5" i="9"/>
  <c r="E225" i="9" s="1"/>
  <c r="B225" i="9" s="1"/>
  <c r="G221" i="9"/>
  <c r="E221" i="9" s="1"/>
  <c r="B221" i="9" s="1"/>
  <c r="G217" i="9"/>
  <c r="E217" i="9" s="1"/>
  <c r="B217" i="9" s="1"/>
  <c r="G177" i="9"/>
  <c r="E177" i="9" s="1"/>
  <c r="B177" i="9" s="1"/>
  <c r="H310" i="9"/>
  <c r="G300" i="9"/>
  <c r="E300" i="9" s="1"/>
  <c r="B300" i="9" s="1"/>
  <c r="H179" i="9"/>
  <c r="G178" i="9"/>
  <c r="E178" i="9" s="1"/>
  <c r="B178" i="9" s="1"/>
  <c r="G174" i="9"/>
  <c r="E174" i="9" s="1"/>
  <c r="B174" i="9" s="1"/>
  <c r="G226" i="9"/>
  <c r="E226" i="9" s="1"/>
  <c r="B226" i="9" s="1"/>
  <c r="G222" i="9"/>
  <c r="E222" i="9" s="1"/>
  <c r="B222" i="9" s="1"/>
  <c r="G218" i="9"/>
  <c r="E218" i="9" s="1"/>
  <c r="B218" i="9" s="1"/>
  <c r="G180" i="9"/>
  <c r="E180" i="9" s="1"/>
  <c r="B180" i="9" s="1"/>
  <c r="G179" i="9"/>
  <c r="G175" i="9"/>
  <c r="E175" i="9" s="1"/>
  <c r="B175" i="9" s="1"/>
  <c r="I10" i="9"/>
  <c r="G176" i="9"/>
  <c r="E176" i="9" s="1"/>
  <c r="B176" i="9" s="1"/>
  <c r="E88" i="5"/>
  <c r="D1093" i="1" s="1"/>
  <c r="D147" i="5"/>
  <c r="E177" i="5"/>
  <c r="E30" i="9"/>
  <c r="B30" i="9" s="1"/>
  <c r="B147" i="9"/>
  <c r="B154" i="9"/>
  <c r="E142" i="9"/>
  <c r="B142" i="9" s="1"/>
  <c r="E150" i="9"/>
  <c r="B150" i="9" s="1"/>
  <c r="B242" i="9"/>
  <c r="B258" i="9"/>
  <c r="B274" i="9"/>
  <c r="B290" i="9"/>
  <c r="E328" i="9"/>
  <c r="B328" i="9" s="1"/>
  <c r="F230" i="9"/>
  <c r="B230" i="9" s="1"/>
  <c r="F238" i="9"/>
  <c r="B238" i="9" s="1"/>
  <c r="F246" i="9"/>
  <c r="B246" i="9" s="1"/>
  <c r="F254" i="9"/>
  <c r="B254" i="9" s="1"/>
  <c r="F262" i="9"/>
  <c r="B262" i="9" s="1"/>
  <c r="F270" i="9"/>
  <c r="B270" i="9" s="1"/>
  <c r="F278" i="9"/>
  <c r="B278" i="9" s="1"/>
  <c r="F286" i="9"/>
  <c r="B286" i="9" s="1"/>
  <c r="E307" i="9"/>
  <c r="B307" i="9" s="1"/>
  <c r="E324" i="9"/>
  <c r="B324" i="9" s="1"/>
  <c r="B252" i="9"/>
  <c r="B260" i="9"/>
  <c r="B268" i="9"/>
  <c r="B276" i="9"/>
  <c r="B284" i="9"/>
  <c r="B292" i="9"/>
  <c r="G1681" i="1" l="1"/>
  <c r="H1583" i="1"/>
  <c r="E316" i="9"/>
  <c r="B316" i="9" s="1"/>
  <c r="D368" i="1"/>
  <c r="E360" i="4"/>
  <c r="D355" i="1" s="1"/>
  <c r="F648" i="4"/>
  <c r="G174" i="1"/>
  <c r="F7" i="5"/>
  <c r="H22" i="3"/>
  <c r="C1012" i="1"/>
  <c r="F147" i="5"/>
  <c r="C1152" i="1"/>
  <c r="F629" i="4"/>
  <c r="C623" i="1"/>
  <c r="F35" i="6"/>
  <c r="H28" i="3"/>
  <c r="C1431" i="1"/>
  <c r="I22" i="3"/>
  <c r="D1012" i="1"/>
  <c r="I31" i="3"/>
  <c r="D1537" i="1"/>
  <c r="F647" i="4"/>
  <c r="C641" i="1"/>
  <c r="F164" i="4"/>
  <c r="C160" i="1"/>
  <c r="F221" i="4"/>
  <c r="C217" i="1"/>
  <c r="F88" i="5"/>
  <c r="D69" i="5"/>
  <c r="D6" i="5" s="1"/>
  <c r="C1093" i="1"/>
  <c r="F466" i="4"/>
  <c r="D430" i="4"/>
  <c r="C460" i="1"/>
  <c r="I28" i="3"/>
  <c r="D1431" i="1"/>
  <c r="I40" i="3"/>
  <c r="C1622" i="1"/>
  <c r="D308" i="4"/>
  <c r="F309" i="4"/>
  <c r="C304" i="1"/>
  <c r="D6" i="4"/>
  <c r="F7" i="4"/>
  <c r="C3" i="1"/>
  <c r="F129" i="6"/>
  <c r="C1525" i="1"/>
  <c r="F135" i="5"/>
  <c r="C1140" i="1"/>
  <c r="F584" i="4"/>
  <c r="C578" i="1"/>
  <c r="F89" i="6"/>
  <c r="C1485" i="1"/>
  <c r="I1560" i="1"/>
  <c r="I1557" i="1"/>
  <c r="F491" i="4"/>
  <c r="C485" i="1"/>
  <c r="G642" i="1"/>
  <c r="H642" i="1"/>
  <c r="H1264" i="1"/>
  <c r="G1264" i="1"/>
  <c r="G486" i="1"/>
  <c r="H486" i="1"/>
  <c r="F255" i="5"/>
  <c r="D251" i="5"/>
  <c r="C1259" i="1"/>
  <c r="F106" i="4"/>
  <c r="C102" i="1"/>
  <c r="G316" i="1"/>
  <c r="H316" i="1"/>
  <c r="F597" i="4"/>
  <c r="C591" i="1"/>
  <c r="H1602" i="1"/>
  <c r="G1602" i="1"/>
  <c r="E310" i="9"/>
  <c r="B310" i="9" s="1"/>
  <c r="E315" i="9"/>
  <c r="B315" i="9" s="1"/>
  <c r="G336" i="9"/>
  <c r="E336" i="9" s="1"/>
  <c r="B336" i="9" s="1"/>
  <c r="F178" i="5"/>
  <c r="D177" i="5"/>
  <c r="C1182" i="1"/>
  <c r="F125" i="4"/>
  <c r="C121" i="1"/>
  <c r="E6" i="4"/>
  <c r="D3" i="1"/>
  <c r="I33" i="3"/>
  <c r="D1538" i="1"/>
  <c r="G338" i="9"/>
  <c r="E338" i="9" s="1"/>
  <c r="B338" i="9" s="1"/>
  <c r="F203" i="5"/>
  <c r="C1207" i="1"/>
  <c r="D535" i="4"/>
  <c r="F273" i="4"/>
  <c r="C269" i="1"/>
  <c r="F82" i="4"/>
  <c r="C78" i="1"/>
  <c r="F12" i="5"/>
  <c r="C1017" i="1"/>
  <c r="E430" i="4"/>
  <c r="G1555" i="1"/>
  <c r="H1555" i="1"/>
  <c r="I25" i="3"/>
  <c r="D1255" i="1"/>
  <c r="E152" i="4"/>
  <c r="I1559" i="1"/>
  <c r="I24" i="3"/>
  <c r="E176" i="5"/>
  <c r="D1180" i="1" s="1"/>
  <c r="D1181" i="1"/>
  <c r="E179" i="9"/>
  <c r="B179" i="9" s="1"/>
  <c r="F571" i="4"/>
  <c r="C565" i="1"/>
  <c r="H24" i="9"/>
  <c r="D152" i="4"/>
  <c r="G24" i="9"/>
  <c r="F153" i="4"/>
  <c r="C149" i="1"/>
  <c r="H30" i="3"/>
  <c r="F114" i="6"/>
  <c r="C1510" i="1"/>
  <c r="F49" i="4"/>
  <c r="C45" i="1"/>
  <c r="D44" i="8"/>
  <c r="H19" i="9" s="1"/>
  <c r="E19" i="9" s="1"/>
  <c r="B19" i="9" s="1"/>
  <c r="F373" i="4"/>
  <c r="D360" i="4"/>
  <c r="C368" i="1"/>
  <c r="G348" i="9"/>
  <c r="E348" i="9" s="1"/>
  <c r="D141" i="6"/>
  <c r="F5" i="6"/>
  <c r="H27" i="3"/>
  <c r="C1401" i="1"/>
  <c r="E308" i="4"/>
  <c r="G346" i="9"/>
  <c r="E346" i="9" s="1"/>
  <c r="H33" i="3"/>
  <c r="C1538" i="1"/>
  <c r="E69" i="5"/>
  <c r="E6" i="5" s="1"/>
  <c r="H1604" i="1"/>
  <c r="G1604" i="1"/>
  <c r="F6" i="5" l="1"/>
  <c r="C1011" i="1"/>
  <c r="H299" i="9"/>
  <c r="D1011" i="1"/>
  <c r="G368" i="1"/>
  <c r="H368" i="1"/>
  <c r="D299" i="4"/>
  <c r="D300" i="4" s="1"/>
  <c r="H18" i="3"/>
  <c r="F152" i="4"/>
  <c r="C148" i="1"/>
  <c r="G269" i="1"/>
  <c r="H269" i="1"/>
  <c r="G591" i="1"/>
  <c r="H591" i="1"/>
  <c r="G102" i="1"/>
  <c r="H102" i="1"/>
  <c r="D417" i="4"/>
  <c r="F308" i="4"/>
  <c r="C303" i="1"/>
  <c r="G217" i="1"/>
  <c r="H217" i="1"/>
  <c r="G641" i="1"/>
  <c r="H641" i="1"/>
  <c r="H1152" i="1"/>
  <c r="G1152" i="1"/>
  <c r="D418" i="4"/>
  <c r="F360" i="4"/>
  <c r="C355" i="1"/>
  <c r="G149" i="1"/>
  <c r="H149" i="1"/>
  <c r="I17" i="3"/>
  <c r="E422" i="4"/>
  <c r="D2" i="1"/>
  <c r="D176" i="5"/>
  <c r="G299" i="9" s="1"/>
  <c r="F177" i="5"/>
  <c r="H24" i="3"/>
  <c r="C1181" i="1"/>
  <c r="G578" i="1"/>
  <c r="H578" i="1"/>
  <c r="H1525" i="1"/>
  <c r="G1525" i="1"/>
  <c r="F6" i="4"/>
  <c r="H17" i="3"/>
  <c r="D422" i="4"/>
  <c r="C2" i="1"/>
  <c r="H1622" i="1"/>
  <c r="G1622" i="1"/>
  <c r="H1093" i="1"/>
  <c r="G1093" i="1"/>
  <c r="G45" i="1"/>
  <c r="H45" i="1"/>
  <c r="B346" i="9"/>
  <c r="E345" i="9"/>
  <c r="I10" i="3" s="1"/>
  <c r="I23" i="3"/>
  <c r="D1074" i="1"/>
  <c r="E417" i="4"/>
  <c r="D412" i="1" s="1"/>
  <c r="D303" i="1"/>
  <c r="E418" i="4"/>
  <c r="D413" i="1" s="1"/>
  <c r="F141" i="6"/>
  <c r="H31" i="3"/>
  <c r="C1537" i="1"/>
  <c r="H1510" i="1"/>
  <c r="G1510" i="1"/>
  <c r="G565" i="1"/>
  <c r="H565" i="1"/>
  <c r="E299" i="4"/>
  <c r="I18" i="3"/>
  <c r="D148" i="1"/>
  <c r="G78" i="1"/>
  <c r="H78" i="1"/>
  <c r="D640" i="4"/>
  <c r="F535" i="4"/>
  <c r="C529" i="1"/>
  <c r="G121" i="1"/>
  <c r="H121" i="1"/>
  <c r="H1259" i="1"/>
  <c r="G1259" i="1"/>
  <c r="G304" i="1"/>
  <c r="H304" i="1"/>
  <c r="G460" i="1"/>
  <c r="H460" i="1"/>
  <c r="F69" i="5"/>
  <c r="H23" i="3"/>
  <c r="C1074" i="1"/>
  <c r="G160" i="1"/>
  <c r="H160" i="1"/>
  <c r="G623" i="1"/>
  <c r="H623" i="1"/>
  <c r="H1012" i="1"/>
  <c r="G1012" i="1"/>
  <c r="H1017" i="1"/>
  <c r="G1017" i="1"/>
  <c r="H1182" i="1"/>
  <c r="G1182" i="1"/>
  <c r="H1538" i="1"/>
  <c r="G1538" i="1"/>
  <c r="H9" i="3"/>
  <c r="H1401" i="1"/>
  <c r="G1401" i="1"/>
  <c r="E347" i="9"/>
  <c r="B348" i="9"/>
  <c r="K1481" i="9"/>
  <c r="G344" i="9"/>
  <c r="E344" i="9" s="1"/>
  <c r="B344" i="9" s="1"/>
  <c r="I39" i="3"/>
  <c r="C1621" i="1"/>
  <c r="G343" i="9"/>
  <c r="E343" i="9" s="1"/>
  <c r="E24" i="9"/>
  <c r="E639" i="4"/>
  <c r="D633" i="1" s="1"/>
  <c r="D424" i="1"/>
  <c r="E640" i="4"/>
  <c r="D634" i="1" s="1"/>
  <c r="H1207" i="1"/>
  <c r="G1207" i="1"/>
  <c r="F251" i="5"/>
  <c r="H25" i="3"/>
  <c r="C1255" i="1"/>
  <c r="G485" i="1"/>
  <c r="H485" i="1"/>
  <c r="H1485" i="1"/>
  <c r="G1485" i="1"/>
  <c r="H1140" i="1"/>
  <c r="G1140" i="1"/>
  <c r="G3" i="1"/>
  <c r="H3" i="1"/>
  <c r="F430" i="4"/>
  <c r="D639" i="4"/>
  <c r="C424" i="1"/>
  <c r="H1431" i="1"/>
  <c r="G1431" i="1"/>
  <c r="E299" i="9" l="1"/>
  <c r="B299" i="9" s="1"/>
  <c r="C296" i="1"/>
  <c r="H1255" i="1"/>
  <c r="G1255" i="1"/>
  <c r="F418" i="4"/>
  <c r="C413" i="1"/>
  <c r="G148" i="1"/>
  <c r="H148" i="1"/>
  <c r="E342" i="9"/>
  <c r="B343" i="9"/>
  <c r="E423" i="4"/>
  <c r="E424" i="4" s="1"/>
  <c r="D419" i="1" s="1"/>
  <c r="E301" i="4"/>
  <c r="D297" i="1" s="1"/>
  <c r="D295" i="1"/>
  <c r="E643" i="4"/>
  <c r="D417" i="1"/>
  <c r="F417" i="4"/>
  <c r="C412" i="1"/>
  <c r="B24" i="9"/>
  <c r="H1181" i="1"/>
  <c r="G1181" i="1"/>
  <c r="H1011" i="1"/>
  <c r="G1011" i="1"/>
  <c r="G424" i="1"/>
  <c r="H424" i="1"/>
  <c r="F639" i="4"/>
  <c r="C633" i="1"/>
  <c r="H1621" i="1"/>
  <c r="G1621" i="1"/>
  <c r="H11" i="3"/>
  <c r="K3" i="9"/>
  <c r="I9" i="3"/>
  <c r="G529" i="1"/>
  <c r="H529" i="1"/>
  <c r="H1537" i="1"/>
  <c r="G1537" i="1"/>
  <c r="G2" i="1"/>
  <c r="H2" i="1"/>
  <c r="G355" i="1"/>
  <c r="H355" i="1"/>
  <c r="F640" i="4"/>
  <c r="C634" i="1"/>
  <c r="H1074" i="1"/>
  <c r="G1074" i="1"/>
  <c r="F422" i="4"/>
  <c r="D643" i="4"/>
  <c r="C417" i="1"/>
  <c r="F176" i="5"/>
  <c r="C1180" i="1"/>
  <c r="H8" i="3" s="1"/>
  <c r="E300" i="4"/>
  <c r="D296" i="1" s="1"/>
  <c r="G303" i="1"/>
  <c r="H303" i="1"/>
  <c r="D423" i="4"/>
  <c r="D424" i="4" s="1"/>
  <c r="D301" i="4"/>
  <c r="F299" i="4"/>
  <c r="C295" i="1"/>
  <c r="G306" i="9"/>
  <c r="E306" i="9" s="1"/>
  <c r="B306" i="9" s="1"/>
  <c r="F424" i="4" l="1"/>
  <c r="C419" i="1"/>
  <c r="M3" i="9"/>
  <c r="D637" i="1"/>
  <c r="E425" i="4"/>
  <c r="D420" i="1" s="1"/>
  <c r="E644" i="4"/>
  <c r="E645" i="4" s="1"/>
  <c r="D418" i="1"/>
  <c r="H20" i="9"/>
  <c r="G296" i="1"/>
  <c r="H296" i="1"/>
  <c r="D644" i="4"/>
  <c r="F423" i="4"/>
  <c r="D425" i="4"/>
  <c r="C418" i="1"/>
  <c r="G20" i="9"/>
  <c r="H1180" i="1"/>
  <c r="G1180" i="1"/>
  <c r="G634" i="1"/>
  <c r="H634" i="1"/>
  <c r="G633" i="1"/>
  <c r="H633" i="1"/>
  <c r="G295" i="1"/>
  <c r="H295" i="1"/>
  <c r="N3" i="9"/>
  <c r="I11" i="3"/>
  <c r="G417" i="1"/>
  <c r="H417" i="1"/>
  <c r="F301" i="4"/>
  <c r="C297" i="1"/>
  <c r="D645" i="4"/>
  <c r="F643" i="4"/>
  <c r="C637" i="1"/>
  <c r="G412" i="1"/>
  <c r="H412" i="1"/>
  <c r="G413" i="1"/>
  <c r="H413" i="1"/>
  <c r="F300" i="4"/>
  <c r="D639" i="1" l="1"/>
  <c r="G297" i="1"/>
  <c r="H297" i="1"/>
  <c r="F425" i="4"/>
  <c r="C420" i="1"/>
  <c r="H334" i="9"/>
  <c r="G334" i="9"/>
  <c r="G637" i="1"/>
  <c r="H637" i="1"/>
  <c r="E20" i="9"/>
  <c r="B20" i="9" s="1"/>
  <c r="F644" i="4"/>
  <c r="D646" i="4"/>
  <c r="C638" i="1"/>
  <c r="G419" i="1"/>
  <c r="H419" i="1"/>
  <c r="D649" i="4"/>
  <c r="F645" i="4"/>
  <c r="C639" i="1"/>
  <c r="G418" i="1"/>
  <c r="H418" i="1"/>
  <c r="E646" i="4"/>
  <c r="D638" i="1"/>
  <c r="E334" i="9" l="1"/>
  <c r="B334" i="9" s="1"/>
  <c r="E298" i="9"/>
  <c r="I8" i="3" s="1"/>
  <c r="G639" i="1"/>
  <c r="H639" i="1"/>
  <c r="G638" i="1"/>
  <c r="H638" i="1"/>
  <c r="G420" i="1"/>
  <c r="H420" i="1"/>
  <c r="E650" i="4"/>
  <c r="D640" i="1"/>
  <c r="H19" i="3"/>
  <c r="C643" i="1"/>
  <c r="F646" i="4"/>
  <c r="D650" i="4"/>
  <c r="C640" i="1"/>
  <c r="E649" i="4"/>
  <c r="F649" i="4" s="1"/>
  <c r="I20" i="3" l="1"/>
  <c r="D644" i="1"/>
  <c r="G640" i="1"/>
  <c r="H640" i="1"/>
  <c r="F650" i="4"/>
  <c r="H20" i="3"/>
  <c r="C644" i="1"/>
  <c r="I19" i="3"/>
  <c r="D643" i="1"/>
  <c r="G643" i="1" s="1"/>
  <c r="G297" i="9"/>
  <c r="E297" i="9" s="1"/>
  <c r="B297" i="9" s="1"/>
  <c r="H643" i="1" l="1"/>
  <c r="G644" i="1"/>
  <c r="H644" i="1"/>
  <c r="H7" i="3"/>
  <c r="J3" i="9" l="1"/>
  <c r="L293" i="9" l="1"/>
  <c r="F293" i="9" s="1"/>
  <c r="H295" i="9"/>
  <c r="G295" i="9"/>
  <c r="H18" i="9"/>
  <c r="G18" i="9"/>
  <c r="J7" i="9"/>
  <c r="I12" i="9"/>
  <c r="I5" i="9"/>
  <c r="K11" i="9"/>
  <c r="H16" i="9"/>
  <c r="K8" i="9"/>
  <c r="J13" i="9"/>
  <c r="K9" i="9"/>
  <c r="L15" i="9"/>
  <c r="G21" i="9"/>
  <c r="I8" i="9"/>
  <c r="M15" i="9"/>
  <c r="K7" i="9"/>
  <c r="J12" i="9"/>
  <c r="J17" i="9"/>
  <c r="J9" i="9"/>
  <c r="H15" i="9"/>
  <c r="K5" i="9"/>
  <c r="J10" i="9"/>
  <c r="M16" i="9"/>
  <c r="L16" i="9"/>
  <c r="I11" i="9"/>
  <c r="I6" i="9"/>
  <c r="K12" i="9"/>
  <c r="G17" i="9"/>
  <c r="I7" i="9"/>
  <c r="K13" i="9"/>
  <c r="K10" i="9"/>
  <c r="G16" i="9"/>
  <c r="E16" i="9" s="1"/>
  <c r="H21" i="9"/>
  <c r="J8" i="9"/>
  <c r="I13" i="9"/>
  <c r="J5" i="9"/>
  <c r="J6" i="9"/>
  <c r="H17" i="9"/>
  <c r="G22" i="9"/>
  <c r="K6" i="9"/>
  <c r="J11" i="9"/>
  <c r="I17" i="9"/>
  <c r="H22" i="9"/>
  <c r="I9" i="9"/>
  <c r="G15" i="9"/>
  <c r="E9" i="9" l="1"/>
  <c r="B9" i="9" s="1"/>
  <c r="F16" i="9"/>
  <c r="B16" i="9" s="1"/>
  <c r="E17" i="9"/>
  <c r="B17" i="9" s="1"/>
  <c r="F15" i="9"/>
  <c r="E22" i="9"/>
  <c r="B22" i="9" s="1"/>
  <c r="E13" i="9"/>
  <c r="B13" i="9" s="1"/>
  <c r="E18" i="9"/>
  <c r="B18" i="9" s="1"/>
  <c r="E6" i="9"/>
  <c r="B6" i="9" s="1"/>
  <c r="E10" i="9"/>
  <c r="B10" i="9" s="1"/>
  <c r="E8" i="9"/>
  <c r="B8" i="9" s="1"/>
  <c r="E5" i="9"/>
  <c r="E15" i="9"/>
  <c r="E7" i="9"/>
  <c r="B7" i="9" s="1"/>
  <c r="E11" i="9"/>
  <c r="B11" i="9" s="1"/>
  <c r="E21" i="9"/>
  <c r="B21" i="9" s="1"/>
  <c r="E12" i="9"/>
  <c r="B12" i="9" s="1"/>
  <c r="E295" i="9"/>
  <c r="B293" i="9"/>
  <c r="F23" i="9"/>
  <c r="F14" i="9" l="1"/>
  <c r="F3" i="9" s="1"/>
  <c r="B295" i="9"/>
  <c r="E23" i="9"/>
  <c r="I7" i="3" s="1"/>
  <c r="B15" i="9"/>
  <c r="E14" i="9"/>
  <c r="I13" i="3" s="1"/>
  <c r="B5" i="9"/>
  <c r="E4" i="9"/>
  <c r="E3" i="9" l="1"/>
</calcChain>
</file>

<file path=xl/sharedStrings.xml><?xml version="1.0" encoding="utf-8"?>
<sst xmlns="http://schemas.openxmlformats.org/spreadsheetml/2006/main" count="4733" uniqueCount="3656">
  <si>
    <t>Obveznik:</t>
  </si>
  <si>
    <t>20735 - TRGOVAČKI SUD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</si>
  <si>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</si>
  <si>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</si>
  <si>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</si>
  <si>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</si>
  <si>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</si>
  <si>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</si>
  <si>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</si>
  <si>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</si>
  <si>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</si>
  <si>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</si>
  <si>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</si>
  <si>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</si>
  <si>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</si>
  <si>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</si>
  <si>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</si>
  <si>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</si>
  <si>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</si>
  <si>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</si>
  <si>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</si>
  <si>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</si>
  <si>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</si>
  <si>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</si>
  <si>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</si>
  <si>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</si>
  <si>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</si>
  <si>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</si>
  <si>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</si>
  <si>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</si>
  <si>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</si>
  <si>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</si>
  <si>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</si>
  <si>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</si>
  <si>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</si>
  <si>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</si>
  <si>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</si>
  <si>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</si>
  <si>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</si>
  <si>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</si>
  <si>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</si>
  <si>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</si>
  <si>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</si>
  <si>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</si>
  <si>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</si>
  <si>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</si>
  <si>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</si>
  <si>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</si>
  <si>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</si>
  <si>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</si>
  <si>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</si>
  <si>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</si>
  <si>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</si>
  <si>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</si>
  <si>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</si>
  <si>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</si>
  <si>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</si>
  <si>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</si>
  <si>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</si>
  <si>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</si>
  <si>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</si>
  <si>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</si>
  <si>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</si>
  <si>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</si>
  <si>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</si>
  <si>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</si>
  <si>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</si>
  <si>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</si>
  <si>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</si>
  <si>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</si>
  <si>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</si>
  <si>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</si>
  <si>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</si>
  <si>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</si>
  <si>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</si>
  <si>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</si>
  <si>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</si>
  <si>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</si>
  <si>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</si>
  <si>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</si>
  <si>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</si>
  <si>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</si>
  <si>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</si>
  <si>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</si>
  <si>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</si>
  <si>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</si>
  <si>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</si>
  <si>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</si>
  <si>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</si>
  <si>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</si>
  <si>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</si>
  <si>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</si>
  <si>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</si>
  <si>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</si>
  <si>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</si>
  <si>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</si>
  <si>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</si>
  <si>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</si>
  <si>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</si>
  <si>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</si>
  <si>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</si>
  <si>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</si>
  <si>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</si>
  <si>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</si>
  <si>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</si>
  <si>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</si>
  <si>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</si>
  <si>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</si>
  <si>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</si>
  <si>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</si>
  <si>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</si>
  <si>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</si>
  <si>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</si>
  <si>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</si>
  <si>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</si>
  <si>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</si>
  <si>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</si>
  <si>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</si>
  <si>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</si>
  <si>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</si>
  <si>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</si>
  <si>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</si>
  <si>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</si>
  <si>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</si>
  <si>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</si>
  <si>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</si>
  <si>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</si>
  <si>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</si>
  <si>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</si>
  <si>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</si>
  <si>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</si>
  <si>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</si>
  <si>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</si>
  <si>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</si>
  <si>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</si>
  <si>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</si>
  <si>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</si>
  <si>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</si>
  <si>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</si>
  <si>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</si>
  <si>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</si>
  <si>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</si>
  <si>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</si>
  <si>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</si>
  <si>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</si>
  <si>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</si>
  <si>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</si>
  <si>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</si>
  <si>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</si>
  <si>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</si>
  <si>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</si>
  <si>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</si>
  <si>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</si>
  <si>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</si>
  <si>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</si>
  <si>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</si>
  <si>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</si>
  <si>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</si>
  <si>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</si>
  <si>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</si>
  <si>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</si>
  <si>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</si>
  <si>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</si>
  <si>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</si>
  <si>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</si>
  <si>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</si>
  <si>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</si>
  <si>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</si>
  <si>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</si>
  <si>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</si>
  <si>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</si>
  <si>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</si>
  <si>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</si>
  <si>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</si>
  <si>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</si>
  <si>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</si>
  <si>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</si>
  <si>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</si>
  <si>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</si>
  <si>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</si>
  <si>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</si>
  <si>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</si>
  <si>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</si>
  <si>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</si>
  <si>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</si>
  <si>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</si>
  <si>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</si>
  <si>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</si>
  <si>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</si>
  <si>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</si>
  <si>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</si>
  <si>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</si>
  <si>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</si>
  <si>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</si>
  <si>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</si>
  <si>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</si>
  <si>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</si>
  <si>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</si>
  <si>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</si>
  <si>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</si>
  <si>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</si>
  <si>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</si>
  <si>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</si>
  <si>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</si>
  <si>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</si>
  <si>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</si>
  <si>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</si>
  <si>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</si>
  <si>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</si>
  <si>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</si>
  <si>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</si>
  <si>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</si>
  <si>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</si>
  <si>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</si>
  <si>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</si>
  <si>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</si>
  <si>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</si>
  <si>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</si>
  <si>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</si>
  <si>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</si>
  <si>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</si>
  <si>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</si>
  <si>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</si>
  <si>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</si>
  <si>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</si>
  <si>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</si>
  <si>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</si>
  <si>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</si>
  <si>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</si>
  <si>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</si>
  <si>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</si>
  <si>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</si>
  <si>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</si>
  <si>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</si>
  <si>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</si>
  <si>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</si>
  <si>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</si>
  <si>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</si>
  <si>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</si>
  <si>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</si>
  <si>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</si>
  <si>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</si>
  <si>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</si>
  <si>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</si>
  <si>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</si>
  <si>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</si>
  <si>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</si>
  <si>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</si>
  <si>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</si>
  <si>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</si>
  <si>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</si>
  <si>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</si>
  <si>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</si>
  <si>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</si>
  <si>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</si>
  <si>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</si>
  <si>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</si>
  <si>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</si>
  <si>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</si>
  <si>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</si>
  <si>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</si>
  <si>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</si>
  <si>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</si>
  <si>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</si>
  <si>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</si>
  <si>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</si>
  <si>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</si>
  <si>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</si>
  <si>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</si>
  <si>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</si>
  <si>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</si>
  <si>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</si>
  <si>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</si>
  <si>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</si>
  <si>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</si>
  <si>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</si>
  <si>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</si>
  <si>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</si>
  <si>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</si>
  <si>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</si>
  <si>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</si>
  <si>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</si>
  <si>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</si>
  <si>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</si>
  <si>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</si>
  <si>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</si>
  <si>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</si>
  <si>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</si>
  <si>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</si>
  <si>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</si>
  <si>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</si>
  <si>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</si>
  <si>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</si>
  <si>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</si>
  <si>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</si>
  <si>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</si>
  <si>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</si>
  <si>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</si>
  <si>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</si>
  <si>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</si>
  <si>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</si>
  <si>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</si>
  <si>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</si>
  <si>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</si>
  <si>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</si>
  <si>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</si>
  <si>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</si>
  <si>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</si>
  <si>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</si>
  <si>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</si>
  <si>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</si>
  <si>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</si>
  <si>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</si>
  <si>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</si>
  <si>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</si>
  <si>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</si>
  <si>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</si>
  <si>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</si>
  <si>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</si>
  <si>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</si>
  <si>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</si>
  <si>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</si>
  <si>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</si>
  <si>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</si>
  <si>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</si>
  <si>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</si>
  <si>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</si>
  <si>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</si>
  <si>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</si>
  <si>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</si>
  <si>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</si>
  <si>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</si>
  <si>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</si>
  <si>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</si>
  <si>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</si>
  <si>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</si>
  <si>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</si>
  <si>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</si>
  <si>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</si>
  <si>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</si>
  <si>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</si>
  <si>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</si>
  <si>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</si>
  <si>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</si>
  <si>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</si>
  <si>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</si>
  <si>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</si>
  <si>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</si>
  <si>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</si>
  <si>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</si>
  <si>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</si>
  <si>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</si>
  <si>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</si>
  <si>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</si>
  <si>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</si>
  <si>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</si>
  <si>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</si>
  <si>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</si>
  <si>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</si>
  <si>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</si>
  <si>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</si>
  <si>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</si>
  <si>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</si>
  <si>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</si>
  <si>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</si>
  <si>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</si>
  <si>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</si>
  <si>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</si>
  <si>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</si>
  <si>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</si>
  <si>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</si>
  <si>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</si>
  <si>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</si>
  <si>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</si>
  <si>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</si>
  <si>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</si>
  <si>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</si>
  <si>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</si>
  <si>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</si>
  <si>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</si>
  <si>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</si>
  <si>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</si>
  <si>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</si>
  <si>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</si>
  <si>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</si>
  <si>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</si>
  <si>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</si>
  <si>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</si>
  <si>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</si>
  <si>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</si>
  <si>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</si>
  <si>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</si>
  <si>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</si>
  <si>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</si>
  <si>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</si>
  <si>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</si>
  <si>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</si>
  <si>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</si>
  <si>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</si>
  <si>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</si>
  <si>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</si>
  <si>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</si>
  <si>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</si>
  <si>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</si>
  <si>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</si>
  <si>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</si>
  <si>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</si>
  <si>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</si>
  <si>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</si>
  <si>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</si>
  <si>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</si>
  <si>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</si>
  <si>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</si>
  <si>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</si>
  <si>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</si>
  <si>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</si>
  <si>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</si>
  <si>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</si>
  <si>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</si>
  <si>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</si>
  <si>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</si>
  <si>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</si>
  <si>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</si>
  <si>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</si>
  <si>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</si>
  <si>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</si>
  <si>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</si>
  <si>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</si>
  <si>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</si>
  <si>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</si>
  <si>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</si>
  <si>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</si>
  <si>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</si>
  <si>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</si>
  <si>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</si>
  <si>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</si>
  <si>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</si>
  <si>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</si>
  <si>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</si>
  <si>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</si>
  <si>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</si>
  <si>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</si>
  <si>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</si>
  <si>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</si>
  <si>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</si>
  <si>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</si>
  <si>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</si>
  <si>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</si>
  <si>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</si>
  <si>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</si>
  <si>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</si>
  <si>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</si>
  <si>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</si>
  <si>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</si>
  <si>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</si>
  <si>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</si>
  <si>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</si>
  <si>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</si>
  <si>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</si>
  <si>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</si>
  <si>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</si>
  <si>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</si>
  <si>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</si>
  <si>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</si>
  <si>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</si>
  <si>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</si>
  <si>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</si>
  <si>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</si>
  <si>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</si>
  <si>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</si>
  <si>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</si>
  <si>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</si>
  <si>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</si>
  <si>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</si>
  <si>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</si>
  <si>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</si>
  <si>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</si>
  <si>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</si>
  <si>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</si>
  <si>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</si>
  <si>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</si>
  <si>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</si>
  <si>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</si>
  <si>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</si>
  <si>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</si>
  <si>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</si>
  <si>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</si>
  <si>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</si>
  <si>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</si>
  <si>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</si>
  <si>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</si>
  <si>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</si>
  <si>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</si>
  <si>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</si>
  <si>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</si>
  <si>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</si>
  <si>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</si>
  <si>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</si>
  <si>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</si>
  <si>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</si>
  <si>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</si>
  <si>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</si>
  <si>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</si>
  <si>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</si>
  <si>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</si>
  <si>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</si>
  <si>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</si>
  <si>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</si>
  <si>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</si>
  <si>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</si>
  <si>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</si>
  <si>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</si>
  <si>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</si>
  <si>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</si>
  <si>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</si>
  <si>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</si>
  <si>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</si>
  <si>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</si>
  <si>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</si>
  <si>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</si>
  <si>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</si>
  <si>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</si>
  <si>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</si>
  <si>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</si>
  <si>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</si>
  <si>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</si>
  <si>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</si>
  <si>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</si>
  <si>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</si>
  <si>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</si>
  <si>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</si>
  <si>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</si>
  <si>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</si>
  <si>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</si>
  <si>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</si>
  <si>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</si>
  <si>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</si>
  <si>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</si>
  <si>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</si>
  <si>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</si>
  <si>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</si>
  <si>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</si>
  <si>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</si>
  <si>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</si>
  <si>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</si>
  <si>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</si>
  <si>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</si>
  <si>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</si>
  <si>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</si>
  <si>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</si>
  <si>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</si>
  <si>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</si>
  <si>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</si>
  <si>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</si>
  <si>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</si>
  <si>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</si>
  <si>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</si>
  <si>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</si>
  <si>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</si>
  <si>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</si>
  <si>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</si>
  <si>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</si>
  <si>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</si>
  <si>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</si>
  <si>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</si>
  <si>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</si>
  <si>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</si>
  <si>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</si>
  <si>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</si>
  <si>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</si>
  <si>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</si>
  <si>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</si>
  <si>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</si>
  <si>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</si>
  <si>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</si>
  <si>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</si>
  <si>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</si>
  <si>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</si>
  <si>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</si>
  <si>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</si>
  <si>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</si>
  <si>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</si>
  <si>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</si>
  <si>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</si>
  <si>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</si>
  <si>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</si>
  <si>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</si>
  <si>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</si>
  <si>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</si>
  <si>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</si>
  <si>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</si>
  <si>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</si>
  <si>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</si>
  <si>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</si>
  <si>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</si>
  <si>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</si>
  <si>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</si>
  <si>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</si>
  <si>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</si>
  <si>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</si>
  <si>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</si>
  <si>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</si>
  <si>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</si>
  <si>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</si>
  <si>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</si>
  <si>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</si>
  <si>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</si>
  <si>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</si>
  <si>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</si>
  <si>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</si>
  <si>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</si>
  <si>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</si>
  <si>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</si>
  <si>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</si>
  <si>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</si>
  <si>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</si>
  <si>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</si>
  <si>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</si>
  <si>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</si>
  <si>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</si>
  <si>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</si>
  <si>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</si>
  <si>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</si>
  <si>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</si>
  <si>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</si>
  <si>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</si>
  <si>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</si>
  <si>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</si>
  <si>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</si>
  <si>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</si>
  <si>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</si>
  <si>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</si>
  <si>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</si>
  <si>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</si>
  <si>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</si>
  <si>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</si>
  <si>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</si>
  <si>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</si>
  <si>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</si>
  <si>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</si>
  <si>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</si>
  <si>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</si>
  <si>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</si>
  <si>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</si>
  <si>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</si>
  <si>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</si>
  <si>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</si>
  <si>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</si>
  <si>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</si>
  <si>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</si>
  <si>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</si>
  <si>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</si>
  <si>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</si>
  <si>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</si>
  <si>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</si>
  <si>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</si>
  <si>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</si>
  <si>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</si>
  <si>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</si>
  <si>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</si>
  <si>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</si>
  <si>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</si>
  <si>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</si>
  <si>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</si>
  <si>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</si>
  <si>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</si>
  <si>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</si>
  <si>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</si>
  <si>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</si>
  <si>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</si>
  <si>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</si>
  <si>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</si>
  <si>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</si>
  <si>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</si>
  <si>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</si>
  <si>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</si>
  <si>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</si>
  <si>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</si>
  <si>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</si>
  <si>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</si>
  <si>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</si>
  <si>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</si>
  <si>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</si>
  <si>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</si>
  <si>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</si>
  <si>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</si>
  <si>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</si>
  <si>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</si>
  <si>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</si>
  <si>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</si>
  <si>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</si>
  <si>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</si>
  <si>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</si>
  <si>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</si>
  <si>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</si>
  <si>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</si>
  <si>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</si>
  <si>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</si>
  <si>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</si>
  <si>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</si>
  <si>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</si>
  <si>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</si>
  <si>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</si>
  <si>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</si>
  <si>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</si>
  <si>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</si>
  <si>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</si>
  <si>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</si>
  <si>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</si>
  <si>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</si>
  <si>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</si>
  <si>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</si>
  <si>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</si>
  <si>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</si>
  <si>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</si>
  <si>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</si>
  <si>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</si>
  <si>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</si>
  <si>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</si>
  <si>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</si>
  <si>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</si>
  <si>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</si>
  <si>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</si>
  <si>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</si>
  <si>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</si>
  <si>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</si>
  <si>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</si>
  <si>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</si>
  <si>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</si>
  <si>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</si>
  <si>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</si>
  <si>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</si>
  <si>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</si>
  <si>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</si>
  <si>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</si>
  <si>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</si>
  <si>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</si>
  <si>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</si>
  <si>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</si>
  <si>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</si>
  <si>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</si>
  <si>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</si>
  <si>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</si>
  <si>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</si>
  <si>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</si>
  <si>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</si>
  <si>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</si>
  <si>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</si>
  <si>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</si>
  <si>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</si>
  <si>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</si>
  <si>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</si>
  <si>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</si>
  <si>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</si>
  <si>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</si>
  <si>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</si>
  <si>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</si>
  <si>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</si>
  <si>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</si>
  <si>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</si>
  <si>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</si>
  <si>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</si>
  <si>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</si>
  <si>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</si>
  <si>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</si>
  <si>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</si>
  <si>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</si>
  <si>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</si>
  <si>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</si>
  <si>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</si>
  <si>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</si>
  <si>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</si>
  <si>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</si>
  <si>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</si>
  <si>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</si>
  <si>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</si>
  <si>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</si>
  <si>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</si>
  <si>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</si>
  <si>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</si>
  <si>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</si>
  <si>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</si>
  <si>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</si>
  <si>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</si>
  <si>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</si>
  <si>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</si>
  <si>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</si>
  <si>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</si>
  <si>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</si>
  <si>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</si>
  <si>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</si>
  <si>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</si>
  <si>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</si>
  <si>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</si>
  <si>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</si>
  <si>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</si>
  <si>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</si>
  <si>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</si>
  <si>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</si>
  <si>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</si>
  <si>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</si>
  <si>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</si>
  <si>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</si>
  <si>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</si>
  <si>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</si>
  <si>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</si>
  <si>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</si>
  <si>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</si>
  <si>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</si>
  <si>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</si>
  <si>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</si>
  <si>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</si>
  <si>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</si>
  <si>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</si>
  <si>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</si>
  <si>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</si>
  <si>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</si>
  <si>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</si>
  <si>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</si>
  <si>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</si>
  <si>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</si>
  <si>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</si>
  <si>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</si>
  <si>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</si>
  <si>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</si>
  <si>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</si>
  <si>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</si>
  <si>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</si>
  <si>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</si>
  <si>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</si>
  <si>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</si>
  <si>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</si>
  <si>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</si>
  <si>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</si>
  <si>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</si>
  <si>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</si>
  <si>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</si>
  <si>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</si>
  <si>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</si>
  <si>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</si>
  <si>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</si>
  <si>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</si>
  <si>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</si>
  <si>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</si>
  <si>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</si>
  <si>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</si>
  <si>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</si>
  <si>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</si>
  <si>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</si>
  <si>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</si>
  <si>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</si>
  <si>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</si>
  <si>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</si>
  <si>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</si>
  <si>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</si>
  <si>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</si>
  <si>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</si>
  <si>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</si>
  <si>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</si>
  <si>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</si>
  <si>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</si>
  <si>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</si>
  <si>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</si>
  <si>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</si>
  <si>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</si>
  <si>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</si>
  <si>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</si>
  <si>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</si>
  <si>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</si>
  <si>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</si>
  <si>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</si>
  <si>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</si>
  <si>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</si>
  <si>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</si>
  <si>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</si>
  <si>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</si>
  <si>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</si>
  <si>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</si>
  <si>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</si>
  <si>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</si>
  <si>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</si>
  <si>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</si>
  <si>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</si>
  <si>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</si>
  <si>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</si>
  <si>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</si>
  <si>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</si>
  <si>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</si>
  <si>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</si>
  <si>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</si>
  <si>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</si>
  <si>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</si>
  <si>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</si>
  <si>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</si>
  <si>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</si>
  <si>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</si>
  <si>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</si>
  <si>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</si>
  <si>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</si>
  <si>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</si>
  <si>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</si>
  <si>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</si>
  <si>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</si>
  <si>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</si>
  <si>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</si>
  <si>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</si>
  <si>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</si>
  <si>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</si>
  <si>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</si>
  <si>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</si>
  <si>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</si>
  <si>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</si>
  <si>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</si>
  <si>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</si>
  <si>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</si>
  <si>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</si>
  <si>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</si>
  <si>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</si>
  <si>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</si>
  <si>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</si>
  <si>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</si>
  <si>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</si>
  <si>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</si>
  <si>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</si>
  <si>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</si>
  <si>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</si>
  <si>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</si>
  <si>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</si>
  <si>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</si>
  <si>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</si>
  <si>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</si>
  <si>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</si>
  <si>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</si>
  <si>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</si>
  <si>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</si>
  <si>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</si>
  <si>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</si>
  <si>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</si>
  <si>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</si>
  <si>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</si>
  <si>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</si>
  <si>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</si>
  <si>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</si>
  <si>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</si>
  <si>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</si>
  <si>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</si>
  <si>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</si>
  <si>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</si>
  <si>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</si>
  <si>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</si>
  <si>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</si>
  <si>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</si>
  <si>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</si>
  <si>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</si>
  <si>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</si>
  <si>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</si>
  <si>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</si>
  <si>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</si>
  <si>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</si>
  <si>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</si>
  <si>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</si>
  <si>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</si>
  <si>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</si>
  <si>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</si>
  <si>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</si>
  <si>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</si>
  <si>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</si>
  <si>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</si>
  <si>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</si>
  <si>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</si>
  <si>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</si>
  <si>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</si>
  <si>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</si>
  <si>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</si>
  <si>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</si>
  <si>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</si>
  <si>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</si>
  <si>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</si>
  <si>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</si>
  <si>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</si>
  <si>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</si>
  <si>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</si>
  <si>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</si>
  <si>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</si>
  <si>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</si>
  <si>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</si>
  <si>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</si>
  <si>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</si>
  <si>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</si>
  <si>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</si>
  <si>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</si>
  <si>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</si>
  <si>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</si>
  <si>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</si>
  <si>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</si>
  <si>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</si>
  <si>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</si>
  <si>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</si>
  <si>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</si>
  <si>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</si>
  <si>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</si>
  <si>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</si>
  <si>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</si>
  <si>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</si>
  <si>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</si>
  <si>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</si>
  <si>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</si>
  <si>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</si>
  <si>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</si>
  <si>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</si>
  <si>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</si>
  <si>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</si>
  <si>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</si>
  <si>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</si>
  <si>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</si>
  <si>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</si>
  <si>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</si>
  <si>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</si>
  <si>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</si>
  <si>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</si>
  <si>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</si>
  <si>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</si>
  <si>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</si>
  <si>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</si>
  <si>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</si>
  <si>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</si>
  <si>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</si>
  <si>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</si>
  <si>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</si>
  <si>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</si>
  <si>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</si>
  <si>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</si>
  <si>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</si>
  <si>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</si>
  <si>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</si>
  <si>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</si>
  <si>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</si>
  <si>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</si>
  <si>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</si>
  <si>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</si>
  <si>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</si>
  <si>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</si>
  <si>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</si>
  <si>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</si>
  <si>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</si>
  <si>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</si>
  <si>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</si>
  <si>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</si>
  <si>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</si>
  <si>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</si>
  <si>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</si>
  <si>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</si>
  <si>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</si>
  <si>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</si>
  <si>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</si>
  <si>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</si>
  <si>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</si>
  <si>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</si>
  <si>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</si>
  <si>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</si>
  <si>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</si>
  <si>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</si>
  <si>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</si>
  <si>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</si>
  <si>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</si>
  <si>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</si>
  <si>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</si>
  <si>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</si>
  <si>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</si>
  <si>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</si>
  <si>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</si>
  <si>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</si>
  <si>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</si>
  <si>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</si>
  <si>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</si>
  <si>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</si>
  <si>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</si>
  <si>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</si>
  <si>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</si>
  <si>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</si>
  <si>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</si>
  <si>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</si>
  <si>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</si>
  <si>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</si>
  <si>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</si>
  <si>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</si>
  <si>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</si>
  <si>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</si>
  <si>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</si>
  <si>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</si>
  <si>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</si>
  <si>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</si>
  <si>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</si>
  <si>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</si>
  <si>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</si>
  <si>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</si>
  <si>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</si>
  <si>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</si>
  <si>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</si>
  <si>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</si>
  <si>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</si>
  <si>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</si>
  <si>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</si>
  <si>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</si>
  <si>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</si>
  <si>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</si>
  <si>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</si>
  <si>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</si>
  <si>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</si>
  <si>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</si>
  <si>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</si>
  <si>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</si>
  <si>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</si>
  <si>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</si>
  <si>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</si>
  <si>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</si>
  <si>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</si>
  <si>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</si>
  <si>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</si>
  <si>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</si>
  <si>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</si>
  <si>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</si>
  <si>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</si>
  <si>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</si>
  <si>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</si>
  <si>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</si>
  <si>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</si>
  <si>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</si>
  <si>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</si>
  <si>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</si>
  <si>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</si>
  <si>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</si>
  <si>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</si>
  <si>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</si>
  <si>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</si>
  <si>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</si>
  <si>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</si>
  <si>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</si>
  <si>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</si>
  <si>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</si>
  <si>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</si>
  <si>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</si>
  <si>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</si>
  <si>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</si>
  <si>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</si>
  <si>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</si>
  <si>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</si>
  <si>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</si>
  <si>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</si>
  <si>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</si>
  <si>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</si>
  <si>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</si>
  <si>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</si>
  <si>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</si>
  <si>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</si>
  <si>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</si>
  <si>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</si>
  <si>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</si>
  <si>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</si>
  <si>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</si>
  <si>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</si>
  <si>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</si>
  <si>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</si>
  <si>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</si>
  <si>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</si>
  <si>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</si>
  <si>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</si>
  <si>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</si>
  <si>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</si>
  <si>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</si>
  <si>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</si>
  <si>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</si>
  <si>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</si>
  <si>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</si>
  <si>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</si>
  <si>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</si>
  <si>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</si>
  <si>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</si>
  <si>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</si>
  <si>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</si>
  <si>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</si>
  <si>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</si>
  <si>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</si>
  <si>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</si>
  <si>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</si>
  <si>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</si>
  <si>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</si>
  <si>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</si>
  <si>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</si>
  <si>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</si>
  <si>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</si>
  <si>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</si>
  <si>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</si>
  <si>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</si>
  <si>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</si>
  <si>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</si>
  <si>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</si>
  <si>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</si>
  <si>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</si>
  <si>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</si>
  <si>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</si>
  <si>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</si>
  <si>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</si>
  <si>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</si>
  <si>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</si>
  <si>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</si>
  <si>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</si>
  <si>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</si>
  <si>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</si>
  <si>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</si>
  <si>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</si>
  <si>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</si>
  <si>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</si>
  <si>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</si>
  <si>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</si>
  <si>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</si>
  <si>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</si>
  <si>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</si>
  <si>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</si>
  <si>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</si>
  <si>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</si>
  <si>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</si>
  <si>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</si>
  <si>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</si>
  <si>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</si>
  <si>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</si>
  <si>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</si>
  <si>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</si>
  <si>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</si>
  <si>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</si>
  <si>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</si>
  <si>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</si>
  <si>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</si>
  <si>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</si>
  <si>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</si>
  <si>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</si>
  <si>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</si>
  <si>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</si>
  <si>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</si>
  <si>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</si>
  <si>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</si>
  <si>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</si>
  <si>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</si>
  <si>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</si>
  <si>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</si>
  <si>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</si>
  <si>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</si>
  <si>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</si>
  <si>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</si>
  <si>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</si>
  <si>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</si>
  <si>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</si>
  <si>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</si>
  <si>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</si>
  <si>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</si>
  <si>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</si>
  <si>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</si>
  <si>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</si>
  <si>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</si>
  <si>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</si>
  <si>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</si>
  <si>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</si>
  <si>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</si>
  <si>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</si>
  <si>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</si>
  <si>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</si>
  <si>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</si>
  <si>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</si>
  <si>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</si>
  <si>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</si>
  <si>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</si>
  <si>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</si>
  <si>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</si>
  <si>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</si>
  <si>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</si>
  <si>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</si>
  <si>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</si>
  <si>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</si>
  <si>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</si>
  <si>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</si>
  <si>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</si>
  <si>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</si>
  <si>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</si>
  <si>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</si>
  <si>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</si>
  <si>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</si>
  <si>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</si>
  <si>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</si>
  <si>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</si>
  <si>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</si>
  <si>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</si>
  <si>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</si>
  <si>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</si>
  <si>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</si>
  <si>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</si>
  <si>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</si>
  <si>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</si>
  <si>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</si>
  <si>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</si>
  <si>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</si>
  <si>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</si>
  <si>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</si>
  <si>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</si>
  <si>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</si>
  <si>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</si>
  <si>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</si>
  <si>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</si>
  <si>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</si>
  <si>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</si>
  <si>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</si>
  <si>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</si>
  <si>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</si>
  <si>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</si>
  <si>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</si>
  <si>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</si>
  <si>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</si>
  <si>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</si>
  <si>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</si>
  <si>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</si>
  <si>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</si>
  <si>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</si>
  <si>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</si>
  <si>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</si>
  <si>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</si>
  <si>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</si>
  <si>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</si>
  <si>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</si>
  <si>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</si>
  <si>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</si>
  <si>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</si>
  <si>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</si>
  <si>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</si>
  <si>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</si>
  <si>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</si>
  <si>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</si>
  <si>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</si>
  <si>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</si>
  <si>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</si>
  <si>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</si>
  <si>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</si>
  <si>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</si>
  <si>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</si>
  <si>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</si>
  <si>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</si>
  <si>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</si>
  <si>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</si>
  <si>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</si>
  <si>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</si>
  <si>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</si>
  <si>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</si>
  <si>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</si>
  <si>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</si>
  <si>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</si>
  <si>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</si>
  <si>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</si>
  <si>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</si>
  <si>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</si>
  <si>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</si>
  <si>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</si>
  <si>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</si>
  <si>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</si>
  <si>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</si>
  <si>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</si>
  <si>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</si>
  <si>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</si>
  <si>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</si>
  <si>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</si>
  <si>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</si>
  <si>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</si>
  <si>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</si>
  <si>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</si>
  <si>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</si>
  <si>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</si>
  <si>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</si>
  <si>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</si>
  <si>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</si>
  <si>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</si>
  <si>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</si>
  <si>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</si>
  <si>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</si>
  <si>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</si>
  <si>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</si>
  <si>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</si>
  <si>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</si>
  <si>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</si>
  <si>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</si>
  <si>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</si>
  <si>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</si>
  <si>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</si>
  <si>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</si>
  <si>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</si>
  <si>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</si>
  <si>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</si>
  <si>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</si>
  <si>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</si>
  <si>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</si>
  <si>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</si>
  <si>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</si>
  <si>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</si>
  <si>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</si>
  <si>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</si>
  <si>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</si>
  <si>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</si>
  <si>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</si>
  <si>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</si>
  <si>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</si>
  <si>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</si>
  <si>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</si>
  <si>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</si>
  <si>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</si>
  <si>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</si>
  <si>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</si>
  <si>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</si>
  <si>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</si>
  <si>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</si>
  <si>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</si>
  <si>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</si>
  <si>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</si>
  <si>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</si>
  <si>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</si>
  <si>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</si>
  <si>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</si>
  <si>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</si>
  <si>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</si>
  <si>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</si>
  <si>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</si>
  <si>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</si>
  <si>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</si>
  <si>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</si>
  <si>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</si>
  <si>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</si>
  <si>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</si>
  <si>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</si>
  <si>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</si>
  <si>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</si>
  <si>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</si>
  <si>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</si>
  <si>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</si>
  <si>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</si>
  <si>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</si>
  <si>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</si>
  <si>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</si>
  <si>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</si>
  <si>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</si>
  <si>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</si>
  <si>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</si>
  <si>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</si>
  <si>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</si>
  <si>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</si>
  <si>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</si>
  <si>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</si>
  <si>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</si>
  <si>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</si>
  <si>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</si>
  <si>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</si>
  <si>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</si>
  <si>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</si>
  <si>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</si>
  <si>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</si>
  <si>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</si>
  <si>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</si>
  <si>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</si>
  <si>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</si>
  <si>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</si>
  <si>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</si>
  <si>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</si>
  <si>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</si>
  <si>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</si>
  <si>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</si>
  <si>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</si>
  <si>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</si>
  <si>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</si>
  <si>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</si>
  <si>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</si>
  <si>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</si>
  <si>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</si>
  <si>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</si>
  <si>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</si>
  <si>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</si>
  <si>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</si>
  <si>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</si>
  <si>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</si>
  <si>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</si>
  <si>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</si>
  <si>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</si>
  <si>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</si>
  <si>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</si>
  <si>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</si>
  <si>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</si>
  <si>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</si>
  <si>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</si>
  <si>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</si>
  <si>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</si>
  <si>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</si>
  <si>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</si>
  <si>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</si>
  <si>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</si>
  <si>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</si>
  <si>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</si>
  <si>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</si>
  <si>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</si>
  <si>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</si>
  <si>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</si>
  <si>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</si>
  <si>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</si>
  <si>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</si>
  <si>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</si>
  <si>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</si>
  <si>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</si>
  <si>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</si>
  <si>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</si>
  <si>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</si>
  <si>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</si>
  <si>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</si>
  <si>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</si>
  <si>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</si>
  <si>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</si>
  <si>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</si>
  <si>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</si>
  <si>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</si>
  <si>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</si>
  <si>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</si>
  <si>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</si>
  <si>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</si>
  <si>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</si>
  <si>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</si>
  <si>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</si>
  <si>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</si>
  <si>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</si>
  <si>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</si>
  <si>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</si>
  <si>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</si>
  <si>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</si>
  <si>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</si>
  <si>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</si>
  <si>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</si>
  <si>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</si>
  <si>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</si>
  <si>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</si>
  <si>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</si>
  <si>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</si>
  <si>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</si>
  <si>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</si>
  <si>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</si>
  <si>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</si>
  <si>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</si>
  <si>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</si>
  <si>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</si>
  <si>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</si>
  <si>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</si>
  <si>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</si>
  <si>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</si>
  <si>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</si>
  <si>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</si>
  <si>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</si>
  <si>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</si>
  <si>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</si>
  <si>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</si>
  <si>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</si>
  <si>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</si>
  <si>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</si>
  <si>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</si>
  <si>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</si>
  <si>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</si>
  <si>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</si>
  <si>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</si>
  <si>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</si>
  <si>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</si>
  <si>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</si>
  <si>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</si>
  <si>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</si>
  <si>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</si>
  <si>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</si>
  <si>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</si>
  <si>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</si>
  <si>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</si>
  <si>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</si>
  <si>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</si>
  <si>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</si>
  <si>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</si>
  <si>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</si>
  <si>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</si>
  <si>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</si>
  <si>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</si>
  <si>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</si>
  <si>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</si>
  <si>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</si>
  <si>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</si>
  <si>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</si>
  <si>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</si>
  <si>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</si>
  <si>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</si>
  <si>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</si>
  <si>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</si>
  <si>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</si>
  <si>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</si>
  <si>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</si>
  <si>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</si>
  <si>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</si>
  <si>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</si>
  <si>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</si>
  <si>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</si>
  <si>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</si>
  <si>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</si>
  <si>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</si>
  <si>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</si>
  <si>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</si>
  <si>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</si>
  <si>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</si>
  <si>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</si>
  <si>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</si>
  <si>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</si>
  <si>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</si>
  <si>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</si>
  <si>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</si>
  <si>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</si>
  <si>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</si>
  <si>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</si>
  <si>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</si>
  <si>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</si>
  <si>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</si>
  <si>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</si>
  <si>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</si>
  <si>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</si>
  <si>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</si>
  <si>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</si>
  <si>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</si>
  <si>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</si>
  <si>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</si>
  <si>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</si>
  <si>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</si>
  <si>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</si>
  <si>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</si>
  <si>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</si>
  <si>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</si>
  <si>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</si>
  <si>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</si>
  <si>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</si>
  <si>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</si>
  <si>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</si>
  <si>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</si>
  <si>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</si>
  <si>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</si>
  <si>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</si>
  <si>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</si>
  <si>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</si>
  <si>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</si>
  <si>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</si>
  <si>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</si>
  <si>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</si>
  <si>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</si>
  <si>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</si>
  <si>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</si>
  <si>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</si>
  <si>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</si>
  <si>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</si>
  <si>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</si>
  <si>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</si>
  <si>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</si>
  <si>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</si>
  <si>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</si>
  <si>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</si>
  <si>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</si>
  <si>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</si>
  <si>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</si>
  <si>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</si>
  <si>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</si>
  <si>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</si>
  <si>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</si>
  <si>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</si>
  <si>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</si>
  <si>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</si>
  <si>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</si>
  <si>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</si>
  <si>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</si>
  <si>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</si>
  <si>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</si>
  <si>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</si>
  <si>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</si>
  <si>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</si>
  <si>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</si>
  <si>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</si>
  <si>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</si>
  <si>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</si>
  <si>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</si>
  <si>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</si>
  <si>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</si>
  <si>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</si>
  <si>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</si>
  <si>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</si>
  <si>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</si>
  <si>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</si>
  <si>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</si>
  <si>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</si>
  <si>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</si>
  <si>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</si>
  <si>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</si>
  <si>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</si>
  <si>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</si>
  <si>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</si>
  <si>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</si>
  <si>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</si>
  <si>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</si>
  <si>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</si>
  <si>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</si>
  <si>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</si>
  <si>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</si>
  <si>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</si>
  <si>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</si>
  <si>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</si>
  <si>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</si>
  <si>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</si>
  <si>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</si>
  <si>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</si>
  <si>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</si>
  <si>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</si>
  <si>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</si>
  <si>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</si>
  <si>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</si>
  <si>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</si>
  <si>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</si>
  <si>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</si>
  <si>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</si>
  <si>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</si>
  <si>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</si>
  <si>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</si>
  <si>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</si>
  <si>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</si>
  <si>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</si>
  <si>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</si>
  <si>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</si>
  <si>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</si>
  <si>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</si>
  <si>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</si>
  <si>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</si>
  <si>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</si>
  <si>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</si>
  <si>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</si>
  <si>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</si>
  <si>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</si>
  <si>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</si>
  <si>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</si>
  <si>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</si>
  <si>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</si>
  <si>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</si>
  <si>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</si>
  <si>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</si>
  <si>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</si>
  <si>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</si>
  <si>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</si>
  <si>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</si>
  <si>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</si>
  <si>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</si>
  <si>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</si>
  <si>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</si>
  <si>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</si>
  <si>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</si>
  <si>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</si>
  <si>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</si>
  <si>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</si>
  <si>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</si>
  <si>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</si>
  <si>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</si>
  <si>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</si>
  <si>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</si>
  <si>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</si>
  <si>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</si>
  <si>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</si>
  <si>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</si>
  <si>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</si>
  <si>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</si>
  <si>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</si>
  <si>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</si>
  <si>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</si>
  <si>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</si>
  <si>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</si>
  <si>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</si>
  <si>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</si>
  <si>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</si>
  <si>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</si>
  <si>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</si>
  <si>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</si>
  <si>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</si>
  <si>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</si>
  <si>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</si>
  <si>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</si>
  <si>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</si>
  <si>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</si>
  <si>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</si>
  <si>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</si>
  <si>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</si>
  <si>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</si>
  <si>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</si>
  <si>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</si>
  <si>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</si>
  <si>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</si>
  <si>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</si>
  <si>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</si>
  <si>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</si>
  <si>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</si>
  <si>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</si>
  <si>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</si>
  <si>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</si>
  <si>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</si>
  <si>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</si>
  <si>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</si>
  <si>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</si>
  <si>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</si>
  <si>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</si>
  <si>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</si>
  <si>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</si>
  <si>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</si>
  <si>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</si>
  <si>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</si>
  <si>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</si>
  <si>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</si>
  <si>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</si>
  <si>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</si>
  <si>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</si>
  <si>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</si>
  <si>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</si>
  <si>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</si>
  <si>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</si>
  <si>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</si>
  <si>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</si>
  <si>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</si>
  <si>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</si>
  <si>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</si>
  <si>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</si>
  <si>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</si>
  <si>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</si>
  <si>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</si>
  <si>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</si>
  <si>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</si>
  <si>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</si>
  <si>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</si>
  <si>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</si>
  <si>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</si>
  <si>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</si>
  <si>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</si>
  <si>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</si>
  <si>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</si>
  <si>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</si>
  <si>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</si>
  <si>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</si>
  <si>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</si>
  <si>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</si>
  <si>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</si>
  <si>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</si>
  <si>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</si>
  <si>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</si>
  <si>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</si>
  <si>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</si>
  <si>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</si>
  <si>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</si>
  <si>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</si>
  <si>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</si>
  <si>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</si>
  <si>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</si>
  <si>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</si>
  <si>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</si>
  <si>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</si>
  <si>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</si>
  <si>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</si>
  <si>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</si>
  <si>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</si>
  <si>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</si>
  <si>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</si>
  <si>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</si>
  <si>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</si>
  <si>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</si>
  <si>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</si>
  <si>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</si>
  <si>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</si>
  <si>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</si>
  <si>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</si>
  <si>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</si>
  <si>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</si>
  <si>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</si>
  <si>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</si>
  <si>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</si>
  <si>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</si>
  <si>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</si>
  <si>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</si>
  <si>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</si>
  <si>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</si>
  <si>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</si>
  <si>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</si>
  <si>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</si>
  <si>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</si>
  <si>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</si>
  <si>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</si>
  <si>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</si>
  <si>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</si>
  <si>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</si>
  <si>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</si>
  <si>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</si>
  <si>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</si>
  <si>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</si>
  <si>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</si>
  <si>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</si>
  <si>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</si>
  <si>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</si>
  <si>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</si>
  <si>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</si>
  <si>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</si>
  <si>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</si>
  <si>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</si>
  <si>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</si>
  <si>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</si>
  <si>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</si>
  <si>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</si>
  <si>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</si>
  <si>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</si>
  <si>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</si>
  <si>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</si>
  <si>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</si>
  <si>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</si>
  <si>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</si>
  <si>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</si>
  <si>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</si>
  <si>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</si>
  <si>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</si>
  <si>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</si>
  <si>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</si>
  <si>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</si>
  <si>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</si>
  <si>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</si>
  <si>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</si>
  <si>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</si>
  <si>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</si>
  <si>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</si>
  <si>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</si>
  <si>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</si>
  <si>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</si>
  <si>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</si>
  <si>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</si>
  <si>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</si>
  <si>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</si>
  <si>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</si>
  <si>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</si>
  <si>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</si>
  <si>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</si>
  <si>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</si>
  <si>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</si>
  <si>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</si>
  <si>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</si>
  <si>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</si>
  <si>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</si>
  <si>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</si>
  <si>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</si>
  <si>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</si>
  <si>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</si>
  <si>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</si>
  <si>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</si>
  <si>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</si>
  <si>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</si>
  <si>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</si>
  <si>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</si>
  <si>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</si>
  <si>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</si>
  <si>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</si>
  <si>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</si>
  <si>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</si>
  <si>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</si>
  <si>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</si>
  <si>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</si>
  <si>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</si>
  <si>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</si>
  <si>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</si>
  <si>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</si>
  <si>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</si>
  <si>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</si>
  <si>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</si>
  <si>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</si>
  <si>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</si>
  <si>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</si>
  <si>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</si>
  <si>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</si>
  <si>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TRGOVAČKI SUD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</si>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</sst>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8576775.9499999993</v>
      </c>
      <c r="D2" s="7">
        <f>'PR-RAS'!E6</f>
        <v>9748290.0700000003</v>
      </c>
      <c r="E2" s="7">
        <v>0</v>
      </c>
      <c r="F2" s="7">
        <v>0</v>
      </c>
      <c r="G2" s="8">
        <f t="shared" ref="G2:G274" si="0">(B2/1000)*(C2*1+D2*2)</f>
        <v>28073.356090000001</v>
      </c>
      <c r="H2" s="8">
        <f t="shared" ref="H2:H274" si="1">ABS(C2-ROUND(C2,0))+ABS(D2-ROUND(D2,0))</f>
        <v>0.12000000104308128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14822.04</v>
      </c>
      <c r="D78" s="2">
        <f>'PR-RAS'!E82</f>
        <v>3291.86</v>
      </c>
      <c r="E78" s="2">
        <v>0</v>
      </c>
      <c r="F78" s="2">
        <v>0</v>
      </c>
      <c r="G78" s="3">
        <f t="shared" si="0"/>
        <v>1648.2435200000002</v>
      </c>
      <c r="H78" s="3">
        <f t="shared" si="1"/>
        <v>0.18000000000074579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14822.04</v>
      </c>
      <c r="D79" s="2">
        <f>'PR-RAS'!E83</f>
        <v>3291.86</v>
      </c>
      <c r="E79" s="2">
        <v>0</v>
      </c>
      <c r="F79" s="2">
        <v>0</v>
      </c>
      <c r="G79" s="3">
        <f t="shared" si="0"/>
        <v>1669.6492800000001</v>
      </c>
      <c r="H79" s="3">
        <f t="shared" si="1"/>
        <v>0.18000000000074579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14822.04</v>
      </c>
      <c r="D81" s="2">
        <f>'PR-RAS'!E85</f>
        <v>3291.86</v>
      </c>
      <c r="E81" s="2">
        <v>0</v>
      </c>
      <c r="F81" s="2">
        <v>0</v>
      </c>
      <c r="G81" s="3">
        <f t="shared" si="0"/>
        <v>1712.4608000000003</v>
      </c>
      <c r="H81" s="3">
        <f t="shared" si="1"/>
        <v>0.18000000000074579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4761.82</v>
      </c>
      <c r="D102" s="2">
        <f>'PR-RAS'!E106</f>
        <v>2385</v>
      </c>
      <c r="E102" s="2">
        <v>0</v>
      </c>
      <c r="F102" s="2">
        <v>0</v>
      </c>
      <c r="G102" s="3">
        <f t="shared" si="0"/>
        <v>962.71382000000006</v>
      </c>
      <c r="H102" s="3">
        <f t="shared" si="1"/>
        <v>0.18000000000029104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4761.82</v>
      </c>
      <c r="D108" s="2">
        <f>'PR-RAS'!E112</f>
        <v>2385</v>
      </c>
      <c r="E108" s="2">
        <v>0</v>
      </c>
      <c r="F108" s="2">
        <v>0</v>
      </c>
      <c r="G108" s="3">
        <f t="shared" si="0"/>
        <v>1019.9047399999999</v>
      </c>
      <c r="H108" s="3">
        <f t="shared" si="1"/>
        <v>0.18000000000029104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4761.82</v>
      </c>
      <c r="D113" s="2">
        <f>'PR-RAS'!E117</f>
        <v>2385</v>
      </c>
      <c r="E113" s="2">
        <v>0</v>
      </c>
      <c r="F113" s="2">
        <v>0</v>
      </c>
      <c r="G113" s="3">
        <f t="shared" si="0"/>
        <v>1067.56384</v>
      </c>
      <c r="H113" s="3">
        <f t="shared" si="1"/>
        <v>0.18000000000029104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4631.29</v>
      </c>
      <c r="D121" s="2">
        <f>'PR-RAS'!E125</f>
        <v>3041.99</v>
      </c>
      <c r="E121" s="2">
        <v>0</v>
      </c>
      <c r="F121" s="2">
        <v>0</v>
      </c>
      <c r="G121" s="3">
        <f t="shared" si="0"/>
        <v>1285.8324</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4631.29</v>
      </c>
      <c r="D122" s="2">
        <f>'PR-RAS'!E126</f>
        <v>3041.99</v>
      </c>
      <c r="E122" s="2">
        <v>0</v>
      </c>
      <c r="F122" s="2">
        <v>0</v>
      </c>
      <c r="G122" s="3">
        <f t="shared" si="0"/>
        <v>1296.5476699999999</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4631.29</v>
      </c>
      <c r="D124" s="2">
        <f>'PR-RAS'!E128</f>
        <v>3041.99</v>
      </c>
      <c r="E124" s="2">
        <v>0</v>
      </c>
      <c r="F124" s="2">
        <v>0</v>
      </c>
      <c r="G124" s="3">
        <f t="shared" si="0"/>
        <v>1317.97821</v>
      </c>
      <c r="H124" s="3">
        <f t="shared" si="1"/>
        <v>0.3000000000001819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8552479.7599999998</v>
      </c>
      <c r="D130" s="2">
        <f>'PR-RAS'!E134</f>
        <v>9739490.120000001</v>
      </c>
      <c r="E130" s="2">
        <v>0</v>
      </c>
      <c r="F130" s="2">
        <v>0</v>
      </c>
      <c r="G130" s="3">
        <f t="shared" si="0"/>
        <v>3616058.3400000003</v>
      </c>
      <c r="H130" s="3">
        <f t="shared" si="1"/>
        <v>0.3600000012665987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8552479.7599999998</v>
      </c>
      <c r="D131" s="2">
        <f>'PR-RAS'!E135</f>
        <v>9739490.120000001</v>
      </c>
      <c r="E131" s="2">
        <v>0</v>
      </c>
      <c r="F131" s="2">
        <v>0</v>
      </c>
      <c r="G131" s="3">
        <f t="shared" si="0"/>
        <v>3644089.8000000003</v>
      </c>
      <c r="H131" s="3">
        <f t="shared" si="1"/>
        <v>0.3600000012665987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8526956.7599999998</v>
      </c>
      <c r="D132" s="2">
        <f>'PR-RAS'!E136</f>
        <v>9709536.4000000004</v>
      </c>
      <c r="E132" s="2">
        <v>0</v>
      </c>
      <c r="F132" s="2">
        <v>0</v>
      </c>
      <c r="G132" s="3">
        <f t="shared" si="0"/>
        <v>3660929.8723600004</v>
      </c>
      <c r="H132" s="3">
        <f t="shared" si="1"/>
        <v>0.64000000059604645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25523</v>
      </c>
      <c r="D133" s="2">
        <f>'PR-RAS'!E137</f>
        <v>29953.72</v>
      </c>
      <c r="E133" s="2">
        <v>0</v>
      </c>
      <c r="F133" s="2">
        <v>0</v>
      </c>
      <c r="G133" s="3">
        <f t="shared" si="0"/>
        <v>11276.818080000001</v>
      </c>
      <c r="H133" s="3">
        <f t="shared" si="1"/>
        <v>0.27999999999883585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81.040000000000006</v>
      </c>
      <c r="D136" s="2">
        <f>'PR-RAS'!E140</f>
        <v>81.099999999999994</v>
      </c>
      <c r="E136" s="2">
        <v>0</v>
      </c>
      <c r="F136" s="2">
        <v>0</v>
      </c>
      <c r="G136" s="3">
        <f t="shared" si="0"/>
        <v>32.837400000000002</v>
      </c>
      <c r="H136" s="3">
        <f t="shared" si="1"/>
        <v>0.14000000000000057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81.040000000000006</v>
      </c>
      <c r="D147" s="2">
        <f>'PR-RAS'!E151</f>
        <v>81.099999999999994</v>
      </c>
      <c r="E147" s="2">
        <v>0</v>
      </c>
      <c r="F147" s="2">
        <v>0</v>
      </c>
      <c r="G147" s="3">
        <f t="shared" si="0"/>
        <v>35.513039999999997</v>
      </c>
      <c r="H147" s="3">
        <f t="shared" si="1"/>
        <v>0.14000000000000057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8542246.8000000007</v>
      </c>
      <c r="D148" s="2">
        <f>'PR-RAS'!E152</f>
        <v>10495688.27</v>
      </c>
      <c r="E148" s="2">
        <v>0</v>
      </c>
      <c r="F148" s="2">
        <v>0</v>
      </c>
      <c r="G148" s="3">
        <f t="shared" si="0"/>
        <v>4341442.6309799999</v>
      </c>
      <c r="H148" s="3">
        <f t="shared" si="1"/>
        <v>0.4699999988079071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7636976.6300000008</v>
      </c>
      <c r="D149" s="2">
        <f>'PR-RAS'!E153</f>
        <v>9604805.8699999992</v>
      </c>
      <c r="E149" s="2">
        <v>0</v>
      </c>
      <c r="F149" s="2">
        <v>0</v>
      </c>
      <c r="G149" s="3">
        <f t="shared" si="0"/>
        <v>3973295.0787599995</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6362981.9100000001</v>
      </c>
      <c r="D150" s="2">
        <f>'PR-RAS'!E154</f>
        <v>8011272.6599999992</v>
      </c>
      <c r="E150" s="2">
        <v>0</v>
      </c>
      <c r="F150" s="2">
        <v>0</v>
      </c>
      <c r="G150" s="3">
        <f t="shared" si="0"/>
        <v>3335443.5572699993</v>
      </c>
      <c r="H150" s="3">
        <f t="shared" si="1"/>
        <v>0.43000000063329935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6276237.1699999999</v>
      </c>
      <c r="D151" s="2">
        <f>'PR-RAS'!E155</f>
        <v>7877298.8099999996</v>
      </c>
      <c r="E151" s="2">
        <v>0</v>
      </c>
      <c r="F151" s="2">
        <v>0</v>
      </c>
      <c r="G151" s="3">
        <f t="shared" si="0"/>
        <v>3304625.2185</v>
      </c>
      <c r="H151" s="3">
        <f t="shared" si="1"/>
        <v>0.36000000033527613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86744.74</v>
      </c>
      <c r="D153" s="2">
        <f>'PR-RAS'!E157</f>
        <v>133973.85</v>
      </c>
      <c r="E153" s="2">
        <v>0</v>
      </c>
      <c r="F153" s="2">
        <v>0</v>
      </c>
      <c r="G153" s="3">
        <f t="shared" si="0"/>
        <v>53913.25088</v>
      </c>
      <c r="H153" s="3">
        <f t="shared" si="1"/>
        <v>0.40999999998894054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257670.23</v>
      </c>
      <c r="D155" s="2">
        <f>'PR-RAS'!E159</f>
        <v>305728.26</v>
      </c>
      <c r="E155" s="2">
        <v>0</v>
      </c>
      <c r="F155" s="2">
        <v>0</v>
      </c>
      <c r="G155" s="3">
        <f t="shared" si="0"/>
        <v>133845.51949999999</v>
      </c>
      <c r="H155" s="3">
        <f t="shared" si="1"/>
        <v>0.4900000000197906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1016324.49</v>
      </c>
      <c r="D156" s="2">
        <f>'PR-RAS'!E160</f>
        <v>1287804.95</v>
      </c>
      <c r="E156" s="2">
        <v>0</v>
      </c>
      <c r="F156" s="2">
        <v>0</v>
      </c>
      <c r="G156" s="3">
        <f t="shared" si="0"/>
        <v>556749.83044999989</v>
      </c>
      <c r="H156" s="3">
        <f t="shared" si="1"/>
        <v>0.5400000000372529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1016324.49</v>
      </c>
      <c r="D158" s="2">
        <f>'PR-RAS'!E162</f>
        <v>1287804.95</v>
      </c>
      <c r="E158" s="2">
        <v>0</v>
      </c>
      <c r="F158" s="2">
        <v>0</v>
      </c>
      <c r="G158" s="3">
        <f t="shared" si="0"/>
        <v>563933.69922999991</v>
      </c>
      <c r="H158" s="3">
        <f t="shared" si="1"/>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899131.93000000017</v>
      </c>
      <c r="D160" s="2">
        <f>'PR-RAS'!E164</f>
        <v>883622.51</v>
      </c>
      <c r="E160" s="2">
        <v>0</v>
      </c>
      <c r="F160" s="2">
        <v>0</v>
      </c>
      <c r="G160" s="3">
        <f t="shared" si="0"/>
        <v>423953.93505000003</v>
      </c>
      <c r="H160" s="3">
        <f t="shared" si="1"/>
        <v>0.55999999982304871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252022.59</v>
      </c>
      <c r="D161" s="2">
        <f>'PR-RAS'!E165</f>
        <v>286432.28999999998</v>
      </c>
      <c r="E161" s="2">
        <v>0</v>
      </c>
      <c r="F161" s="2">
        <v>0</v>
      </c>
      <c r="G161" s="3">
        <f t="shared" si="0"/>
        <v>131981.9472</v>
      </c>
      <c r="H161" s="3">
        <f t="shared" si="1"/>
        <v>0.6999999999825377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7225.88</v>
      </c>
      <c r="D162" s="2">
        <f>'PR-RAS'!E166</f>
        <v>9262.84</v>
      </c>
      <c r="E162" s="2">
        <v>0</v>
      </c>
      <c r="F162" s="2">
        <v>0</v>
      </c>
      <c r="G162" s="3">
        <f t="shared" si="0"/>
        <v>4146.0011600000007</v>
      </c>
      <c r="H162" s="3">
        <f t="shared" si="1"/>
        <v>0.27999999999974534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241824.46</v>
      </c>
      <c r="D163" s="2">
        <f>'PR-RAS'!E167</f>
        <v>270071.28999999998</v>
      </c>
      <c r="E163" s="2">
        <v>0</v>
      </c>
      <c r="F163" s="2">
        <v>0</v>
      </c>
      <c r="G163" s="3">
        <f t="shared" si="0"/>
        <v>126678.66047999999</v>
      </c>
      <c r="H163" s="3">
        <f t="shared" si="1"/>
        <v>0.74999999997089617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2972.25</v>
      </c>
      <c r="D164" s="2">
        <f>'PR-RAS'!E168</f>
        <v>7098.16</v>
      </c>
      <c r="E164" s="2">
        <v>0</v>
      </c>
      <c r="F164" s="2">
        <v>0</v>
      </c>
      <c r="G164" s="3">
        <f t="shared" si="0"/>
        <v>2798.4769099999999</v>
      </c>
      <c r="H164" s="3">
        <f t="shared" si="1"/>
        <v>0.40999999999985448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251571.20000000001</v>
      </c>
      <c r="D166" s="2">
        <f>'PR-RAS'!E170</f>
        <v>272152.22000000003</v>
      </c>
      <c r="E166" s="2">
        <v>0</v>
      </c>
      <c r="F166" s="2">
        <v>0</v>
      </c>
      <c r="G166" s="3">
        <f t="shared" si="0"/>
        <v>131319.48060000004</v>
      </c>
      <c r="H166" s="3">
        <f t="shared" si="1"/>
        <v>0.42000000004190952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102083.52</v>
      </c>
      <c r="D167" s="2">
        <f>'PR-RAS'!E171</f>
        <v>100916.49</v>
      </c>
      <c r="E167" s="2">
        <v>0</v>
      </c>
      <c r="F167" s="2">
        <v>0</v>
      </c>
      <c r="G167" s="3">
        <f t="shared" si="0"/>
        <v>50450.139000000003</v>
      </c>
      <c r="H167" s="3">
        <f t="shared" si="1"/>
        <v>0.97000000000116415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143072.75</v>
      </c>
      <c r="D169" s="2">
        <f>'PR-RAS'!E173</f>
        <v>163625.76999999999</v>
      </c>
      <c r="E169" s="2">
        <v>0</v>
      </c>
      <c r="F169" s="2">
        <v>0</v>
      </c>
      <c r="G169" s="3">
        <f t="shared" si="0"/>
        <v>79014.480720000007</v>
      </c>
      <c r="H169" s="3">
        <f t="shared" si="1"/>
        <v>0.48000000001047738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3856.85</v>
      </c>
      <c r="D170" s="2">
        <f>'PR-RAS'!E174</f>
        <v>3933.52</v>
      </c>
      <c r="E170" s="2">
        <v>0</v>
      </c>
      <c r="F170" s="2">
        <v>0</v>
      </c>
      <c r="G170" s="3">
        <f t="shared" si="0"/>
        <v>1981.3374100000001</v>
      </c>
      <c r="H170" s="3">
        <f t="shared" si="1"/>
        <v>0.63000000000010914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1313.58</v>
      </c>
      <c r="D171" s="2">
        <f>'PR-RAS'!E175</f>
        <v>2376.94</v>
      </c>
      <c r="E171" s="2">
        <v>0</v>
      </c>
      <c r="F171" s="2">
        <v>0</v>
      </c>
      <c r="G171" s="3">
        <f t="shared" si="0"/>
        <v>1031.4682</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1244.5</v>
      </c>
      <c r="D173" s="2">
        <f>'PR-RAS'!E177</f>
        <v>1299.5</v>
      </c>
      <c r="E173" s="2">
        <v>0</v>
      </c>
      <c r="F173" s="2">
        <v>0</v>
      </c>
      <c r="G173" s="3">
        <f t="shared" si="0"/>
        <v>661.08199999999999</v>
      </c>
      <c r="H173" s="3">
        <f t="shared" si="1"/>
        <v>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377642.58</v>
      </c>
      <c r="D174" s="2">
        <f>'PR-RAS'!E178</f>
        <v>314912.74000000005</v>
      </c>
      <c r="E174" s="2">
        <v>0</v>
      </c>
      <c r="F174" s="2">
        <v>0</v>
      </c>
      <c r="G174" s="3">
        <f t="shared" si="0"/>
        <v>174291.97438</v>
      </c>
      <c r="H174" s="3">
        <f t="shared" si="1"/>
        <v>0.67999999993480742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159017.69</v>
      </c>
      <c r="D175" s="2">
        <f>'PR-RAS'!E179</f>
        <v>154485</v>
      </c>
      <c r="E175" s="2">
        <v>0</v>
      </c>
      <c r="F175" s="2">
        <v>0</v>
      </c>
      <c r="G175" s="3">
        <f t="shared" si="0"/>
        <v>81429.858059999999</v>
      </c>
      <c r="H175" s="3">
        <f t="shared" si="1"/>
        <v>0.30999999999767169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37552.230000000003</v>
      </c>
      <c r="D176" s="2">
        <f>'PR-RAS'!E180</f>
        <v>40567.949999999997</v>
      </c>
      <c r="E176" s="2">
        <v>0</v>
      </c>
      <c r="F176" s="2">
        <v>0</v>
      </c>
      <c r="G176" s="3">
        <f t="shared" si="0"/>
        <v>20770.422749999998</v>
      </c>
      <c r="H176" s="3">
        <f t="shared" si="1"/>
        <v>0.2800000000061118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26124.97</v>
      </c>
      <c r="D177" s="2">
        <f>'PR-RAS'!E181</f>
        <v>1179.33</v>
      </c>
      <c r="E177" s="2">
        <v>0</v>
      </c>
      <c r="F177" s="2">
        <v>0</v>
      </c>
      <c r="G177" s="3">
        <f t="shared" si="0"/>
        <v>5013.11888</v>
      </c>
      <c r="H177" s="3">
        <f t="shared" si="1"/>
        <v>0.35999999999876309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80633.62</v>
      </c>
      <c r="D178" s="2">
        <f>'PR-RAS'!E182</f>
        <v>79418.850000000006</v>
      </c>
      <c r="E178" s="2">
        <v>0</v>
      </c>
      <c r="F178" s="2">
        <v>0</v>
      </c>
      <c r="G178" s="3">
        <f t="shared" si="0"/>
        <v>42386.423640000001</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8277.5</v>
      </c>
      <c r="D179" s="2">
        <f>'PR-RAS'!E183</f>
        <v>11957.5</v>
      </c>
      <c r="E179" s="2">
        <v>0</v>
      </c>
      <c r="F179" s="2">
        <v>0</v>
      </c>
      <c r="G179" s="3">
        <f t="shared" si="0"/>
        <v>5730.2649999999994</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8350.2099999999991</v>
      </c>
      <c r="D180" s="2">
        <f>'PR-RAS'!E184</f>
        <v>14290</v>
      </c>
      <c r="E180" s="2">
        <v>0</v>
      </c>
      <c r="F180" s="2">
        <v>0</v>
      </c>
      <c r="G180" s="3">
        <f t="shared" si="0"/>
        <v>6610.5075899999993</v>
      </c>
      <c r="H180" s="3">
        <f t="shared" si="1"/>
        <v>0.20999999999912689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41237.31</v>
      </c>
      <c r="D181" s="2">
        <f>'PR-RAS'!E185</f>
        <v>0</v>
      </c>
      <c r="E181" s="2">
        <v>0</v>
      </c>
      <c r="F181" s="2">
        <v>0</v>
      </c>
      <c r="G181" s="3">
        <f t="shared" si="0"/>
        <v>7422.715799999999</v>
      </c>
      <c r="H181" s="3">
        <f t="shared" si="1"/>
        <v>0.30999999999767169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97.93</v>
      </c>
      <c r="D182" s="2">
        <f>'PR-RAS'!E186</f>
        <v>1170.08</v>
      </c>
      <c r="E182" s="2">
        <v>0</v>
      </c>
      <c r="F182" s="2">
        <v>0</v>
      </c>
      <c r="G182" s="3">
        <f t="shared" si="0"/>
        <v>441.29428999999993</v>
      </c>
      <c r="H182" s="3">
        <f t="shared" si="1"/>
        <v>0.14999999999992042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16351.12</v>
      </c>
      <c r="D183" s="2">
        <f>'PR-RAS'!E187</f>
        <v>11844.03</v>
      </c>
      <c r="E183" s="2">
        <v>0</v>
      </c>
      <c r="F183" s="2">
        <v>0</v>
      </c>
      <c r="G183" s="3">
        <f t="shared" si="0"/>
        <v>7287.13076</v>
      </c>
      <c r="H183" s="3">
        <f t="shared" si="1"/>
        <v>0.15000000000145519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17895.560000000001</v>
      </c>
      <c r="D190" s="2">
        <f>'PR-RAS'!E194</f>
        <v>10125.259999999998</v>
      </c>
      <c r="E190" s="2">
        <v>0</v>
      </c>
      <c r="F190" s="2">
        <v>0</v>
      </c>
      <c r="G190" s="3">
        <f t="shared" si="0"/>
        <v>7209.6091200000001</v>
      </c>
      <c r="H190" s="3">
        <f t="shared" si="1"/>
        <v>0.69999999999708962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1920.39</v>
      </c>
      <c r="D191" s="2">
        <f>'PR-RAS'!E195</f>
        <v>2235.84</v>
      </c>
      <c r="E191" s="2">
        <v>0</v>
      </c>
      <c r="F191" s="2">
        <v>0</v>
      </c>
      <c r="G191" s="3">
        <f t="shared" si="0"/>
        <v>1214.4933000000001</v>
      </c>
      <c r="H191" s="3">
        <f t="shared" si="1"/>
        <v>0.54999999999995453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1986.75</v>
      </c>
      <c r="D192" s="2">
        <f>'PR-RAS'!E196</f>
        <v>2570.9899999999998</v>
      </c>
      <c r="E192" s="2">
        <v>0</v>
      </c>
      <c r="F192" s="2">
        <v>0</v>
      </c>
      <c r="G192" s="3">
        <f t="shared" si="0"/>
        <v>1361.58743</v>
      </c>
      <c r="H192" s="3">
        <f t="shared" si="1"/>
        <v>0.26000000000021828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7159.3</v>
      </c>
      <c r="D193" s="2">
        <f>'PR-RAS'!E197</f>
        <v>3515.23</v>
      </c>
      <c r="E193" s="2">
        <v>0</v>
      </c>
      <c r="F193" s="2">
        <v>0</v>
      </c>
      <c r="G193" s="3">
        <f t="shared" si="0"/>
        <v>2724.4339199999999</v>
      </c>
      <c r="H193" s="3">
        <f t="shared" si="1"/>
        <v>0.53000000000020009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325</v>
      </c>
      <c r="D194" s="2">
        <f>'PR-RAS'!E198</f>
        <v>325</v>
      </c>
      <c r="E194" s="2">
        <v>0</v>
      </c>
      <c r="F194" s="2">
        <v>0</v>
      </c>
      <c r="G194" s="3">
        <f t="shared" si="0"/>
        <v>188.17500000000001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6366.6</v>
      </c>
      <c r="D195" s="2">
        <f>'PR-RAS'!E199</f>
        <v>647.82000000000005</v>
      </c>
      <c r="E195" s="2">
        <v>0</v>
      </c>
      <c r="F195" s="2">
        <v>0</v>
      </c>
      <c r="G195" s="3">
        <f t="shared" si="0"/>
        <v>1486.4745600000001</v>
      </c>
      <c r="H195" s="3">
        <f t="shared" si="1"/>
        <v>0.57999999999958618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137.52000000000001</v>
      </c>
      <c r="D197" s="2">
        <f>'PR-RAS'!E201</f>
        <v>830.38</v>
      </c>
      <c r="E197" s="2">
        <v>0</v>
      </c>
      <c r="F197" s="2">
        <v>0</v>
      </c>
      <c r="G197" s="3">
        <f t="shared" si="0"/>
        <v>352.46287999999998</v>
      </c>
      <c r="H197" s="3">
        <f t="shared" si="1"/>
        <v>0.85999999999998522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6138.2400000000007</v>
      </c>
      <c r="D198" s="2">
        <f>'PR-RAS'!E202</f>
        <v>7259.8899999999994</v>
      </c>
      <c r="E198" s="2">
        <v>0</v>
      </c>
      <c r="F198" s="2">
        <v>0</v>
      </c>
      <c r="G198" s="3">
        <f t="shared" si="0"/>
        <v>4069.6299400000003</v>
      </c>
      <c r="H198" s="3">
        <f t="shared" si="1"/>
        <v>0.35000000000127329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1606.68</v>
      </c>
      <c r="D204" s="2">
        <f>'PR-RAS'!E208</f>
        <v>2231.44</v>
      </c>
      <c r="E204" s="2">
        <v>0</v>
      </c>
      <c r="F204" s="2">
        <v>0</v>
      </c>
      <c r="G204" s="3">
        <f t="shared" si="0"/>
        <v>1232.1206800000002</v>
      </c>
      <c r="H204" s="3">
        <f t="shared" si="1"/>
        <v>0.75999999999999091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1606.68</v>
      </c>
      <c r="D210" s="2">
        <f>'PR-RAS'!E214</f>
        <v>2231.44</v>
      </c>
      <c r="E210" s="2">
        <v>0</v>
      </c>
      <c r="F210" s="2">
        <v>0</v>
      </c>
      <c r="G210" s="3">
        <f t="shared" si="0"/>
        <v>1268.5380400000001</v>
      </c>
      <c r="H210" s="3">
        <f t="shared" si="1"/>
        <v>0.75999999999999091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4531.5600000000004</v>
      </c>
      <c r="D212" s="2">
        <f>'PR-RAS'!E216</f>
        <v>5028.45</v>
      </c>
      <c r="E212" s="2">
        <v>0</v>
      </c>
      <c r="F212" s="2">
        <v>0</v>
      </c>
      <c r="G212" s="3">
        <f t="shared" si="0"/>
        <v>3078.1650599999998</v>
      </c>
      <c r="H212" s="3">
        <f t="shared" si="1"/>
        <v>0.88999999999941792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4531.5600000000004</v>
      </c>
      <c r="D213" s="2">
        <f>'PR-RAS'!E217</f>
        <v>5028.45</v>
      </c>
      <c r="E213" s="2">
        <v>0</v>
      </c>
      <c r="F213" s="2">
        <v>0</v>
      </c>
      <c r="G213" s="3">
        <f t="shared" si="0"/>
        <v>3092.7535199999998</v>
      </c>
      <c r="H213" s="3">
        <f t="shared" si="1"/>
        <v>0.88999999999941792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8542246.8000000007</v>
      </c>
      <c r="D295" s="2">
        <f>'PR-RAS'!E299</f>
        <v>10495688.27</v>
      </c>
      <c r="E295" s="2">
        <v>0</v>
      </c>
      <c r="F295" s="2">
        <v>0</v>
      </c>
      <c r="G295" s="3">
        <f t="shared" si="12"/>
        <v>8682885.2619599998</v>
      </c>
      <c r="H295" s="3">
        <f t="shared" si="13"/>
        <v>0.4699999988079071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34529.14999999851</v>
      </c>
      <c r="D296" s="2">
        <f>'PR-RAS'!E300</f>
        <v>0</v>
      </c>
      <c r="E296" s="2">
        <v>0</v>
      </c>
      <c r="F296" s="2">
        <v>0</v>
      </c>
      <c r="G296" s="3">
        <f t="shared" si="12"/>
        <v>10186.099249999559</v>
      </c>
      <c r="H296" s="3">
        <f t="shared" si="13"/>
        <v>0.14999999850988388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747398.19999999925</v>
      </c>
      <c r="E297" s="2">
        <v>0</v>
      </c>
      <c r="F297" s="2">
        <v>0</v>
      </c>
      <c r="G297" s="3">
        <f t="shared" si="12"/>
        <v>442459.73439999955</v>
      </c>
      <c r="H297" s="3">
        <f t="shared" si="13"/>
        <v>0.19999999925494194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7254.08</v>
      </c>
      <c r="E298" s="2">
        <v>0</v>
      </c>
      <c r="F298" s="2">
        <v>0</v>
      </c>
      <c r="G298" s="3">
        <f t="shared" si="12"/>
        <v>4308.9235199999994</v>
      </c>
      <c r="H298" s="3">
        <f t="shared" si="13"/>
        <v>7.999999999992724E-2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2364.3200000000002</v>
      </c>
      <c r="D299" s="2">
        <f>'PR-RAS'!E303</f>
        <v>0</v>
      </c>
      <c r="E299" s="2">
        <v>0</v>
      </c>
      <c r="F299" s="2">
        <v>0</v>
      </c>
      <c r="G299" s="3">
        <f t="shared" si="12"/>
        <v>704.56736000000001</v>
      </c>
      <c r="H299" s="3">
        <f t="shared" si="13"/>
        <v>0.32000000000016371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157276.6</v>
      </c>
      <c r="D300" s="2">
        <f>'PR-RAS'!E304</f>
        <v>0</v>
      </c>
      <c r="E300" s="2">
        <v>0</v>
      </c>
      <c r="F300" s="2">
        <v>0</v>
      </c>
      <c r="G300" s="3">
        <f t="shared" si="12"/>
        <v>47025.703399999999</v>
      </c>
      <c r="H300" s="3">
        <f t="shared" si="13"/>
        <v>0.39999999999417923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45577.55</v>
      </c>
      <c r="D355" s="2">
        <f>'PR-RAS'!E360</f>
        <v>47828.55</v>
      </c>
      <c r="E355" s="2">
        <v>0</v>
      </c>
      <c r="F355" s="2">
        <v>0</v>
      </c>
      <c r="G355" s="3">
        <f t="shared" si="12"/>
        <v>49997.066100000004</v>
      </c>
      <c r="H355" s="3">
        <f t="shared" si="13"/>
        <v>0.89999999999417923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45577.55</v>
      </c>
      <c r="D368" s="2">
        <f>'PR-RAS'!E373</f>
        <v>47828.55</v>
      </c>
      <c r="E368" s="2">
        <v>0</v>
      </c>
      <c r="F368" s="2">
        <v>0</v>
      </c>
      <c r="G368" s="3">
        <f t="shared" si="12"/>
        <v>51833.116550000006</v>
      </c>
      <c r="H368" s="3">
        <f t="shared" si="13"/>
        <v>0.89999999999417923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16242.77</v>
      </c>
      <c r="D374" s="2">
        <f>'PR-RAS'!E379</f>
        <v>19278.689999999999</v>
      </c>
      <c r="E374" s="2">
        <v>0</v>
      </c>
      <c r="F374" s="2">
        <v>0</v>
      </c>
      <c r="G374" s="3">
        <f t="shared" si="12"/>
        <v>20440.455949999996</v>
      </c>
      <c r="H374" s="3">
        <f t="shared" si="13"/>
        <v>0.54000000000087311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5921.52</v>
      </c>
      <c r="D375" s="2">
        <f>'PR-RAS'!E380</f>
        <v>16786.189999999999</v>
      </c>
      <c r="E375" s="2">
        <v>0</v>
      </c>
      <c r="F375" s="2">
        <v>0</v>
      </c>
      <c r="G375" s="3">
        <f t="shared" si="12"/>
        <v>14770.718599999998</v>
      </c>
      <c r="H375" s="3">
        <f t="shared" si="13"/>
        <v>0.66999999999825377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1627.5</v>
      </c>
      <c r="D376" s="2">
        <f>'PR-RAS'!E381</f>
        <v>0</v>
      </c>
      <c r="E376" s="2">
        <v>0</v>
      </c>
      <c r="F376" s="2">
        <v>0</v>
      </c>
      <c r="G376" s="3">
        <f t="shared" si="12"/>
        <v>610.3125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8678.75</v>
      </c>
      <c r="D377" s="2">
        <f>'PR-RAS'!E382</f>
        <v>2492.5</v>
      </c>
      <c r="E377" s="2">
        <v>0</v>
      </c>
      <c r="F377" s="2">
        <v>0</v>
      </c>
      <c r="G377" s="3">
        <f t="shared" si="12"/>
        <v>5137.57</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v>
      </c>
      <c r="D379" s="2">
        <f>'PR-RAS'!E384</f>
        <v>0</v>
      </c>
      <c r="E379" s="2">
        <v>0</v>
      </c>
      <c r="F379" s="2">
        <v>0</v>
      </c>
      <c r="G379" s="3">
        <f t="shared" si="12"/>
        <v>5.67</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29334.78</v>
      </c>
      <c r="D383" s="2">
        <f>'PR-RAS'!E388</f>
        <v>28549.86</v>
      </c>
      <c r="E383" s="2">
        <v>0</v>
      </c>
      <c r="F383" s="2">
        <v>0</v>
      </c>
      <c r="G383" s="3">
        <f t="shared" si="12"/>
        <v>33017.978999999999</v>
      </c>
      <c r="H383" s="3">
        <f t="shared" si="13"/>
        <v>0.36000000000058208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29334.78</v>
      </c>
      <c r="D384" s="2">
        <f>'PR-RAS'!E389</f>
        <v>28549.86</v>
      </c>
      <c r="E384" s="2">
        <v>0</v>
      </c>
      <c r="F384" s="2">
        <v>0</v>
      </c>
      <c r="G384" s="3">
        <f t="shared" si="12"/>
        <v>33104.413500000002</v>
      </c>
      <c r="H384" s="3">
        <f t="shared" si="13"/>
        <v>0.36000000000058208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45577.55</v>
      </c>
      <c r="D413" s="2">
        <f>'PR-RAS'!E418</f>
        <v>47828.55</v>
      </c>
      <c r="E413" s="2">
        <v>0</v>
      </c>
      <c r="F413" s="2">
        <v>0</v>
      </c>
      <c r="G413" s="3">
        <f t="shared" si="12"/>
        <v>58188.675800000005</v>
      </c>
      <c r="H413" s="3">
        <f t="shared" si="13"/>
        <v>0.89999999999417923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8576775.9499999993</v>
      </c>
      <c r="D417" s="2">
        <f>'PR-RAS'!E422</f>
        <v>9748290.0700000003</v>
      </c>
      <c r="E417" s="2">
        <v>0</v>
      </c>
      <c r="F417" s="2">
        <v>0</v>
      </c>
      <c r="G417" s="3">
        <f t="shared" si="12"/>
        <v>11678516.133439999</v>
      </c>
      <c r="H417" s="3">
        <f t="shared" si="13"/>
        <v>0.12000000104308128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8587824.3500000015</v>
      </c>
      <c r="D418" s="2">
        <f>'PR-RAS'!E423</f>
        <v>10543516.82</v>
      </c>
      <c r="E418" s="2">
        <v>0</v>
      </c>
      <c r="F418" s="2">
        <v>0</v>
      </c>
      <c r="G418" s="3">
        <f t="shared" si="12"/>
        <v>12374415.78183</v>
      </c>
      <c r="H418" s="3">
        <f t="shared" si="13"/>
        <v>0.5300000011920929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11048.400000002235</v>
      </c>
      <c r="D420" s="2">
        <f>'PR-RAS'!E425</f>
        <v>795226.75</v>
      </c>
      <c r="E420" s="2">
        <v>0</v>
      </c>
      <c r="F420" s="2">
        <v>0</v>
      </c>
      <c r="G420" s="3">
        <f t="shared" si="12"/>
        <v>671029.29610000097</v>
      </c>
      <c r="H420" s="3">
        <f t="shared" si="13"/>
        <v>0.65000000223517418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7254.08</v>
      </c>
      <c r="E421" s="2">
        <v>0</v>
      </c>
      <c r="F421" s="2">
        <v>0</v>
      </c>
      <c r="G421" s="3">
        <f t="shared" si="12"/>
        <v>6093.4272000000001</v>
      </c>
      <c r="H421" s="3">
        <f t="shared" si="13"/>
        <v>7.999999999992724E-2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2364.3200000000002</v>
      </c>
      <c r="D422" s="2">
        <f>'PR-RAS'!E427</f>
        <v>0</v>
      </c>
      <c r="E422" s="2">
        <v>0</v>
      </c>
      <c r="F422" s="2">
        <v>0</v>
      </c>
      <c r="G422" s="3">
        <f t="shared" si="12"/>
        <v>995.37872000000004</v>
      </c>
      <c r="H422" s="3">
        <f t="shared" si="13"/>
        <v>0.32000000000016371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157276.6</v>
      </c>
      <c r="D423" s="2">
        <f>'PR-RAS'!E428</f>
        <v>0</v>
      </c>
      <c r="E423" s="2">
        <v>0</v>
      </c>
      <c r="F423" s="2">
        <v>0</v>
      </c>
      <c r="G423" s="3">
        <f t="shared" si="12"/>
        <v>66370.725200000001</v>
      </c>
      <c r="H423" s="3">
        <f t="shared" si="13"/>
        <v>0.39999999999417923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29334.78</v>
      </c>
      <c r="D424" s="2">
        <f>'PR-RAS'!E430</f>
        <v>28549.86</v>
      </c>
      <c r="E424" s="2">
        <v>0</v>
      </c>
      <c r="F424" s="2">
        <v>0</v>
      </c>
      <c r="G424" s="3">
        <f t="shared" si="12"/>
        <v>36561.7935</v>
      </c>
      <c r="H424" s="3">
        <f t="shared" si="13"/>
        <v>0.36000000000058208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29334.78</v>
      </c>
      <c r="D485" s="2">
        <f>'PR-RAS'!E491</f>
        <v>28549.86</v>
      </c>
      <c r="E485" s="2">
        <v>0</v>
      </c>
      <c r="F485" s="2">
        <v>0</v>
      </c>
      <c r="G485" s="3">
        <f t="shared" si="12"/>
        <v>41834.297999999995</v>
      </c>
      <c r="H485" s="3">
        <f t="shared" si="13"/>
        <v>0.36000000000058208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29334.78</v>
      </c>
      <c r="D496" s="2">
        <f>'PR-RAS'!E502</f>
        <v>28549.86</v>
      </c>
      <c r="E496" s="2">
        <v>0</v>
      </c>
      <c r="F496" s="2">
        <v>0</v>
      </c>
      <c r="G496" s="3">
        <f t="shared" si="12"/>
        <v>42785.077499999999</v>
      </c>
      <c r="H496" s="3">
        <f t="shared" si="13"/>
        <v>0.36000000000058208</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29334.78</v>
      </c>
      <c r="D499" s="2">
        <f>'PR-RAS'!E505</f>
        <v>28549.86</v>
      </c>
      <c r="E499" s="2">
        <v>0</v>
      </c>
      <c r="F499" s="2">
        <v>0</v>
      </c>
      <c r="G499" s="3">
        <f t="shared" si="12"/>
        <v>43044.381000000001</v>
      </c>
      <c r="H499" s="3">
        <f t="shared" si="13"/>
        <v>0.36000000000058208</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9295.23</v>
      </c>
      <c r="D529" s="2">
        <f>'PR-RAS'!E535</f>
        <v>10675.03</v>
      </c>
      <c r="E529" s="2">
        <v>0</v>
      </c>
      <c r="F529" s="2">
        <v>0</v>
      </c>
      <c r="G529" s="3">
        <f t="shared" ref="G529:G836" si="14">(B529/1000)*(C529*1+D529*2)</f>
        <v>16180.71312</v>
      </c>
      <c r="H529" s="3">
        <f t="shared" ref="H529:H836" si="15">ABS(C529-ROUND(C529,0))+ABS(D529-ROUND(D529,0))</f>
        <v>0.26000000000021828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9295.23</v>
      </c>
      <c r="D591" s="2">
        <f>'PR-RAS'!E597</f>
        <v>10675.03</v>
      </c>
      <c r="E591" s="2">
        <v>0</v>
      </c>
      <c r="F591" s="2">
        <v>0</v>
      </c>
      <c r="G591" s="3">
        <f t="shared" si="14"/>
        <v>18080.721099999999</v>
      </c>
      <c r="H591" s="3">
        <f t="shared" si="15"/>
        <v>0.26000000000021828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9295.23</v>
      </c>
      <c r="D603" s="2">
        <f>'PR-RAS'!E609</f>
        <v>10675.03</v>
      </c>
      <c r="E603" s="2">
        <v>0</v>
      </c>
      <c r="F603" s="2">
        <v>0</v>
      </c>
      <c r="G603" s="3">
        <f t="shared" si="14"/>
        <v>18448.46458</v>
      </c>
      <c r="H603" s="3">
        <f t="shared" si="15"/>
        <v>0.26000000000021828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9295.23</v>
      </c>
      <c r="D606" s="2">
        <f>'PR-RAS'!E612</f>
        <v>10675.03</v>
      </c>
      <c r="E606" s="2">
        <v>0</v>
      </c>
      <c r="F606" s="2">
        <v>0</v>
      </c>
      <c r="G606" s="3">
        <f t="shared" si="14"/>
        <v>18540.400450000001</v>
      </c>
      <c r="H606" s="3">
        <f t="shared" si="15"/>
        <v>0.26000000000021828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20039.55</v>
      </c>
      <c r="D633" s="2">
        <f>'PR-RAS'!E639</f>
        <v>17874.830000000002</v>
      </c>
      <c r="E633" s="2">
        <v>0</v>
      </c>
      <c r="F633" s="2">
        <v>0</v>
      </c>
      <c r="G633" s="3">
        <f t="shared" si="14"/>
        <v>35258.780720000002</v>
      </c>
      <c r="H633" s="3">
        <f t="shared" si="15"/>
        <v>0.61999999999898137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8606110.7299999986</v>
      </c>
      <c r="D637" s="2">
        <f>'PR-RAS'!E643</f>
        <v>9776839.9299999997</v>
      </c>
      <c r="E637" s="2">
        <v>0</v>
      </c>
      <c r="F637" s="2">
        <v>0</v>
      </c>
      <c r="G637" s="3">
        <f t="shared" si="14"/>
        <v>17909626.815239999</v>
      </c>
      <c r="H637" s="3">
        <f t="shared" si="15"/>
        <v>0.34000000171363354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8597119.5800000019</v>
      </c>
      <c r="D638" s="2">
        <f>'PR-RAS'!E644</f>
        <v>10554191.85</v>
      </c>
      <c r="E638" s="2">
        <v>0</v>
      </c>
      <c r="F638" s="2">
        <v>0</v>
      </c>
      <c r="G638" s="3">
        <f t="shared" si="14"/>
        <v>18922405.589360002</v>
      </c>
      <c r="H638" s="3">
        <f t="shared" si="15"/>
        <v>0.56999999843537807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8991.1499999966472</v>
      </c>
      <c r="D639" s="2">
        <f>'PR-RAS'!E645</f>
        <v>0</v>
      </c>
      <c r="E639" s="2">
        <v>0</v>
      </c>
      <c r="F639" s="2">
        <v>0</v>
      </c>
      <c r="G639" s="3">
        <f t="shared" si="14"/>
        <v>5736.3536999978614</v>
      </c>
      <c r="H639" s="3">
        <f t="shared" si="15"/>
        <v>0.14999999664723873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777351.91999999993</v>
      </c>
      <c r="E640" s="2">
        <v>0</v>
      </c>
      <c r="F640" s="2">
        <v>0</v>
      </c>
      <c r="G640" s="3">
        <f t="shared" si="14"/>
        <v>993455.75375999988</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7254.08</v>
      </c>
      <c r="E641" s="2">
        <v>0</v>
      </c>
      <c r="F641" s="2">
        <v>0</v>
      </c>
      <c r="G641" s="3">
        <f t="shared" si="14"/>
        <v>9285.2224000000006</v>
      </c>
      <c r="H641" s="3">
        <f t="shared" si="15"/>
        <v>7.999999999992724E-2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2364.3200000000002</v>
      </c>
      <c r="D642" s="2">
        <f>'PR-RAS'!E648</f>
        <v>0</v>
      </c>
      <c r="E642" s="2">
        <v>0</v>
      </c>
      <c r="F642" s="2">
        <v>0</v>
      </c>
      <c r="G642" s="3">
        <f t="shared" si="14"/>
        <v>1515.5291200000001</v>
      </c>
      <c r="H642" s="3">
        <f t="shared" si="15"/>
        <v>0.32000000000016371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6626.8299999966475</v>
      </c>
      <c r="D643" s="2">
        <f>'PR-RAS'!E649</f>
        <v>0</v>
      </c>
      <c r="E643" s="2">
        <v>0</v>
      </c>
      <c r="F643" s="2">
        <v>0</v>
      </c>
      <c r="G643" s="3">
        <f t="shared" si="14"/>
        <v>4254.4248599978482</v>
      </c>
      <c r="H643" s="3">
        <f t="shared" si="15"/>
        <v>0.17000000335247023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770097.84</v>
      </c>
      <c r="E644" s="2">
        <v>0</v>
      </c>
      <c r="F644" s="2">
        <v>0</v>
      </c>
      <c r="G644" s="3">
        <f t="shared" si="14"/>
        <v>990345.82224000001</v>
      </c>
      <c r="H644" s="3">
        <f t="shared" si="15"/>
        <v>0.16000000003259629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700272.58</v>
      </c>
      <c r="D645" s="2">
        <f>'PR-RAS'!E651</f>
        <v>1641.93</v>
      </c>
      <c r="E645" s="2">
        <v>0</v>
      </c>
      <c r="F645" s="2">
        <v>0</v>
      </c>
      <c r="G645" s="3">
        <f t="shared" si="14"/>
        <v>453090.34735999996</v>
      </c>
      <c r="H645" s="3">
        <f t="shared" si="15"/>
        <v>0.49000000004184585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29283094.219999999</v>
      </c>
      <c r="D646" s="2">
        <f>'PR-RAS'!E653</f>
        <v>29506778.010000002</v>
      </c>
      <c r="E646" s="2">
        <v>0</v>
      </c>
      <c r="F646" s="2">
        <v>0</v>
      </c>
      <c r="G646" s="3">
        <f t="shared" si="14"/>
        <v>56951339.404800005</v>
      </c>
      <c r="H646" s="3">
        <f t="shared" si="15"/>
        <v>0.23000000044703484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27814476.75</v>
      </c>
      <c r="D647" s="2">
        <f>'PR-RAS'!E654</f>
        <v>31168875.32</v>
      </c>
      <c r="E647" s="2">
        <v>0</v>
      </c>
      <c r="F647" s="2">
        <v>0</v>
      </c>
      <c r="G647" s="3">
        <f t="shared" si="14"/>
        <v>58238338.893940002</v>
      </c>
      <c r="H647" s="3">
        <f t="shared" si="15"/>
        <v>0.57000000029802322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27590792.960000001</v>
      </c>
      <c r="D648" s="2">
        <f>'PR-RAS'!E655</f>
        <v>35362747.310000002</v>
      </c>
      <c r="E648" s="2">
        <v>0</v>
      </c>
      <c r="F648" s="2">
        <v>0</v>
      </c>
      <c r="G648" s="3">
        <f t="shared" si="14"/>
        <v>63610638.064260013</v>
      </c>
      <c r="H648" s="3">
        <f t="shared" si="15"/>
        <v>0.35000000149011612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29506778.009999998</v>
      </c>
      <c r="D649" s="2">
        <f>'PR-RAS'!E656</f>
        <v>25312906.019999996</v>
      </c>
      <c r="E649" s="2">
        <v>0</v>
      </c>
      <c r="F649" s="2">
        <v>0</v>
      </c>
      <c r="G649" s="3">
        <f t="shared" si="14"/>
        <v>51925918.35239999</v>
      </c>
      <c r="H649" s="3">
        <f t="shared" si="15"/>
        <v>2.9999993741512299E-2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293</v>
      </c>
      <c r="D651" s="2">
        <f>'PR-RAS'!E658</f>
        <v>292</v>
      </c>
      <c r="E651" s="2">
        <v>0</v>
      </c>
      <c r="F651" s="2">
        <v>0</v>
      </c>
      <c r="G651" s="3">
        <f t="shared" si="14"/>
        <v>570.05000000000007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263</v>
      </c>
      <c r="D653" s="2">
        <f>'PR-RAS'!E660</f>
        <v>268</v>
      </c>
      <c r="E653" s="2">
        <v>0</v>
      </c>
      <c r="F653" s="2">
        <v>0</v>
      </c>
      <c r="G653" s="3">
        <f t="shared" si="14"/>
        <v>520.94799999999998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2841.43</v>
      </c>
      <c r="D719" s="2">
        <f>'PR-RAS'!E726</f>
        <v>149.16</v>
      </c>
      <c r="E719" s="2">
        <v>0</v>
      </c>
      <c r="F719" s="2">
        <v>0</v>
      </c>
      <c r="G719" s="3">
        <f t="shared" si="14"/>
        <v>2254.3404999999998</v>
      </c>
      <c r="H719" s="3">
        <f t="shared" si="15"/>
        <v>0.58999999999983288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7026.9</v>
      </c>
      <c r="D725" s="2">
        <f>'PR-RAS'!E732</f>
        <v>25853.83</v>
      </c>
      <c r="E725" s="2">
        <v>0</v>
      </c>
      <c r="F725" s="2">
        <v>0</v>
      </c>
      <c r="G725" s="3">
        <f t="shared" si="14"/>
        <v>42523.82144</v>
      </c>
      <c r="H725" s="3">
        <f t="shared" si="15"/>
        <v>0.26999999999861757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12801.76</v>
      </c>
      <c r="D726" s="2">
        <f>'PR-RAS'!E733</f>
        <v>18136.439999999999</v>
      </c>
      <c r="E726" s="2">
        <v>0</v>
      </c>
      <c r="F726" s="2">
        <v>0</v>
      </c>
      <c r="G726" s="3">
        <f t="shared" si="14"/>
        <v>35579.114000000001</v>
      </c>
      <c r="H726" s="3">
        <f t="shared" si="15"/>
        <v>0.67999999999847205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241824.46</v>
      </c>
      <c r="D727" s="2">
        <f>'PR-RAS'!E734</f>
        <v>270071.28999999998</v>
      </c>
      <c r="E727" s="2">
        <v>0</v>
      </c>
      <c r="F727" s="2">
        <v>0</v>
      </c>
      <c r="G727" s="3">
        <f t="shared" si="14"/>
        <v>567708.07103999995</v>
      </c>
      <c r="H727" s="3">
        <f t="shared" si="15"/>
        <v>0.74999999997089617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8350.2099999999991</v>
      </c>
      <c r="D729" s="2">
        <f>'PR-RAS'!E736</f>
        <v>14290</v>
      </c>
      <c r="E729" s="2">
        <v>0</v>
      </c>
      <c r="F729" s="2">
        <v>0</v>
      </c>
      <c r="G729" s="3">
        <f t="shared" si="14"/>
        <v>26885.192879999999</v>
      </c>
      <c r="H729" s="3">
        <f t="shared" si="15"/>
        <v>0.20999999999912689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41237.31</v>
      </c>
      <c r="D732" s="2">
        <f>'PR-RAS'!E739</f>
        <v>0</v>
      </c>
      <c r="E732" s="2">
        <v>0</v>
      </c>
      <c r="F732" s="2">
        <v>0</v>
      </c>
      <c r="G732" s="3">
        <f t="shared" si="14"/>
        <v>30144.473609999997</v>
      </c>
      <c r="H732" s="3">
        <f t="shared" si="15"/>
        <v>0.30999999999767169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1606.68</v>
      </c>
      <c r="D759" s="2">
        <f>'PR-RAS'!E766</f>
        <v>2231.44</v>
      </c>
      <c r="E759" s="2">
        <v>0</v>
      </c>
      <c r="F759" s="2">
        <v>0</v>
      </c>
      <c r="G759" s="3">
        <f t="shared" si="14"/>
        <v>4600.7264800000003</v>
      </c>
      <c r="H759" s="3">
        <f t="shared" si="15"/>
        <v>0.75999999999999091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29334.78</v>
      </c>
      <c r="D910" s="2">
        <f>'PR-RAS'!E917</f>
        <v>28549.86</v>
      </c>
      <c r="E910" s="2">
        <v>0</v>
      </c>
      <c r="F910" s="2">
        <v>0</v>
      </c>
      <c r="G910" s="3">
        <f t="shared" si="34"/>
        <v>78568.960500000001</v>
      </c>
      <c r="H910" s="3">
        <f t="shared" si="35"/>
        <v>0.36000000000058208</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9295.23</v>
      </c>
      <c r="D978" s="2">
        <f>'PR-RAS'!E985</f>
        <v>10675.03</v>
      </c>
      <c r="E978" s="2">
        <v>0</v>
      </c>
      <c r="F978" s="2">
        <v>0</v>
      </c>
      <c r="G978" s="3">
        <f t="shared" si="34"/>
        <v>29940.448329999999</v>
      </c>
      <c r="H978" s="3">
        <f t="shared" si="35"/>
        <v>0.26000000000021828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30755.66</v>
      </c>
      <c r="D1005" s="2">
        <f>'PR-RAS'!E1014</f>
        <v>48630.49</v>
      </c>
      <c r="E1005" s="2">
        <v>0</v>
      </c>
      <c r="F1005" s="2">
        <v>0</v>
      </c>
      <c r="G1005" s="3">
        <f t="shared" si="34"/>
        <v>128528.70656000001</v>
      </c>
      <c r="H1005" s="3">
        <f t="shared" si="35"/>
        <v>0.82999999999810825</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30688437.930000003</v>
      </c>
      <c r="D1011" s="7">
        <f>BILANCA!E6</f>
        <v>26007712.190000001</v>
      </c>
      <c r="E1011" s="7">
        <v>0</v>
      </c>
      <c r="F1011" s="7">
        <v>0</v>
      </c>
      <c r="G1011" s="8">
        <f t="shared" ref="G1011:G1306" si="38">B1011/1000*C1011+B1011/500*D1011</f>
        <v>82703.862310000011</v>
      </c>
      <c r="H1011" s="8">
        <f t="shared" si="35"/>
        <v>0.25999999791383743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288842.62000000011</v>
      </c>
      <c r="D1012" s="2">
        <f>BILANCA!E7</f>
        <v>637835.38999999978</v>
      </c>
      <c r="E1012" s="2">
        <v>0</v>
      </c>
      <c r="F1012" s="2">
        <v>0</v>
      </c>
      <c r="G1012" s="3">
        <f t="shared" si="38"/>
        <v>3129.0267999999996</v>
      </c>
      <c r="H1012" s="3">
        <f t="shared" si="35"/>
        <v>0.76999999966938049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7936.38</v>
      </c>
      <c r="D1013" s="2">
        <f>BILANCA!E8</f>
        <v>7936.38</v>
      </c>
      <c r="E1013" s="2">
        <v>0</v>
      </c>
      <c r="F1013" s="2">
        <v>0</v>
      </c>
      <c r="G1013" s="3">
        <f t="shared" si="38"/>
        <v>71.427419999999998</v>
      </c>
      <c r="H1013" s="3">
        <f t="shared" si="35"/>
        <v>0.76000000000021828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7936.38</v>
      </c>
      <c r="D1015" s="2">
        <f>BILANCA!E10</f>
        <v>7936.38</v>
      </c>
      <c r="E1015" s="2">
        <v>0</v>
      </c>
      <c r="F1015" s="2">
        <v>0</v>
      </c>
      <c r="G1015" s="3">
        <f t="shared" si="38"/>
        <v>119.0457</v>
      </c>
      <c r="H1015" s="3">
        <f t="shared" si="35"/>
        <v>0.76000000000021828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267118.03000000009</v>
      </c>
      <c r="D1017" s="2">
        <f>BILANCA!E12</f>
        <v>616300.36999999976</v>
      </c>
      <c r="E1017" s="2">
        <v>0</v>
      </c>
      <c r="F1017" s="2">
        <v>0</v>
      </c>
      <c r="G1017" s="3">
        <f t="shared" si="38"/>
        <v>10498.031389999998</v>
      </c>
      <c r="H1017" s="3">
        <f t="shared" si="35"/>
        <v>0.39999999984866008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228098.55000000005</v>
      </c>
      <c r="D1024" s="2">
        <f>BILANCA!E19</f>
        <v>563146.68999999983</v>
      </c>
      <c r="E1024" s="2">
        <v>0</v>
      </c>
      <c r="F1024" s="2">
        <v>0</v>
      </c>
      <c r="G1024" s="3">
        <f t="shared" si="38"/>
        <v>18961.487019999997</v>
      </c>
      <c r="H1024" s="3">
        <f t="shared" si="35"/>
        <v>0.76000000012572855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931847.77</v>
      </c>
      <c r="D1025" s="2">
        <f>BILANCA!E20</f>
        <v>1313415.26</v>
      </c>
      <c r="E1025" s="2">
        <v>0</v>
      </c>
      <c r="F1025" s="2">
        <v>0</v>
      </c>
      <c r="G1025" s="3">
        <f t="shared" si="38"/>
        <v>53380.174349999994</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17719.97</v>
      </c>
      <c r="D1026" s="2">
        <f>BILANCA!E21</f>
        <v>9504.14</v>
      </c>
      <c r="E1026" s="2">
        <v>0</v>
      </c>
      <c r="F1026" s="2">
        <v>0</v>
      </c>
      <c r="G1026" s="3">
        <f t="shared" si="38"/>
        <v>587.65200000000004</v>
      </c>
      <c r="H1026" s="3">
        <f t="shared" si="35"/>
        <v>0.16999999999825377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59085.120000000003</v>
      </c>
      <c r="D1027" s="2">
        <f>BILANCA!E22</f>
        <v>61478.21</v>
      </c>
      <c r="E1027" s="2">
        <v>0</v>
      </c>
      <c r="F1027" s="2">
        <v>0</v>
      </c>
      <c r="G1027" s="3">
        <f t="shared" si="38"/>
        <v>3094.7061800000001</v>
      </c>
      <c r="H1027" s="3">
        <f t="shared" si="35"/>
        <v>0.33000000000174623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3259.42</v>
      </c>
      <c r="D1029" s="2">
        <f>BILANCA!E24</f>
        <v>2632.82</v>
      </c>
      <c r="E1029" s="2">
        <v>0</v>
      </c>
      <c r="F1029" s="2">
        <v>0</v>
      </c>
      <c r="G1029" s="3">
        <f t="shared" si="38"/>
        <v>161.97614000000002</v>
      </c>
      <c r="H1029" s="3">
        <f t="shared" si="35"/>
        <v>0.59999999999990905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4255.43</v>
      </c>
      <c r="D1031" s="2">
        <f>BILANCA!E26</f>
        <v>4255.43</v>
      </c>
      <c r="E1031" s="2">
        <v>0</v>
      </c>
      <c r="F1031" s="2">
        <v>0</v>
      </c>
      <c r="G1031" s="3">
        <f t="shared" si="38"/>
        <v>268.09209000000004</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788069.16</v>
      </c>
      <c r="D1033" s="2">
        <f>BILANCA!E28</f>
        <v>828139.17</v>
      </c>
      <c r="E1033" s="2">
        <v>0</v>
      </c>
      <c r="F1033" s="2">
        <v>0</v>
      </c>
      <c r="G1033" s="3">
        <f t="shared" si="38"/>
        <v>56219.9925</v>
      </c>
      <c r="H1033" s="3">
        <f t="shared" si="35"/>
        <v>0.33000000007450581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30699.210000000006</v>
      </c>
      <c r="D1034" s="2">
        <f>BILANCA!E29</f>
        <v>47961.640000000007</v>
      </c>
      <c r="E1034" s="2">
        <v>0</v>
      </c>
      <c r="F1034" s="2">
        <v>0</v>
      </c>
      <c r="G1034" s="3">
        <f t="shared" si="38"/>
        <v>3038.9397600000007</v>
      </c>
      <c r="H1034" s="3">
        <f t="shared" si="35"/>
        <v>0.56999999999970896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76719.100000000006</v>
      </c>
      <c r="D1035" s="2">
        <f>BILANCA!E30</f>
        <v>105268.96</v>
      </c>
      <c r="E1035" s="2">
        <v>0</v>
      </c>
      <c r="F1035" s="2">
        <v>0</v>
      </c>
      <c r="G1035" s="3">
        <f t="shared" si="38"/>
        <v>7181.4255000000003</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46019.89</v>
      </c>
      <c r="D1039" s="2">
        <f>BILANCA!E34</f>
        <v>57307.32</v>
      </c>
      <c r="E1039" s="2">
        <v>0</v>
      </c>
      <c r="F1039" s="2">
        <v>0</v>
      </c>
      <c r="G1039" s="3">
        <f t="shared" si="38"/>
        <v>4658.4013699999996</v>
      </c>
      <c r="H1039" s="3">
        <f t="shared" si="35"/>
        <v>0.43000000000029104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238.97</v>
      </c>
      <c r="D1040" s="2">
        <f>BILANCA!E35</f>
        <v>238.97</v>
      </c>
      <c r="E1040" s="2">
        <v>0</v>
      </c>
      <c r="F1040" s="2">
        <v>0</v>
      </c>
      <c r="G1040" s="3">
        <f t="shared" si="38"/>
        <v>21.507299999999997</v>
      </c>
      <c r="H1040" s="3">
        <f t="shared" si="35"/>
        <v>6.0000000000002274E-2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238.97</v>
      </c>
      <c r="D1042" s="2">
        <f>BILANCA!E37</f>
        <v>238.97</v>
      </c>
      <c r="E1042" s="2">
        <v>0</v>
      </c>
      <c r="F1042" s="2">
        <v>0</v>
      </c>
      <c r="G1042" s="3">
        <f t="shared" si="38"/>
        <v>22.941120000000002</v>
      </c>
      <c r="H1042" s="3">
        <f t="shared" si="35"/>
        <v>6.0000000000002274E-2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8081.2999999999956</v>
      </c>
      <c r="D1050" s="2">
        <f>BILANCA!E45</f>
        <v>4953.07</v>
      </c>
      <c r="E1050" s="2">
        <v>0</v>
      </c>
      <c r="F1050" s="2">
        <v>0</v>
      </c>
      <c r="G1050" s="3">
        <f t="shared" si="38"/>
        <v>719.49759999999981</v>
      </c>
      <c r="H1050" s="3">
        <f t="shared" si="35"/>
        <v>0.36999999999534339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56794.34</v>
      </c>
      <c r="D1052" s="2">
        <f>BILANCA!E47</f>
        <v>49006.07</v>
      </c>
      <c r="E1052" s="2">
        <v>0</v>
      </c>
      <c r="F1052" s="2">
        <v>0</v>
      </c>
      <c r="G1052" s="3">
        <f t="shared" si="38"/>
        <v>6501.8721600000008</v>
      </c>
      <c r="H1052" s="3">
        <f t="shared" si="35"/>
        <v>0.4099999999962165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48713.04</v>
      </c>
      <c r="D1055" s="2">
        <f>BILANCA!E50</f>
        <v>44053</v>
      </c>
      <c r="E1055" s="2">
        <v>0</v>
      </c>
      <c r="F1055" s="2">
        <v>0</v>
      </c>
      <c r="G1055" s="3">
        <f t="shared" si="38"/>
        <v>6156.8567999999996</v>
      </c>
      <c r="H1055" s="3">
        <f t="shared" si="35"/>
        <v>4.0000000000873115E-2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21988.53</v>
      </c>
      <c r="D1059" s="2">
        <f>BILANCA!E54</f>
        <v>18945.66</v>
      </c>
      <c r="E1059" s="2">
        <v>0</v>
      </c>
      <c r="F1059" s="2">
        <v>0</v>
      </c>
      <c r="G1059" s="3">
        <f t="shared" si="38"/>
        <v>2934.11265</v>
      </c>
      <c r="H1059" s="3">
        <f t="shared" si="35"/>
        <v>0.81000000000130967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21988.53</v>
      </c>
      <c r="D1060" s="2">
        <f>BILANCA!E55</f>
        <v>18945.66</v>
      </c>
      <c r="E1060" s="2">
        <v>0</v>
      </c>
      <c r="F1060" s="2">
        <v>0</v>
      </c>
      <c r="G1060" s="3">
        <f t="shared" si="38"/>
        <v>2993.9925000000003</v>
      </c>
      <c r="H1060" s="3">
        <f t="shared" si="35"/>
        <v>0.81000000000130967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13788.21</v>
      </c>
      <c r="D1068" s="2">
        <f>BILANCA!E63</f>
        <v>13598.64</v>
      </c>
      <c r="E1068" s="2">
        <v>0</v>
      </c>
      <c r="F1068" s="2">
        <v>0</v>
      </c>
      <c r="G1068" s="3">
        <f t="shared" si="38"/>
        <v>2377.1584200000002</v>
      </c>
      <c r="H1068" s="3">
        <f t="shared" si="35"/>
        <v>0.56999999999970896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13788.21</v>
      </c>
      <c r="D1069" s="2">
        <f>BILANCA!E64</f>
        <v>13598.64</v>
      </c>
      <c r="E1069" s="2">
        <v>0</v>
      </c>
      <c r="F1069" s="2">
        <v>0</v>
      </c>
      <c r="G1069" s="3">
        <f t="shared" si="38"/>
        <v>2418.1439099999998</v>
      </c>
      <c r="H1069" s="3">
        <f t="shared" si="35"/>
        <v>0.56999999999970896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30399595.310000002</v>
      </c>
      <c r="D1074" s="2">
        <f>BILANCA!E69</f>
        <v>25369876.800000001</v>
      </c>
      <c r="E1074" s="2">
        <v>0</v>
      </c>
      <c r="F1074" s="2">
        <v>0</v>
      </c>
      <c r="G1074" s="3">
        <f t="shared" si="38"/>
        <v>5192918.33024</v>
      </c>
      <c r="H1074" s="3">
        <f t="shared" si="35"/>
        <v>0.51000000163912773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29506778.010000002</v>
      </c>
      <c r="D1075" s="2">
        <f>BILANCA!E70</f>
        <v>25312906.02</v>
      </c>
      <c r="E1075" s="2">
        <v>0</v>
      </c>
      <c r="F1075" s="2">
        <v>0</v>
      </c>
      <c r="G1075" s="3">
        <f t="shared" si="38"/>
        <v>5208618.3532500006</v>
      </c>
      <c r="H1075" s="3">
        <f t="shared" si="35"/>
        <v>3.0000001192092896E-2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29506778.010000002</v>
      </c>
      <c r="D1076" s="2">
        <f>BILANCA!E71</f>
        <v>25312906.02</v>
      </c>
      <c r="E1076" s="2">
        <v>0</v>
      </c>
      <c r="F1076" s="2">
        <v>0</v>
      </c>
      <c r="G1076" s="3">
        <f t="shared" si="38"/>
        <v>5288750.9433000004</v>
      </c>
      <c r="H1076" s="3">
        <f t="shared" si="35"/>
        <v>3.0000001192092896E-2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29506778.010000002</v>
      </c>
      <c r="D1078" s="2">
        <f>BILANCA!E73</f>
        <v>25312906.02</v>
      </c>
      <c r="E1078" s="2">
        <v>0</v>
      </c>
      <c r="F1078" s="2">
        <v>0</v>
      </c>
      <c r="G1078" s="3">
        <f t="shared" si="38"/>
        <v>5449016.1234000009</v>
      </c>
      <c r="H1078" s="3">
        <f t="shared" si="35"/>
        <v>3.0000001192092896E-2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9541.01</v>
      </c>
      <c r="D1087" s="2">
        <f>BILANCA!E82</f>
        <v>23867.8</v>
      </c>
      <c r="E1087" s="2">
        <v>0</v>
      </c>
      <c r="F1087" s="2">
        <v>0</v>
      </c>
      <c r="G1087" s="3">
        <f t="shared" si="38"/>
        <v>4410.2989699999998</v>
      </c>
      <c r="H1087" s="3">
        <f t="shared" si="35"/>
        <v>0.21000000000094587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2862.43</v>
      </c>
      <c r="E1090" s="2">
        <v>0</v>
      </c>
      <c r="F1090" s="2">
        <v>0</v>
      </c>
      <c r="G1090" s="3">
        <f t="shared" si="38"/>
        <v>457.98879999999997</v>
      </c>
      <c r="H1090" s="3">
        <f t="shared" si="35"/>
        <v>0.42999999999983629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9541.01</v>
      </c>
      <c r="D1092" s="2">
        <f>BILANCA!E87</f>
        <v>21005.37</v>
      </c>
      <c r="E1092" s="2">
        <v>0</v>
      </c>
      <c r="F1092" s="2">
        <v>0</v>
      </c>
      <c r="G1092" s="3">
        <f t="shared" si="38"/>
        <v>4227.2434999999996</v>
      </c>
      <c r="H1092" s="3">
        <f t="shared" si="35"/>
        <v>0.37999999999919964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183003.71000000002</v>
      </c>
      <c r="D1152" s="2">
        <f>BILANCA!E147</f>
        <v>31461.05</v>
      </c>
      <c r="E1152" s="2">
        <v>0</v>
      </c>
      <c r="F1152" s="2">
        <v>0</v>
      </c>
      <c r="G1152" s="3">
        <f t="shared" si="38"/>
        <v>34921.465019999996</v>
      </c>
      <c r="H1152" s="3">
        <f t="shared" si="41"/>
        <v>0.33999999997831765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157276.6</v>
      </c>
      <c r="D1165" s="2">
        <f>BILANCA!E160</f>
        <v>0</v>
      </c>
      <c r="E1165" s="2">
        <v>0</v>
      </c>
      <c r="F1165" s="2">
        <v>0</v>
      </c>
      <c r="G1165" s="3">
        <f t="shared" si="38"/>
        <v>24377.873</v>
      </c>
      <c r="H1165" s="3">
        <f t="shared" si="41"/>
        <v>0.39999999999417923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25727.11</v>
      </c>
      <c r="D1167" s="2">
        <f>BILANCA!E162</f>
        <v>31461.05</v>
      </c>
      <c r="E1167" s="2">
        <v>0</v>
      </c>
      <c r="F1167" s="2">
        <v>0</v>
      </c>
      <c r="G1167" s="3">
        <f t="shared" si="38"/>
        <v>13917.925969999998</v>
      </c>
      <c r="H1167" s="3">
        <f t="shared" si="41"/>
        <v>0.15999999999985448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700272.58000000007</v>
      </c>
      <c r="D1176" s="2">
        <f>BILANCA!E171</f>
        <v>1641.93</v>
      </c>
      <c r="E1176" s="2">
        <v>0</v>
      </c>
      <c r="F1176" s="2">
        <v>0</v>
      </c>
      <c r="G1176" s="3">
        <f t="shared" si="38"/>
        <v>116790.36904000002</v>
      </c>
      <c r="H1176" s="3">
        <f t="shared" si="41"/>
        <v>0.48999999992543053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1872.41</v>
      </c>
      <c r="D1177" s="2">
        <f>BILANCA!E172</f>
        <v>1641.93</v>
      </c>
      <c r="E1177" s="2">
        <v>0</v>
      </c>
      <c r="F1177" s="2">
        <v>0</v>
      </c>
      <c r="G1177" s="3">
        <f t="shared" si="38"/>
        <v>861.09708999999998</v>
      </c>
      <c r="H1177" s="3">
        <f t="shared" si="41"/>
        <v>0.48000000000001819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698400.17</v>
      </c>
      <c r="D1179" s="2">
        <f>BILANCA!E174</f>
        <v>0</v>
      </c>
      <c r="E1179" s="2">
        <v>0</v>
      </c>
      <c r="F1179" s="2">
        <v>0</v>
      </c>
      <c r="G1179" s="3">
        <f t="shared" si="38"/>
        <v>118029.62873000001</v>
      </c>
      <c r="H1179" s="3">
        <f t="shared" si="41"/>
        <v>0.17000000004190952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30688437.93</v>
      </c>
      <c r="D1180" s="2">
        <f>BILANCA!E176</f>
        <v>26007712.189999998</v>
      </c>
      <c r="E1180" s="2">
        <v>0</v>
      </c>
      <c r="F1180" s="2">
        <v>0</v>
      </c>
      <c r="G1180" s="3">
        <f t="shared" si="38"/>
        <v>14059656.592700001</v>
      </c>
      <c r="H1180" s="3">
        <f t="shared" si="41"/>
        <v>0.25999999791383743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30266447.539999999</v>
      </c>
      <c r="D1181" s="2">
        <f>BILANCA!E177</f>
        <v>26188605.129999999</v>
      </c>
      <c r="E1181" s="2">
        <v>0</v>
      </c>
      <c r="F1181" s="2">
        <v>0</v>
      </c>
      <c r="G1181" s="3">
        <f t="shared" si="38"/>
        <v>14132065.483800001</v>
      </c>
      <c r="H1181" s="3">
        <f t="shared" si="41"/>
        <v>0.58999999985098839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719443.57000000007</v>
      </c>
      <c r="D1182" s="2">
        <f>BILANCA!E178</f>
        <v>815551.87000000011</v>
      </c>
      <c r="E1182" s="2">
        <v>0</v>
      </c>
      <c r="F1182" s="2">
        <v>0</v>
      </c>
      <c r="G1182" s="3">
        <f t="shared" si="38"/>
        <v>404294.13732000004</v>
      </c>
      <c r="H1182" s="3">
        <f t="shared" si="41"/>
        <v>0.55999999982304871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659037.24</v>
      </c>
      <c r="D1183" s="2">
        <f>BILANCA!E179</f>
        <v>754695.93</v>
      </c>
      <c r="E1183" s="2">
        <v>0</v>
      </c>
      <c r="F1183" s="2">
        <v>0</v>
      </c>
      <c r="G1183" s="3">
        <f t="shared" si="38"/>
        <v>375138.23430000001</v>
      </c>
      <c r="H1183" s="3">
        <f t="shared" si="41"/>
        <v>0.30999999993946403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59953.55</v>
      </c>
      <c r="D1184" s="2">
        <f>BILANCA!E180</f>
        <v>59793.37</v>
      </c>
      <c r="E1184" s="2">
        <v>0</v>
      </c>
      <c r="F1184" s="2">
        <v>0</v>
      </c>
      <c r="G1184" s="3">
        <f t="shared" si="38"/>
        <v>31240.010459999998</v>
      </c>
      <c r="H1184" s="3">
        <f t="shared" si="41"/>
        <v>0.81999999999970896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452.56</v>
      </c>
      <c r="D1185" s="2">
        <f>BILANCA!E181</f>
        <v>422.16</v>
      </c>
      <c r="E1185" s="2">
        <v>0</v>
      </c>
      <c r="F1185" s="2">
        <v>0</v>
      </c>
      <c r="G1185" s="3">
        <f t="shared" si="38"/>
        <v>226.95400000000001</v>
      </c>
      <c r="H1185" s="3">
        <f t="shared" si="41"/>
        <v>0.60000000000002274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452.56</v>
      </c>
      <c r="D1188" s="2">
        <f>BILANCA!E184</f>
        <v>422.16</v>
      </c>
      <c r="E1188" s="2">
        <v>0</v>
      </c>
      <c r="F1188" s="2">
        <v>0</v>
      </c>
      <c r="G1188" s="3">
        <f t="shared" si="38"/>
        <v>230.84464</v>
      </c>
      <c r="H1188" s="3">
        <f t="shared" si="41"/>
        <v>0.60000000000002274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0.22</v>
      </c>
      <c r="D1200" s="2">
        <f>BILANCA!E196</f>
        <v>640.41</v>
      </c>
      <c r="E1200" s="2">
        <v>0</v>
      </c>
      <c r="F1200" s="2">
        <v>0</v>
      </c>
      <c r="G1200" s="3">
        <f t="shared" si="38"/>
        <v>243.39759999999998</v>
      </c>
      <c r="H1200" s="3">
        <f t="shared" si="41"/>
        <v>0.62999999999996814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30755.66</v>
      </c>
      <c r="D1223" s="2">
        <f>BILANCA!E219</f>
        <v>48630.49</v>
      </c>
      <c r="E1223" s="2">
        <v>0</v>
      </c>
      <c r="F1223" s="2">
        <v>0</v>
      </c>
      <c r="G1223" s="3">
        <f t="shared" si="38"/>
        <v>27267.544320000001</v>
      </c>
      <c r="H1223" s="3">
        <f t="shared" si="41"/>
        <v>0.82999999999810825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30755.66</v>
      </c>
      <c r="D1224" s="2">
        <f>BILANCA!E220</f>
        <v>48630.49</v>
      </c>
      <c r="E1224" s="2">
        <v>0</v>
      </c>
      <c r="F1224" s="2">
        <v>0</v>
      </c>
      <c r="G1224" s="3">
        <f t="shared" si="38"/>
        <v>27395.560959999999</v>
      </c>
      <c r="H1224" s="3">
        <f t="shared" si="41"/>
        <v>0.82999999999810825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30755.66</v>
      </c>
      <c r="D1231" s="2">
        <f>BILANCA!E227</f>
        <v>48630.49</v>
      </c>
      <c r="E1231" s="2">
        <v>0</v>
      </c>
      <c r="F1231" s="2">
        <v>0</v>
      </c>
      <c r="G1231" s="3">
        <f t="shared" si="38"/>
        <v>28291.677439999999</v>
      </c>
      <c r="H1231" s="3">
        <f t="shared" si="41"/>
        <v>0.82999999999810825</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29516248.309999999</v>
      </c>
      <c r="D1251" s="2">
        <f>BILANCA!E247</f>
        <v>25324422.77</v>
      </c>
      <c r="E1251" s="2">
        <v>0</v>
      </c>
      <c r="F1251" s="2">
        <v>0</v>
      </c>
      <c r="G1251" s="3">
        <f>B1251/1000*C1251+B1251/500*D1251</f>
        <v>19319787.617849998</v>
      </c>
      <c r="H1251" s="3">
        <f>ABS(C1251-ROUND(C1251,0))+ABS(D1251-ROUND(D1251,0))</f>
        <v>0.53999999910593033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421990.39</v>
      </c>
      <c r="D1255" s="2">
        <f>BILANCA!E251</f>
        <v>-180892.93999999994</v>
      </c>
      <c r="E1255" s="2">
        <v>0</v>
      </c>
      <c r="F1255" s="2">
        <v>0</v>
      </c>
      <c r="G1255" s="3">
        <f t="shared" si="38"/>
        <v>14750.104950000037</v>
      </c>
      <c r="H1255" s="3">
        <f t="shared" si="41"/>
        <v>0.45000000006984919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258086.96</v>
      </c>
      <c r="D1256" s="2">
        <f>BILANCA!E252</f>
        <v>589204.9</v>
      </c>
      <c r="E1256" s="2">
        <v>0</v>
      </c>
      <c r="F1256" s="2">
        <v>0</v>
      </c>
      <c r="G1256" s="3">
        <f t="shared" si="38"/>
        <v>353378.20296000002</v>
      </c>
      <c r="H1256" s="3">
        <f t="shared" si="41"/>
        <v>0.13999999998486601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288842.62</v>
      </c>
      <c r="D1257" s="2">
        <f>BILANCA!E253</f>
        <v>637835.39</v>
      </c>
      <c r="E1257" s="2">
        <v>0</v>
      </c>
      <c r="F1257" s="2">
        <v>0</v>
      </c>
      <c r="G1257" s="3">
        <f t="shared" si="38"/>
        <v>386434.80979999999</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30755.66</v>
      </c>
      <c r="D1258" s="2">
        <f>BILANCA!E254</f>
        <v>48630.49</v>
      </c>
      <c r="E1258" s="2">
        <v>0</v>
      </c>
      <c r="F1258" s="2">
        <v>0</v>
      </c>
      <c r="G1258" s="3">
        <f t="shared" si="38"/>
        <v>31748.126719999997</v>
      </c>
      <c r="H1258" s="3">
        <f t="shared" si="41"/>
        <v>0.82999999999810825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6626.8300000000017</v>
      </c>
      <c r="D1259" s="2">
        <f>BILANCA!E255</f>
        <v>-770097.84</v>
      </c>
      <c r="E1259" s="2">
        <v>0</v>
      </c>
      <c r="F1259" s="2">
        <v>0</v>
      </c>
      <c r="G1259" s="3">
        <f t="shared" si="38"/>
        <v>-381858.64364999998</v>
      </c>
      <c r="H1259" s="3">
        <f t="shared" si="41"/>
        <v>0.33000000003085006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52204.380000000005</v>
      </c>
      <c r="D1260" s="2">
        <f>BILANCA!E256</f>
        <v>17874.830000000002</v>
      </c>
      <c r="E1260" s="2">
        <v>0</v>
      </c>
      <c r="F1260" s="2">
        <v>0</v>
      </c>
      <c r="G1260" s="3">
        <f t="shared" si="38"/>
        <v>21988.510000000002</v>
      </c>
      <c r="H1260" s="3">
        <f t="shared" si="41"/>
        <v>0.55000000000291038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32164.83</v>
      </c>
      <c r="D1261" s="2">
        <f>BILANCA!E257</f>
        <v>0</v>
      </c>
      <c r="E1261" s="2">
        <v>0</v>
      </c>
      <c r="F1261" s="2">
        <v>0</v>
      </c>
      <c r="G1261" s="3">
        <f t="shared" si="38"/>
        <v>8073.3723300000001</v>
      </c>
      <c r="H1261" s="3">
        <f t="shared" si="41"/>
        <v>0.16999999999825377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20039.55</v>
      </c>
      <c r="D1263" s="2">
        <f>BILANCA!E259</f>
        <v>17874.830000000002</v>
      </c>
      <c r="E1263" s="2">
        <v>0</v>
      </c>
      <c r="F1263" s="2">
        <v>0</v>
      </c>
      <c r="G1263" s="3">
        <f t="shared" si="38"/>
        <v>14114.670130000002</v>
      </c>
      <c r="H1263" s="3">
        <f t="shared" si="41"/>
        <v>0.61999999999898137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45577.55</v>
      </c>
      <c r="D1264" s="2">
        <f>BILANCA!E260</f>
        <v>787972.66999999993</v>
      </c>
      <c r="E1264" s="2">
        <v>0</v>
      </c>
      <c r="F1264" s="2">
        <v>0</v>
      </c>
      <c r="G1264" s="3">
        <f t="shared" si="38"/>
        <v>411866.81406</v>
      </c>
      <c r="H1264" s="3">
        <f t="shared" si="41"/>
        <v>0.78000000007159542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770097.84</v>
      </c>
      <c r="E1265" s="2">
        <v>0</v>
      </c>
      <c r="F1265" s="2">
        <v>0</v>
      </c>
      <c r="G1265" s="3">
        <f t="shared" si="38"/>
        <v>392749.89840000001</v>
      </c>
      <c r="H1265" s="3">
        <f t="shared" si="41"/>
        <v>0.16000000003259629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45577.55</v>
      </c>
      <c r="D1266" s="2">
        <f>BILANCA!E262</f>
        <v>17874.830000000002</v>
      </c>
      <c r="E1266" s="2">
        <v>0</v>
      </c>
      <c r="F1266" s="2">
        <v>0</v>
      </c>
      <c r="G1266" s="3">
        <f t="shared" si="38"/>
        <v>20819.765760000002</v>
      </c>
      <c r="H1266" s="3">
        <f t="shared" si="41"/>
        <v>0.61999999999534339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157276.6</v>
      </c>
      <c r="D1278" s="2">
        <f>BILANCA!E274</f>
        <v>0</v>
      </c>
      <c r="E1278" s="2">
        <v>0</v>
      </c>
      <c r="F1278" s="2">
        <v>0</v>
      </c>
      <c r="G1278" s="3">
        <f t="shared" si="38"/>
        <v>42150.128800000006</v>
      </c>
      <c r="H1278" s="3">
        <f t="shared" si="41"/>
        <v>0.39999999999417923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157276.6</v>
      </c>
      <c r="D1291" s="2">
        <f>BILANCA!E287</f>
        <v>0</v>
      </c>
      <c r="E1291" s="2">
        <v>0</v>
      </c>
      <c r="F1291" s="2">
        <v>0</v>
      </c>
      <c r="G1291" s="3">
        <f t="shared" si="48"/>
        <v>44194.724600000009</v>
      </c>
      <c r="H1291" s="3">
        <f t="shared" si="49"/>
        <v>0.39999999999417923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157276.6</v>
      </c>
      <c r="D1305" s="2">
        <f>BILANCA!E302</f>
        <v>0</v>
      </c>
      <c r="E1305" s="2">
        <v>0</v>
      </c>
      <c r="F1305" s="2">
        <v>0</v>
      </c>
      <c r="G1305" s="3">
        <f t="shared" si="38"/>
        <v>46396.597000000002</v>
      </c>
      <c r="H1305" s="3">
        <f t="shared" si="41"/>
        <v>0.39999999999417923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25727.11</v>
      </c>
      <c r="D1306" s="2">
        <f>BILANCA!E303</f>
        <v>31461.05</v>
      </c>
      <c r="E1306" s="2">
        <v>0</v>
      </c>
      <c r="F1306" s="2">
        <v>0</v>
      </c>
      <c r="G1306" s="3">
        <f t="shared" si="38"/>
        <v>26240.166159999997</v>
      </c>
      <c r="H1306" s="3">
        <f t="shared" si="41"/>
        <v>0.15999999999985448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9470.52</v>
      </c>
      <c r="D1311" s="2">
        <f>BILANCA!E308</f>
        <v>20934.77</v>
      </c>
      <c r="E1311" s="2">
        <v>0</v>
      </c>
      <c r="F1311" s="2">
        <v>0</v>
      </c>
      <c r="G1311" s="3">
        <f t="shared" si="52"/>
        <v>15453.35806</v>
      </c>
      <c r="H1311" s="3">
        <f t="shared" si="41"/>
        <v>0.70999999999912689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59.5</v>
      </c>
      <c r="D1312" s="2">
        <f>BILANCA!E309</f>
        <v>70.599999999999994</v>
      </c>
      <c r="E1312" s="2">
        <v>0</v>
      </c>
      <c r="F1312" s="2">
        <v>0</v>
      </c>
      <c r="G1312" s="3">
        <f t="shared" si="52"/>
        <v>60.611399999999996</v>
      </c>
      <c r="H1312" s="3">
        <f t="shared" si="41"/>
        <v>0.90000000000000568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10.99</v>
      </c>
      <c r="D1314" s="2">
        <f>BILANCA!E311</f>
        <v>0</v>
      </c>
      <c r="E1314" s="2">
        <v>0</v>
      </c>
      <c r="F1314" s="2">
        <v>0</v>
      </c>
      <c r="G1314" s="3">
        <f t="shared" si="52"/>
        <v>3.3409599999999999</v>
      </c>
      <c r="H1314" s="3">
        <f t="shared" si="41"/>
        <v>9.9999999999997868E-3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25727.11</v>
      </c>
      <c r="D1338" s="2">
        <f>BILANCA!E335</f>
        <v>31461.05</v>
      </c>
      <c r="E1338" s="2">
        <v>0</v>
      </c>
      <c r="F1338" s="2">
        <v>0</v>
      </c>
      <c r="G1338" s="3">
        <f t="shared" si="52"/>
        <v>29076.940880000002</v>
      </c>
      <c r="H1338" s="3">
        <f t="shared" si="41"/>
        <v>0.15999999999985448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1204.45</v>
      </c>
      <c r="D1339" s="2">
        <f>BILANCA!E336</f>
        <v>5.23</v>
      </c>
      <c r="E1339" s="2">
        <v>0</v>
      </c>
      <c r="F1339" s="2">
        <v>0</v>
      </c>
      <c r="G1339" s="3">
        <f t="shared" si="52"/>
        <v>399.70539000000008</v>
      </c>
      <c r="H1339" s="3">
        <f t="shared" si="41"/>
        <v>0.6800000000000459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718239.12000000104</v>
      </c>
      <c r="D1340" s="2">
        <f>BILANCA!E337</f>
        <v>815546.64</v>
      </c>
      <c r="E1340" s="2">
        <v>0</v>
      </c>
      <c r="F1340" s="2">
        <v>0</v>
      </c>
      <c r="G1340" s="3">
        <f t="shared" si="52"/>
        <v>775279.69200000039</v>
      </c>
      <c r="H1340" s="3">
        <f t="shared" si="41"/>
        <v>0.48000000102911144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30755.66</v>
      </c>
      <c r="D1346" s="2">
        <f>BILANCA!E343</f>
        <v>48630.49</v>
      </c>
      <c r="E1346" s="2">
        <v>0</v>
      </c>
      <c r="F1346" s="2">
        <v>0</v>
      </c>
      <c r="G1346" s="3">
        <f t="shared" si="52"/>
        <v>43013.591039999999</v>
      </c>
      <c r="H1346" s="3">
        <f t="shared" si="41"/>
        <v>0.82999999999810825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0.22</v>
      </c>
      <c r="D1347" s="2">
        <f>BILANCA!E344</f>
        <v>0.21</v>
      </c>
      <c r="E1347" s="2">
        <v>0</v>
      </c>
      <c r="F1347" s="2">
        <v>0</v>
      </c>
      <c r="G1347" s="3">
        <f t="shared" si="52"/>
        <v>0.21568000000000001</v>
      </c>
      <c r="H1347" s="3">
        <f t="shared" si="41"/>
        <v>0.43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30755.66</v>
      </c>
      <c r="D1357" s="2">
        <f>BILANCA!E354</f>
        <v>48630.49</v>
      </c>
      <c r="E1357" s="2">
        <v>0</v>
      </c>
      <c r="F1357" s="2">
        <v>0</v>
      </c>
      <c r="G1357" s="3">
        <f t="shared" si="52"/>
        <v>44421.774079999996</v>
      </c>
      <c r="H1357" s="3">
        <f t="shared" si="41"/>
        <v>0.82999999999810825</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29506777.789999999</v>
      </c>
      <c r="D1368" s="2">
        <f>BILANCA!E365</f>
        <v>25312905.809999999</v>
      </c>
      <c r="E1368" s="2">
        <v>0</v>
      </c>
      <c r="F1368" s="2">
        <v>0</v>
      </c>
      <c r="G1368" s="3">
        <f t="shared" si="57"/>
        <v>28687467.008779995</v>
      </c>
      <c r="H1368" s="3">
        <f t="shared" si="58"/>
        <v>0.40000000223517418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2222.23</v>
      </c>
      <c r="E1382" s="2">
        <v>0</v>
      </c>
      <c r="F1382" s="2">
        <v>0</v>
      </c>
      <c r="G1382" s="3">
        <f t="shared" si="59"/>
        <v>1653.3391200000001</v>
      </c>
      <c r="H1382" s="3">
        <f t="shared" si="60"/>
        <v>0.23000000000001819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9470.52</v>
      </c>
      <c r="D1383" s="2">
        <f>BILANCA!E380</f>
        <v>9294.73</v>
      </c>
      <c r="E1383" s="2">
        <v>0</v>
      </c>
      <c r="F1383" s="2">
        <v>0</v>
      </c>
      <c r="G1383" s="3">
        <f t="shared" si="59"/>
        <v>10466.37254</v>
      </c>
      <c r="H1383" s="3">
        <f t="shared" si="60"/>
        <v>0.75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504</v>
      </c>
      <c r="E1384" s="2">
        <v>0</v>
      </c>
      <c r="F1384" s="2">
        <v>0</v>
      </c>
      <c r="G1384" s="3">
        <f t="shared" si="59"/>
        <v>376.99200000000002</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8587824.3499999996</v>
      </c>
      <c r="D1424" s="2">
        <f>'RAS-funkcijski'!E28</f>
        <v>10543516.82</v>
      </c>
      <c r="E1424" s="2">
        <v>0</v>
      </c>
      <c r="F1424" s="2">
        <v>0</v>
      </c>
      <c r="G1424" s="3">
        <f t="shared" si="52"/>
        <v>712196.59175999998</v>
      </c>
      <c r="H1424" s="3">
        <f t="shared" si="41"/>
        <v>0.52999999932944775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8587824.3499999996</v>
      </c>
      <c r="D1427" s="2">
        <f>'RAS-funkcijski'!E31</f>
        <v>10543516.82</v>
      </c>
      <c r="E1427" s="2">
        <v>0</v>
      </c>
      <c r="F1427" s="2">
        <v>0</v>
      </c>
      <c r="G1427" s="3">
        <f t="shared" si="52"/>
        <v>801221.16573000001</v>
      </c>
      <c r="H1427" s="3">
        <f t="shared" si="41"/>
        <v>0.52999999932944775</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8587824.3499999996</v>
      </c>
      <c r="D1537" s="14">
        <f>'RAS-funkcijski'!E141</f>
        <v>10543516.82</v>
      </c>
      <c r="E1537" s="14">
        <v>0</v>
      </c>
      <c r="F1537" s="14">
        <v>0</v>
      </c>
      <c r="G1537" s="15">
        <f t="shared" si="52"/>
        <v>4065455.5446300004</v>
      </c>
      <c r="H1537" s="15">
        <f t="shared" si="63"/>
        <v>0.52999999932944775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486470.91000000003</v>
      </c>
      <c r="D1538" s="7">
        <f>'P-VRIO'!E5</f>
        <v>93144.46</v>
      </c>
      <c r="E1538" s="7">
        <v>0</v>
      </c>
      <c r="F1538" s="7">
        <v>0</v>
      </c>
      <c r="G1538" s="8">
        <f t="shared" si="52"/>
        <v>672.75983000000008</v>
      </c>
      <c r="H1538" s="8">
        <f t="shared" si="63"/>
        <v>0.54999999997380655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91972.66</v>
      </c>
      <c r="D1539" s="2">
        <f>'P-VRIO'!E6</f>
        <v>93144.46</v>
      </c>
      <c r="E1539" s="2">
        <v>0</v>
      </c>
      <c r="F1539" s="2">
        <v>0</v>
      </c>
      <c r="G1539" s="3">
        <f t="shared" si="52"/>
        <v>556.52316000000008</v>
      </c>
      <c r="H1539" s="3">
        <f t="shared" si="63"/>
        <v>0.80000000000291038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91972.66</v>
      </c>
      <c r="D1540" s="2">
        <f>'P-VRIO'!E7</f>
        <v>93144.46</v>
      </c>
      <c r="E1540" s="2">
        <v>0</v>
      </c>
      <c r="F1540" s="2">
        <v>0</v>
      </c>
      <c r="G1540" s="3">
        <f t="shared" si="52"/>
        <v>834.78474000000006</v>
      </c>
      <c r="H1540" s="3">
        <f t="shared" si="63"/>
        <v>0.80000000000291038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91972.66</v>
      </c>
      <c r="D1542" s="2">
        <f>'P-VRIO'!E9</f>
        <v>93144.46</v>
      </c>
      <c r="E1542" s="2">
        <v>0</v>
      </c>
      <c r="F1542" s="2">
        <v>0</v>
      </c>
      <c r="G1542" s="3">
        <f t="shared" si="52"/>
        <v>1391.3079</v>
      </c>
      <c r="H1542" s="3">
        <f t="shared" si="63"/>
        <v>0.80000000000291038</v>
      </c>
      <c r="I1542" s="11">
        <f t="shared" si="64"/>
        <v>1113.0463200040492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394498.25</v>
      </c>
      <c r="D1555" s="2">
        <f>'P-VRIO'!E22</f>
        <v>0</v>
      </c>
      <c r="E1555" s="2">
        <v>0</v>
      </c>
      <c r="F1555" s="2">
        <v>0</v>
      </c>
      <c r="G1555" s="3">
        <f t="shared" si="52"/>
        <v>7100.968499999999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394498.25</v>
      </c>
      <c r="D1556" s="2">
        <f>'P-VRIO'!E23</f>
        <v>0</v>
      </c>
      <c r="E1556" s="2">
        <v>0</v>
      </c>
      <c r="F1556" s="2">
        <v>0</v>
      </c>
      <c r="G1556" s="3">
        <f t="shared" si="52"/>
        <v>7495.4667499999996</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394498.25</v>
      </c>
      <c r="D1558" s="2">
        <f>'P-VRIO'!E25</f>
        <v>0</v>
      </c>
      <c r="E1558" s="2">
        <v>0</v>
      </c>
      <c r="F1558" s="2">
        <v>0</v>
      </c>
      <c r="G1558" s="3">
        <f t="shared" si="52"/>
        <v>8284.4632500000007</v>
      </c>
      <c r="H1558" s="3">
        <f t="shared" si="63"/>
        <v>0.25</v>
      </c>
      <c r="I1558" s="11">
        <f t="shared" si="66"/>
        <v>2071.1158125000002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30266447.539999999</v>
      </c>
      <c r="D1582" s="7"/>
      <c r="E1582" s="7">
        <v>0</v>
      </c>
      <c r="F1582" s="7">
        <v>0</v>
      </c>
      <c r="G1582" s="8">
        <f t="shared" ref="G1582:G1686" si="70">B1582/1000*C1582</f>
        <v>30266.447540000001</v>
      </c>
      <c r="H1582" s="8">
        <f t="shared" ref="H1582:H1686" si="71">ABS(C1582-ROUND(C1582,0))</f>
        <v>0.46000000089406967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31409203.850000001</v>
      </c>
      <c r="D1583" s="2">
        <v>0</v>
      </c>
      <c r="E1583" s="2">
        <v>0</v>
      </c>
      <c r="F1583" s="2">
        <v>0</v>
      </c>
      <c r="G1583" s="3">
        <f t="shared" si="70"/>
        <v>62818.407700000003</v>
      </c>
      <c r="H1583" s="3">
        <f t="shared" si="71"/>
        <v>0.14999999850988388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97643.159999999989</v>
      </c>
      <c r="D1584" s="2">
        <v>0</v>
      </c>
      <c r="E1584" s="2">
        <v>0</v>
      </c>
      <c r="F1584" s="2">
        <v>0</v>
      </c>
      <c r="G1584" s="3">
        <f t="shared" si="70"/>
        <v>292.92947999999996</v>
      </c>
      <c r="H1584" s="3">
        <f t="shared" si="71"/>
        <v>0.15999999998894054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9911733.1700000018</v>
      </c>
      <c r="D1585" s="2">
        <v>0</v>
      </c>
      <c r="E1585" s="2">
        <v>0</v>
      </c>
      <c r="F1585" s="2">
        <v>0</v>
      </c>
      <c r="G1585" s="3">
        <f t="shared" si="70"/>
        <v>39646.932680000005</v>
      </c>
      <c r="H1585" s="3">
        <f t="shared" si="71"/>
        <v>0.17000000178813934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9062703.8900000006</v>
      </c>
      <c r="D1586" s="2">
        <v>0</v>
      </c>
      <c r="E1586" s="2">
        <v>0</v>
      </c>
      <c r="F1586" s="2">
        <v>0</v>
      </c>
      <c r="G1586" s="3">
        <f t="shared" si="70"/>
        <v>45313.519450000007</v>
      </c>
      <c r="H1586" s="3">
        <f t="shared" si="71"/>
        <v>0.10999999940395355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839170.33</v>
      </c>
      <c r="D1587" s="2">
        <v>0</v>
      </c>
      <c r="E1587" s="2">
        <v>0</v>
      </c>
      <c r="F1587" s="2">
        <v>0</v>
      </c>
      <c r="G1587" s="3">
        <f t="shared" si="70"/>
        <v>5035.0219799999995</v>
      </c>
      <c r="H1587" s="3">
        <f t="shared" si="71"/>
        <v>0.32999999995809048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7259.89</v>
      </c>
      <c r="D1588" s="2">
        <v>0</v>
      </c>
      <c r="E1588" s="2">
        <v>0</v>
      </c>
      <c r="F1588" s="2">
        <v>0</v>
      </c>
      <c r="G1588" s="3">
        <f t="shared" si="70"/>
        <v>50.819230000000005</v>
      </c>
      <c r="H1588" s="3">
        <f t="shared" si="71"/>
        <v>0.10999999999967258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2599.06</v>
      </c>
      <c r="D1593" s="2">
        <v>0</v>
      </c>
      <c r="E1593" s="2">
        <v>0</v>
      </c>
      <c r="F1593" s="2">
        <v>0</v>
      </c>
      <c r="G1593" s="3">
        <f t="shared" si="70"/>
        <v>31.18872</v>
      </c>
      <c r="H1593" s="3">
        <f t="shared" si="71"/>
        <v>5.999999999994543E-2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47828.55</v>
      </c>
      <c r="D1594" s="2">
        <v>0</v>
      </c>
      <c r="E1594" s="2">
        <v>0</v>
      </c>
      <c r="F1594" s="2">
        <v>0</v>
      </c>
      <c r="G1594" s="3">
        <f t="shared" si="70"/>
        <v>621.77115000000003</v>
      </c>
      <c r="H1594" s="3">
        <f t="shared" si="71"/>
        <v>0.44999999999708962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28549.86</v>
      </c>
      <c r="D1595" s="2">
        <v>0</v>
      </c>
      <c r="E1595" s="2">
        <v>0</v>
      </c>
      <c r="F1595" s="2">
        <v>0</v>
      </c>
      <c r="G1595" s="3">
        <f t="shared" si="70"/>
        <v>399.69803999999999</v>
      </c>
      <c r="H1595" s="3">
        <f t="shared" si="71"/>
        <v>0.13999999999941792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28549.86</v>
      </c>
      <c r="D1599" s="2">
        <v>0</v>
      </c>
      <c r="E1599" s="2">
        <v>0</v>
      </c>
      <c r="F1599" s="2">
        <v>0</v>
      </c>
      <c r="G1599" s="3">
        <f t="shared" si="70"/>
        <v>513.89747999999997</v>
      </c>
      <c r="H1599" s="3">
        <f t="shared" si="71"/>
        <v>0.13999999999941792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21323449.109999999</v>
      </c>
      <c r="D1601" s="2">
        <v>0</v>
      </c>
      <c r="E1601" s="2">
        <v>0</v>
      </c>
      <c r="F1601" s="2">
        <v>0</v>
      </c>
      <c r="G1601" s="3">
        <f>B1601/1000*C1601</f>
        <v>426468.98219999997</v>
      </c>
      <c r="H1601" s="3">
        <f>ABS(C1601-ROUND(C1601,0))</f>
        <v>0.10999999940395355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35487046.259999998</v>
      </c>
      <c r="D1602" s="2">
        <v>0</v>
      </c>
      <c r="E1602" s="2">
        <v>0</v>
      </c>
      <c r="F1602" s="2">
        <v>0</v>
      </c>
      <c r="G1602" s="3">
        <f t="shared" si="70"/>
        <v>745227.97146000003</v>
      </c>
      <c r="H1602" s="3">
        <f t="shared" si="71"/>
        <v>0.25999999791383743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97818.95</v>
      </c>
      <c r="D1603" s="2">
        <v>0</v>
      </c>
      <c r="E1603" s="2">
        <v>0</v>
      </c>
      <c r="F1603" s="2">
        <v>0</v>
      </c>
      <c r="G1603" s="3">
        <f t="shared" si="70"/>
        <v>2152.0168999999996</v>
      </c>
      <c r="H1603" s="3">
        <f t="shared" si="71"/>
        <v>5.0000000002910383E-2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9815624.8699999973</v>
      </c>
      <c r="D1604" s="2">
        <v>0</v>
      </c>
      <c r="E1604" s="2">
        <v>0</v>
      </c>
      <c r="F1604" s="2">
        <v>0</v>
      </c>
      <c r="G1604" s="3">
        <f t="shared" si="70"/>
        <v>225759.37200999993</v>
      </c>
      <c r="H1604" s="3">
        <f t="shared" si="71"/>
        <v>0.13000000268220901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8967045.1999999993</v>
      </c>
      <c r="D1605" s="2">
        <v>0</v>
      </c>
      <c r="E1605" s="2">
        <v>0</v>
      </c>
      <c r="F1605" s="2">
        <v>0</v>
      </c>
      <c r="G1605" s="3">
        <f t="shared" si="70"/>
        <v>215209.08479999998</v>
      </c>
      <c r="H1605" s="3">
        <f t="shared" si="71"/>
        <v>0.19999999925494194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839330.51</v>
      </c>
      <c r="D1606" s="2">
        <v>0</v>
      </c>
      <c r="E1606" s="2">
        <v>0</v>
      </c>
      <c r="F1606" s="2">
        <v>0</v>
      </c>
      <c r="G1606" s="3">
        <f t="shared" si="70"/>
        <v>20983.262750000002</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7290.29</v>
      </c>
      <c r="D1607" s="2">
        <v>0</v>
      </c>
      <c r="E1607" s="2">
        <v>0</v>
      </c>
      <c r="F1607" s="2">
        <v>0</v>
      </c>
      <c r="G1607" s="3">
        <f t="shared" si="70"/>
        <v>189.54754</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1958.87</v>
      </c>
      <c r="D1612" s="2">
        <v>0</v>
      </c>
      <c r="E1612" s="2">
        <v>0</v>
      </c>
      <c r="F1612" s="2">
        <v>0</v>
      </c>
      <c r="G1612" s="3">
        <f t="shared" si="70"/>
        <v>60.724969999999999</v>
      </c>
      <c r="H1612" s="3">
        <f t="shared" si="71"/>
        <v>0.13000000000010914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47828.55</v>
      </c>
      <c r="D1613" s="2">
        <v>0</v>
      </c>
      <c r="E1613" s="2">
        <v>0</v>
      </c>
      <c r="F1613" s="2">
        <v>0</v>
      </c>
      <c r="G1613" s="3">
        <f t="shared" si="70"/>
        <v>1530.5136000000002</v>
      </c>
      <c r="H1613" s="3">
        <f t="shared" si="71"/>
        <v>0.44999999999708962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10675.03</v>
      </c>
      <c r="D1614" s="2">
        <v>0</v>
      </c>
      <c r="E1614" s="2">
        <v>0</v>
      </c>
      <c r="F1614" s="2">
        <v>0</v>
      </c>
      <c r="G1614" s="3">
        <f t="shared" si="70"/>
        <v>352.27599000000004</v>
      </c>
      <c r="H1614" s="3">
        <f t="shared" si="71"/>
        <v>3.0000000000654836E-2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10675.03</v>
      </c>
      <c r="D1618" s="2">
        <v>0</v>
      </c>
      <c r="E1618" s="2">
        <v>0</v>
      </c>
      <c r="F1618" s="2">
        <v>0</v>
      </c>
      <c r="G1618" s="3">
        <f t="shared" si="70"/>
        <v>394.97611000000001</v>
      </c>
      <c r="H1618" s="3">
        <f t="shared" si="71"/>
        <v>3.0000000000654836E-2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25515098.859999999</v>
      </c>
      <c r="D1620" s="2">
        <v>0</v>
      </c>
      <c r="E1620" s="2">
        <v>0</v>
      </c>
      <c r="F1620" s="2">
        <v>0</v>
      </c>
      <c r="G1620" s="3">
        <f>B1620/1000*C1620</f>
        <v>995088.85554000002</v>
      </c>
      <c r="H1620" s="3">
        <f>ABS(C1620-ROUND(C1620,0))</f>
        <v>0.14000000059604645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26188605.130000003</v>
      </c>
      <c r="D1621" s="2">
        <v>0</v>
      </c>
      <c r="E1621" s="2">
        <v>0</v>
      </c>
      <c r="F1621" s="2">
        <v>0</v>
      </c>
      <c r="G1621" s="3">
        <f t="shared" si="70"/>
        <v>1047544.2052000001</v>
      </c>
      <c r="H1621" s="3">
        <f t="shared" si="71"/>
        <v>0.13000000268220901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5.23</v>
      </c>
      <c r="D1622" s="2">
        <v>0</v>
      </c>
      <c r="E1622" s="2">
        <v>0</v>
      </c>
      <c r="F1622" s="2">
        <v>0</v>
      </c>
      <c r="G1622" s="3">
        <f t="shared" si="70"/>
        <v>0.21443000000000004</v>
      </c>
      <c r="H1622" s="3">
        <f t="shared" si="71"/>
        <v>0.23000000000000043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5.23</v>
      </c>
      <c r="D1628" s="2">
        <v>0</v>
      </c>
      <c r="E1628" s="2">
        <v>0</v>
      </c>
      <c r="F1628" s="2">
        <v>0</v>
      </c>
      <c r="G1628" s="3">
        <f t="shared" si="70"/>
        <v>0.24581000000000003</v>
      </c>
      <c r="H1628" s="3">
        <f t="shared" si="71"/>
        <v>0.23000000000000043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5.23</v>
      </c>
      <c r="D1634" s="2">
        <v>0</v>
      </c>
      <c r="E1634" s="2">
        <v>0</v>
      </c>
      <c r="F1634" s="2">
        <v>0</v>
      </c>
      <c r="G1634" s="3">
        <f t="shared" si="70"/>
        <v>0.27718999999999999</v>
      </c>
      <c r="H1634" s="3">
        <f t="shared" si="71"/>
        <v>0.23000000000000043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5.23</v>
      </c>
      <c r="D1635" s="2">
        <v>0</v>
      </c>
      <c r="E1635" s="2">
        <v>0</v>
      </c>
      <c r="F1635" s="2">
        <v>0</v>
      </c>
      <c r="G1635" s="3">
        <f t="shared" si="70"/>
        <v>0.28242</v>
      </c>
      <c r="H1635" s="3">
        <f t="shared" si="71"/>
        <v>0.23000000000000043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26188599.899999999</v>
      </c>
      <c r="D1681" s="2">
        <v>0</v>
      </c>
      <c r="E1681" s="2">
        <v>0</v>
      </c>
      <c r="F1681" s="2">
        <v>0</v>
      </c>
      <c r="G1681" s="3">
        <f t="shared" si="70"/>
        <v>2618859.9900000002</v>
      </c>
      <c r="H1681" s="3">
        <f t="shared" si="71"/>
        <v>0.10000000149011612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9294.73</v>
      </c>
      <c r="D1682" s="2">
        <v>0</v>
      </c>
      <c r="E1682" s="2">
        <v>0</v>
      </c>
      <c r="F1682" s="2">
        <v>0</v>
      </c>
      <c r="G1682" s="3">
        <f t="shared" si="70"/>
        <v>938.76773000000003</v>
      </c>
      <c r="H1682" s="3">
        <f t="shared" si="71"/>
        <v>0.27000000000043656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815546.64</v>
      </c>
      <c r="D1683" s="2">
        <v>0</v>
      </c>
      <c r="E1683" s="2">
        <v>0</v>
      </c>
      <c r="F1683" s="2">
        <v>0</v>
      </c>
      <c r="G1683" s="3">
        <f t="shared" si="70"/>
        <v>83185.757279999991</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48630.49</v>
      </c>
      <c r="D1685" s="2">
        <v>0</v>
      </c>
      <c r="E1685" s="2">
        <v>0</v>
      </c>
      <c r="F1685" s="2">
        <v>0</v>
      </c>
      <c r="G1685" s="3">
        <f>B1685/1000*C1685</f>
        <v>5057.5709599999991</v>
      </c>
      <c r="H1685" s="3">
        <f>ABS(C1685-ROUND(C1685,0))</f>
        <v>0.48999999999796273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25315128.039999999</v>
      </c>
      <c r="D1686" s="14">
        <v>0</v>
      </c>
      <c r="E1686" s="14">
        <v>0</v>
      </c>
      <c r="F1686" s="14">
        <v>0</v>
      </c>
      <c r="G1686" s="15">
        <f t="shared" si="70"/>
        <v>2658088.4441999998</v>
      </c>
      <c r="H1686" s="15">
        <f t="shared" si="71"/>
        <v>3.9999999105930328E-2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20735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8576775.9499999993</v>
      </c>
      <c r="I17" s="275">
        <f>'PR-RAS'!E6</f>
        <v>9748290.0700000003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8542246.8000000007</v>
      </c>
      <c r="I18" s="275">
        <f>'PR-RAS'!E152</f>
        <v>10495688.27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6626.8299999966475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770097.84</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288842.62000000011</v>
      </c>
      <c r="I22" s="275">
        <f>BILANCA!E7</f>
        <v>637835.38999999978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30399595.310000002</v>
      </c>
      <c r="I23" s="275">
        <f>BILANCA!E69</f>
        <v>25369876.800000001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30266447.539999999</v>
      </c>
      <c r="I24" s="275">
        <f>BILANCA!E177</f>
        <v>26188605.129999999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421990.39</v>
      </c>
      <c r="I25" s="275">
        <f>BILANCA!E251</f>
        <v>-180892.93999999994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8587824.3499999996</v>
      </c>
      <c r="I31" s="275">
        <f>'RAS-funkcijski'!E141</f>
        <v>10543516.82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486470.91000000003</v>
      </c>
      <c r="I33" s="275">
        <f>'P-VRIO'!E5</f>
        <v>93144.46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394498.25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30266447.539999999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26188605.130000003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5.23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26188599.899999999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50" zoomScaleNormal="100" workbookViewId="0">
      <selection activeCell="B418" sqref="B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8576775.9499999993</v>
      </c>
      <c r="E6" s="60">
        <f>E7+E43+E49+E82+E106+E125+E134+E140</f>
        <v>9748290.0700000003</v>
      </c>
      <c r="F6" s="45">
        <f t="shared" ref="F6:F132" si="0">IF(D6&lt;&gt;0,IF(E6/D6&gt;=100,"&gt;&gt;100",E6/D6*100),"-")</f>
        <v>113.65914332879363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14822.04</v>
      </c>
      <c r="E82" s="60">
        <f t="shared" si="15"/>
        <v>3291.86</v>
      </c>
      <c r="F82" s="45">
        <f t="shared" si="0"/>
        <v>22.209223561668974</v>
      </c>
    </row>
    <row r="83" spans="1:6" ht="12.75" customHeight="1" x14ac:dyDescent="0.2">
      <c r="A83" s="63">
        <v>641</v>
      </c>
      <c r="B83" s="64" t="s">
        <v>169</v>
      </c>
      <c r="C83" s="247" t="s">
        <v>170</v>
      </c>
      <c r="D83" s="60">
        <f t="shared" ref="D83:E83" si="16">SUM(D84:D90)</f>
        <v>14822.04</v>
      </c>
      <c r="E83" s="60">
        <f t="shared" si="16"/>
        <v>3291.86</v>
      </c>
      <c r="F83" s="45">
        <f t="shared" si="0"/>
        <v>22.209223561668974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14822.04</v>
      </c>
      <c r="E85" s="194">
        <v>3291.86</v>
      </c>
      <c r="F85" s="45">
        <f t="shared" si="0"/>
        <v>22.209223561668974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4761.82</v>
      </c>
      <c r="E106" s="60">
        <f>E107+E112+E120+E124</f>
        <v>2385</v>
      </c>
      <c r="F106" s="45">
        <f t="shared" si="0"/>
        <v>50.085891528869219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4761.82</v>
      </c>
      <c r="E112" s="60">
        <f t="shared" si="20"/>
        <v>2385</v>
      </c>
      <c r="F112" s="45">
        <f t="shared" si="0"/>
        <v>50.085891528869219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4761.82</v>
      </c>
      <c r="E117" s="194">
        <v>2385</v>
      </c>
      <c r="F117" s="45">
        <f t="shared" si="0"/>
        <v>50.085891528869219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4631.29</v>
      </c>
      <c r="E125" s="60">
        <f t="shared" si="22"/>
        <v>3041.99</v>
      </c>
      <c r="F125" s="45">
        <f t="shared" si="0"/>
        <v>65.683427295634687</v>
      </c>
    </row>
    <row r="126" spans="1:6" ht="12.75" customHeight="1" x14ac:dyDescent="0.2">
      <c r="A126" s="63">
        <v>661</v>
      </c>
      <c r="B126" s="65" t="s">
        <v>255</v>
      </c>
      <c r="C126" s="247" t="s">
        <v>256</v>
      </c>
      <c r="D126" s="60">
        <f t="shared" ref="D126:E126" si="23">SUM(D127:D128)</f>
        <v>4631.29</v>
      </c>
      <c r="E126" s="60">
        <f t="shared" si="23"/>
        <v>3041.99</v>
      </c>
      <c r="F126" s="45">
        <f t="shared" si="0"/>
        <v>65.683427295634687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4631.29</v>
      </c>
      <c r="E128" s="194">
        <v>3041.99</v>
      </c>
      <c r="F128" s="45">
        <f t="shared" si="0"/>
        <v>65.683427295634687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8552479.7599999998</v>
      </c>
      <c r="E134" s="60">
        <f t="shared" si="25"/>
        <v>9739490.120000001</v>
      </c>
      <c r="F134" s="45">
        <f t="shared" ref="F134:F229" si="26">IF(D134&lt;&gt;0,IF(E134/D134&gt;=100,"&gt;&gt;100",E134/D134*100),"-")</f>
        <v>113.87913673355483</v>
      </c>
    </row>
    <row r="135" spans="1:6" ht="24" x14ac:dyDescent="0.2">
      <c r="A135" s="63">
        <v>671</v>
      </c>
      <c r="B135" s="182" t="s">
        <v>273</v>
      </c>
      <c r="C135" s="247" t="s">
        <v>274</v>
      </c>
      <c r="D135" s="60">
        <f t="shared" ref="D135:E135" si="27">SUM(D136:D138)</f>
        <v>8552479.7599999998</v>
      </c>
      <c r="E135" s="60">
        <f t="shared" si="27"/>
        <v>9739490.120000001</v>
      </c>
      <c r="F135" s="45">
        <f t="shared" si="26"/>
        <v>113.87913673355483</v>
      </c>
    </row>
    <row r="136" spans="1:6" ht="12.75" customHeight="1" x14ac:dyDescent="0.2">
      <c r="A136" s="63">
        <v>6711</v>
      </c>
      <c r="B136" s="65" t="s">
        <v>275</v>
      </c>
      <c r="C136" s="247" t="s">
        <v>276</v>
      </c>
      <c r="D136" s="194">
        <v>8526956.7599999998</v>
      </c>
      <c r="E136" s="194">
        <v>9709536.4000000004</v>
      </c>
      <c r="F136" s="45">
        <f t="shared" si="26"/>
        <v>113.86871862124937</v>
      </c>
    </row>
    <row r="137" spans="1:6" ht="24" x14ac:dyDescent="0.2">
      <c r="A137" s="63">
        <v>6712</v>
      </c>
      <c r="B137" s="182" t="s">
        <v>277</v>
      </c>
      <c r="C137" s="247" t="s">
        <v>278</v>
      </c>
      <c r="D137" s="194">
        <v>25523</v>
      </c>
      <c r="E137" s="194">
        <v>29953.72</v>
      </c>
      <c r="F137" s="45">
        <f t="shared" si="26"/>
        <v>117.35971476707283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81.040000000000006</v>
      </c>
      <c r="E140" s="60">
        <f t="shared" si="28"/>
        <v>81.099999999999994</v>
      </c>
      <c r="F140" s="45">
        <f t="shared" si="26"/>
        <v>100.07403751233956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81.040000000000006</v>
      </c>
      <c r="E151" s="194">
        <v>81.099999999999994</v>
      </c>
      <c r="F151" s="45">
        <f t="shared" si="26"/>
        <v>100.07403751233956</v>
      </c>
    </row>
    <row r="152" spans="1:6" ht="12.75" customHeight="1" x14ac:dyDescent="0.2">
      <c r="A152" s="63">
        <v>3</v>
      </c>
      <c r="B152" s="64" t="s">
        <v>307</v>
      </c>
      <c r="C152" s="247" t="s">
        <v>13</v>
      </c>
      <c r="D152" s="60">
        <f>D153+D164+D202+D221+D230+D262+D273</f>
        <v>8542246.8000000007</v>
      </c>
      <c r="E152" s="60">
        <f>E153+E164+E202+E221+E230+E262+E273</f>
        <v>10495688.27</v>
      </c>
      <c r="F152" s="45">
        <f t="shared" si="26"/>
        <v>122.86800552285611</v>
      </c>
    </row>
    <row r="153" spans="1:6" ht="12.75" customHeight="1" x14ac:dyDescent="0.2">
      <c r="A153" s="63">
        <v>31</v>
      </c>
      <c r="B153" s="64" t="s">
        <v>308</v>
      </c>
      <c r="C153" s="247" t="s">
        <v>309</v>
      </c>
      <c r="D153" s="60">
        <f t="shared" ref="D153:E153" si="30">D154+D159+D160</f>
        <v>7636976.6300000008</v>
      </c>
      <c r="E153" s="60">
        <f t="shared" si="30"/>
        <v>9604805.8699999992</v>
      </c>
      <c r="F153" s="45">
        <f t="shared" si="26"/>
        <v>125.76712402483805</v>
      </c>
    </row>
    <row r="154" spans="1:6" ht="12.75" customHeight="1" x14ac:dyDescent="0.2">
      <c r="A154" s="63">
        <v>311</v>
      </c>
      <c r="B154" s="64" t="s">
        <v>310</v>
      </c>
      <c r="C154" s="247" t="s">
        <v>311</v>
      </c>
      <c r="D154" s="60">
        <f t="shared" ref="D154:E154" si="31">SUM(D155:D158)</f>
        <v>6362981.9100000001</v>
      </c>
      <c r="E154" s="60">
        <f t="shared" si="31"/>
        <v>8011272.6599999992</v>
      </c>
      <c r="F154" s="45">
        <f t="shared" si="26"/>
        <v>125.9043758620398</v>
      </c>
    </row>
    <row r="155" spans="1:6" ht="12.75" customHeight="1" x14ac:dyDescent="0.2">
      <c r="A155" s="63">
        <v>3111</v>
      </c>
      <c r="B155" s="64" t="s">
        <v>312</v>
      </c>
      <c r="C155" s="247" t="s">
        <v>313</v>
      </c>
      <c r="D155" s="194">
        <v>6276237.1699999999</v>
      </c>
      <c r="E155" s="194">
        <v>7877298.8099999996</v>
      </c>
      <c r="F155" s="45">
        <f t="shared" si="26"/>
        <v>125.50989703915221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86744.74</v>
      </c>
      <c r="E157" s="194">
        <v>133973.85</v>
      </c>
      <c r="F157" s="45">
        <f t="shared" si="26"/>
        <v>154.44607938187374</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257670.23</v>
      </c>
      <c r="E159" s="194">
        <v>305728.26</v>
      </c>
      <c r="F159" s="45">
        <f t="shared" si="26"/>
        <v>118.65098269210223</v>
      </c>
    </row>
    <row r="160" spans="1:6" ht="12.75" customHeight="1" x14ac:dyDescent="0.2">
      <c r="A160" s="63">
        <v>313</v>
      </c>
      <c r="B160" s="65" t="s">
        <v>322</v>
      </c>
      <c r="C160" s="247" t="s">
        <v>323</v>
      </c>
      <c r="D160" s="60">
        <f t="shared" ref="D160:E160" si="32">SUM(D161:D163)</f>
        <v>1016324.49</v>
      </c>
      <c r="E160" s="60">
        <f t="shared" si="32"/>
        <v>1287804.95</v>
      </c>
      <c r="F160" s="45">
        <f t="shared" si="26"/>
        <v>126.71198644440813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1016324.49</v>
      </c>
      <c r="E162" s="194">
        <v>1287804.95</v>
      </c>
      <c r="F162" s="45">
        <f t="shared" si="26"/>
        <v>126.71198644440813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899131.93000000017</v>
      </c>
      <c r="E164" s="60">
        <f>E165+E170+E178+E188+E189+E194</f>
        <v>883622.51</v>
      </c>
      <c r="F164" s="45">
        <f t="shared" si="26"/>
        <v>98.275067375262708</v>
      </c>
    </row>
    <row r="165" spans="1:6" ht="12.75" customHeight="1" x14ac:dyDescent="0.2">
      <c r="A165" s="63">
        <v>321</v>
      </c>
      <c r="B165" s="64" t="s">
        <v>332</v>
      </c>
      <c r="C165" s="247" t="s">
        <v>333</v>
      </c>
      <c r="D165" s="60">
        <f t="shared" ref="D165:E165" si="33">SUM(D166:D169)</f>
        <v>252022.59</v>
      </c>
      <c r="E165" s="60">
        <f t="shared" si="33"/>
        <v>286432.28999999998</v>
      </c>
      <c r="F165" s="45">
        <f t="shared" si="26"/>
        <v>113.65341892566059</v>
      </c>
    </row>
    <row r="166" spans="1:6" ht="12.75" customHeight="1" x14ac:dyDescent="0.2">
      <c r="A166" s="63">
        <v>3211</v>
      </c>
      <c r="B166" s="64" t="s">
        <v>334</v>
      </c>
      <c r="C166" s="247" t="s">
        <v>335</v>
      </c>
      <c r="D166" s="194">
        <v>7225.88</v>
      </c>
      <c r="E166" s="194">
        <v>9262.84</v>
      </c>
      <c r="F166" s="45">
        <f t="shared" si="26"/>
        <v>128.18978449683638</v>
      </c>
    </row>
    <row r="167" spans="1:6" ht="12.75" customHeight="1" x14ac:dyDescent="0.2">
      <c r="A167" s="63">
        <v>3212</v>
      </c>
      <c r="B167" s="64" t="s">
        <v>336</v>
      </c>
      <c r="C167" s="247" t="s">
        <v>337</v>
      </c>
      <c r="D167" s="194">
        <v>241824.46</v>
      </c>
      <c r="E167" s="194">
        <v>270071.28999999998</v>
      </c>
      <c r="F167" s="45">
        <f t="shared" si="26"/>
        <v>111.68071666530341</v>
      </c>
    </row>
    <row r="168" spans="1:6" ht="12.75" customHeight="1" x14ac:dyDescent="0.2">
      <c r="A168" s="63">
        <v>3213</v>
      </c>
      <c r="B168" s="64" t="s">
        <v>338</v>
      </c>
      <c r="C168" s="247" t="s">
        <v>339</v>
      </c>
      <c r="D168" s="194">
        <v>2972.25</v>
      </c>
      <c r="E168" s="194">
        <v>7098.16</v>
      </c>
      <c r="F168" s="45">
        <f t="shared" si="26"/>
        <v>238.81436622087642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251571.20000000001</v>
      </c>
      <c r="E170" s="60">
        <f t="shared" si="34"/>
        <v>272152.22000000003</v>
      </c>
      <c r="F170" s="45">
        <f t="shared" si="26"/>
        <v>108.18099210084462</v>
      </c>
    </row>
    <row r="171" spans="1:6" ht="12.75" customHeight="1" x14ac:dyDescent="0.2">
      <c r="A171" s="63">
        <v>3221</v>
      </c>
      <c r="B171" s="64" t="s">
        <v>344</v>
      </c>
      <c r="C171" s="247" t="s">
        <v>345</v>
      </c>
      <c r="D171" s="194">
        <v>102083.52</v>
      </c>
      <c r="E171" s="194">
        <v>100916.49</v>
      </c>
      <c r="F171" s="45">
        <f t="shared" si="26"/>
        <v>98.856789029218433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143072.75</v>
      </c>
      <c r="E173" s="194">
        <v>163625.76999999999</v>
      </c>
      <c r="F173" s="45">
        <f t="shared" si="26"/>
        <v>114.36543297028959</v>
      </c>
    </row>
    <row r="174" spans="1:6" ht="12.75" customHeight="1" x14ac:dyDescent="0.2">
      <c r="A174" s="63">
        <v>3224</v>
      </c>
      <c r="B174" s="65" t="s">
        <v>350</v>
      </c>
      <c r="C174" s="247" t="s">
        <v>351</v>
      </c>
      <c r="D174" s="194">
        <v>3856.85</v>
      </c>
      <c r="E174" s="194">
        <v>3933.52</v>
      </c>
      <c r="F174" s="45">
        <f t="shared" si="26"/>
        <v>101.98789167325668</v>
      </c>
    </row>
    <row r="175" spans="1:6" ht="12.75" customHeight="1" x14ac:dyDescent="0.2">
      <c r="A175" s="63">
        <v>3225</v>
      </c>
      <c r="B175" s="65" t="s">
        <v>352</v>
      </c>
      <c r="C175" s="247" t="s">
        <v>353</v>
      </c>
      <c r="D175" s="194">
        <v>1313.58</v>
      </c>
      <c r="E175" s="194">
        <v>2376.94</v>
      </c>
      <c r="F175" s="45">
        <f t="shared" si="26"/>
        <v>180.95129341189727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1244.5</v>
      </c>
      <c r="E177" s="194">
        <v>1299.5</v>
      </c>
      <c r="F177" s="45">
        <f t="shared" si="26"/>
        <v>104.41944556046604</v>
      </c>
    </row>
    <row r="178" spans="1:6" ht="12.75" customHeight="1" x14ac:dyDescent="0.2">
      <c r="A178" s="63">
        <v>323</v>
      </c>
      <c r="B178" s="65" t="s">
        <v>358</v>
      </c>
      <c r="C178" s="247" t="s">
        <v>359</v>
      </c>
      <c r="D178" s="60">
        <f t="shared" ref="D178:E178" si="35">SUM(D179:D187)</f>
        <v>377642.58</v>
      </c>
      <c r="E178" s="60">
        <f t="shared" si="35"/>
        <v>314912.74000000005</v>
      </c>
      <c r="F178" s="45">
        <f t="shared" si="26"/>
        <v>83.389097701853444</v>
      </c>
    </row>
    <row r="179" spans="1:6" ht="12.75" customHeight="1" x14ac:dyDescent="0.2">
      <c r="A179" s="63">
        <v>3231</v>
      </c>
      <c r="B179" s="65" t="s">
        <v>360</v>
      </c>
      <c r="C179" s="247" t="s">
        <v>361</v>
      </c>
      <c r="D179" s="194">
        <v>159017.69</v>
      </c>
      <c r="E179" s="194">
        <v>154485</v>
      </c>
      <c r="F179" s="45">
        <f t="shared" si="26"/>
        <v>97.149568705217632</v>
      </c>
    </row>
    <row r="180" spans="1:6" ht="12.75" customHeight="1" x14ac:dyDescent="0.2">
      <c r="A180" s="63">
        <v>3232</v>
      </c>
      <c r="B180" s="65" t="s">
        <v>362</v>
      </c>
      <c r="C180" s="247" t="s">
        <v>363</v>
      </c>
      <c r="D180" s="194">
        <v>37552.230000000003</v>
      </c>
      <c r="E180" s="194">
        <v>40567.949999999997</v>
      </c>
      <c r="F180" s="45">
        <f t="shared" si="26"/>
        <v>108.03073479258087</v>
      </c>
    </row>
    <row r="181" spans="1:6" ht="12.75" customHeight="1" x14ac:dyDescent="0.2">
      <c r="A181" s="63">
        <v>3233</v>
      </c>
      <c r="B181" s="65" t="s">
        <v>364</v>
      </c>
      <c r="C181" s="247" t="s">
        <v>365</v>
      </c>
      <c r="D181" s="194">
        <v>26124.97</v>
      </c>
      <c r="E181" s="194">
        <v>1179.33</v>
      </c>
      <c r="F181" s="45">
        <f t="shared" si="26"/>
        <v>4.514187001937227</v>
      </c>
    </row>
    <row r="182" spans="1:6" ht="12.75" customHeight="1" x14ac:dyDescent="0.2">
      <c r="A182" s="63">
        <v>3234</v>
      </c>
      <c r="B182" s="65" t="s">
        <v>366</v>
      </c>
      <c r="C182" s="247" t="s">
        <v>367</v>
      </c>
      <c r="D182" s="194">
        <v>80633.62</v>
      </c>
      <c r="E182" s="194">
        <v>79418.850000000006</v>
      </c>
      <c r="F182" s="45">
        <f t="shared" si="26"/>
        <v>98.49346959742104</v>
      </c>
    </row>
    <row r="183" spans="1:6" ht="12.75" customHeight="1" x14ac:dyDescent="0.2">
      <c r="A183" s="63">
        <v>3235</v>
      </c>
      <c r="B183" s="64" t="s">
        <v>368</v>
      </c>
      <c r="C183" s="247" t="s">
        <v>369</v>
      </c>
      <c r="D183" s="194">
        <v>8277.5</v>
      </c>
      <c r="E183" s="194">
        <v>11957.5</v>
      </c>
      <c r="F183" s="45">
        <f t="shared" si="26"/>
        <v>144.45786771368168</v>
      </c>
    </row>
    <row r="184" spans="1:6" ht="12.75" customHeight="1" x14ac:dyDescent="0.2">
      <c r="A184" s="63">
        <v>3236</v>
      </c>
      <c r="B184" s="64" t="s">
        <v>370</v>
      </c>
      <c r="C184" s="247" t="s">
        <v>371</v>
      </c>
      <c r="D184" s="194">
        <v>8350.2099999999991</v>
      </c>
      <c r="E184" s="194">
        <v>14290</v>
      </c>
      <c r="F184" s="45">
        <f t="shared" si="26"/>
        <v>171.13342059660778</v>
      </c>
    </row>
    <row r="185" spans="1:6" ht="12.75" customHeight="1" x14ac:dyDescent="0.2">
      <c r="A185" s="63">
        <v>3237</v>
      </c>
      <c r="B185" s="64" t="s">
        <v>372</v>
      </c>
      <c r="C185" s="247" t="s">
        <v>373</v>
      </c>
      <c r="D185" s="194">
        <v>41237.31</v>
      </c>
      <c r="E185" s="194">
        <v>0</v>
      </c>
      <c r="F185" s="45">
        <f t="shared" si="26"/>
        <v>0</v>
      </c>
    </row>
    <row r="186" spans="1:6" ht="12.75" customHeight="1" x14ac:dyDescent="0.2">
      <c r="A186" s="63">
        <v>3238</v>
      </c>
      <c r="B186" s="64" t="s">
        <v>374</v>
      </c>
      <c r="C186" s="247" t="s">
        <v>375</v>
      </c>
      <c r="D186" s="194">
        <v>97.93</v>
      </c>
      <c r="E186" s="194">
        <v>1170.08</v>
      </c>
      <c r="F186" s="45">
        <f t="shared" si="26"/>
        <v>1194.8126212600835</v>
      </c>
    </row>
    <row r="187" spans="1:6" ht="12.75" customHeight="1" x14ac:dyDescent="0.2">
      <c r="A187" s="63">
        <v>3239</v>
      </c>
      <c r="B187" s="64" t="s">
        <v>376</v>
      </c>
      <c r="C187" s="247" t="s">
        <v>377</v>
      </c>
      <c r="D187" s="194">
        <v>16351.12</v>
      </c>
      <c r="E187" s="194">
        <v>11844.03</v>
      </c>
      <c r="F187" s="45">
        <f t="shared" si="26"/>
        <v>72.435588510144868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17895.560000000001</v>
      </c>
      <c r="E194" s="60">
        <f t="shared" si="36"/>
        <v>10125.259999999998</v>
      </c>
      <c r="F194" s="45">
        <f t="shared" si="26"/>
        <v>56.579732626416821</v>
      </c>
    </row>
    <row r="195" spans="1:6" ht="12.75" customHeight="1" x14ac:dyDescent="0.2">
      <c r="A195" s="63">
        <v>3291</v>
      </c>
      <c r="B195" s="183" t="s">
        <v>392</v>
      </c>
      <c r="C195" s="247" t="s">
        <v>393</v>
      </c>
      <c r="D195" s="194">
        <v>1920.39</v>
      </c>
      <c r="E195" s="194">
        <v>2235.84</v>
      </c>
      <c r="F195" s="45">
        <f t="shared" si="26"/>
        <v>116.42635089747395</v>
      </c>
    </row>
    <row r="196" spans="1:6" ht="12.75" customHeight="1" x14ac:dyDescent="0.2">
      <c r="A196" s="63">
        <v>3292</v>
      </c>
      <c r="B196" s="64" t="s">
        <v>394</v>
      </c>
      <c r="C196" s="247" t="s">
        <v>395</v>
      </c>
      <c r="D196" s="194">
        <v>1986.75</v>
      </c>
      <c r="E196" s="194">
        <v>2570.9899999999998</v>
      </c>
      <c r="F196" s="45">
        <f t="shared" si="26"/>
        <v>129.40682018371712</v>
      </c>
    </row>
    <row r="197" spans="1:6" ht="12.75" customHeight="1" x14ac:dyDescent="0.2">
      <c r="A197" s="63">
        <v>3293</v>
      </c>
      <c r="B197" s="64" t="s">
        <v>396</v>
      </c>
      <c r="C197" s="247" t="s">
        <v>397</v>
      </c>
      <c r="D197" s="194">
        <v>7159.3</v>
      </c>
      <c r="E197" s="194">
        <v>3515.23</v>
      </c>
      <c r="F197" s="45">
        <f t="shared" si="26"/>
        <v>49.100191359490452</v>
      </c>
    </row>
    <row r="198" spans="1:6" ht="12.75" customHeight="1" x14ac:dyDescent="0.2">
      <c r="A198" s="63">
        <v>3294</v>
      </c>
      <c r="B198" s="64" t="s">
        <v>398</v>
      </c>
      <c r="C198" s="247" t="s">
        <v>399</v>
      </c>
      <c r="D198" s="194">
        <v>325</v>
      </c>
      <c r="E198" s="194">
        <v>325</v>
      </c>
      <c r="F198" s="45">
        <f t="shared" si="26"/>
        <v>100</v>
      </c>
    </row>
    <row r="199" spans="1:6" ht="12.75" customHeight="1" x14ac:dyDescent="0.2">
      <c r="A199" s="63">
        <v>3295</v>
      </c>
      <c r="B199" s="64" t="s">
        <v>400</v>
      </c>
      <c r="C199" s="247" t="s">
        <v>401</v>
      </c>
      <c r="D199" s="194">
        <v>6366.6</v>
      </c>
      <c r="E199" s="194">
        <v>647.82000000000005</v>
      </c>
      <c r="F199" s="45">
        <f t="shared" si="26"/>
        <v>10.175289793610405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137.52000000000001</v>
      </c>
      <c r="E201" s="194">
        <v>830.38</v>
      </c>
      <c r="F201" s="45">
        <f t="shared" si="26"/>
        <v>603.8248981966259</v>
      </c>
    </row>
    <row r="202" spans="1:6" ht="12.75" customHeight="1" x14ac:dyDescent="0.2">
      <c r="A202" s="63">
        <v>34</v>
      </c>
      <c r="B202" s="183" t="s">
        <v>406</v>
      </c>
      <c r="C202" s="247" t="s">
        <v>407</v>
      </c>
      <c r="D202" s="60">
        <f t="shared" ref="D202:E202" si="37">D203+D208+D216</f>
        <v>6138.2400000000007</v>
      </c>
      <c r="E202" s="60">
        <f t="shared" si="37"/>
        <v>7259.8899999999994</v>
      </c>
      <c r="F202" s="45">
        <f t="shared" si="26"/>
        <v>118.27315321655716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1606.68</v>
      </c>
      <c r="E208" s="60">
        <f t="shared" si="39"/>
        <v>2231.44</v>
      </c>
      <c r="F208" s="45">
        <f t="shared" si="26"/>
        <v>138.88515448004583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1606.68</v>
      </c>
      <c r="E214" s="194">
        <v>2231.44</v>
      </c>
      <c r="F214" s="45">
        <f t="shared" si="26"/>
        <v>138.88515448004583</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4531.5600000000004</v>
      </c>
      <c r="E216" s="60">
        <f t="shared" si="40"/>
        <v>5028.45</v>
      </c>
      <c r="F216" s="45">
        <f t="shared" si="26"/>
        <v>110.96509811190846</v>
      </c>
    </row>
    <row r="217" spans="1:6" ht="12.75" customHeight="1" x14ac:dyDescent="0.2">
      <c r="A217" s="63">
        <v>3431</v>
      </c>
      <c r="B217" s="182" t="s">
        <v>436</v>
      </c>
      <c r="C217" s="247" t="s">
        <v>437</v>
      </c>
      <c r="D217" s="194">
        <v>4531.5600000000004</v>
      </c>
      <c r="E217" s="194">
        <v>5028.45</v>
      </c>
      <c r="F217" s="45">
        <f t="shared" si="26"/>
        <v>110.96509811190846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8542246.8000000007</v>
      </c>
      <c r="E299" s="60">
        <f>E152-E297+E298</f>
        <v>10495688.27</v>
      </c>
      <c r="F299" s="45">
        <f t="shared" si="68"/>
        <v>122.86800552285611</v>
      </c>
    </row>
    <row r="300" spans="1:6" ht="12.75" customHeight="1" x14ac:dyDescent="0.2">
      <c r="A300" s="63" t="s">
        <v>582</v>
      </c>
      <c r="B300" s="64" t="s">
        <v>593</v>
      </c>
      <c r="C300" s="247" t="s">
        <v>594</v>
      </c>
      <c r="D300" s="60">
        <f>IF(D6&gt;=D299,D6-D299,0)</f>
        <v>34529.14999999851</v>
      </c>
      <c r="E300" s="60">
        <f>IF(E6&gt;=E299,E6-E299,0)</f>
        <v>0</v>
      </c>
      <c r="F300" s="45">
        <f t="shared" si="68"/>
        <v>0</v>
      </c>
    </row>
    <row r="301" spans="1:6" ht="12.75" customHeight="1" x14ac:dyDescent="0.2">
      <c r="A301" s="63" t="s">
        <v>582</v>
      </c>
      <c r="B301" s="64" t="s">
        <v>595</v>
      </c>
      <c r="C301" s="247" t="s">
        <v>596</v>
      </c>
      <c r="D301" s="60">
        <f>IF(D299&gt;=D6,D299-D6,0)</f>
        <v>0</v>
      </c>
      <c r="E301" s="60">
        <f>IF(E299&gt;=E6,E299-E6,0)</f>
        <v>747398.19999999925</v>
      </c>
      <c r="F301" s="45" t="str">
        <f t="shared" si="68"/>
        <v>-</v>
      </c>
    </row>
    <row r="302" spans="1:6" ht="12.75" customHeight="1" x14ac:dyDescent="0.2">
      <c r="A302" s="63">
        <v>92211</v>
      </c>
      <c r="B302" s="64" t="s">
        <v>597</v>
      </c>
      <c r="C302" s="247" t="s">
        <v>598</v>
      </c>
      <c r="D302" s="194">
        <v>0</v>
      </c>
      <c r="E302" s="194">
        <v>7254.08</v>
      </c>
      <c r="F302" s="45" t="str">
        <f t="shared" si="68"/>
        <v>-</v>
      </c>
    </row>
    <row r="303" spans="1:6" ht="12.75" customHeight="1" x14ac:dyDescent="0.2">
      <c r="A303" s="63">
        <v>92221</v>
      </c>
      <c r="B303" s="64" t="s">
        <v>599</v>
      </c>
      <c r="C303" s="247" t="s">
        <v>600</v>
      </c>
      <c r="D303" s="194">
        <v>2364.3200000000002</v>
      </c>
      <c r="E303" s="194">
        <v>0</v>
      </c>
      <c r="F303" s="45">
        <f t="shared" si="68"/>
        <v>0</v>
      </c>
    </row>
    <row r="304" spans="1:6" ht="12.75" customHeight="1" x14ac:dyDescent="0.2">
      <c r="A304" s="63">
        <v>96</v>
      </c>
      <c r="B304" s="220" t="s">
        <v>601</v>
      </c>
      <c r="C304" s="247" t="s">
        <v>602</v>
      </c>
      <c r="D304" s="194">
        <v>157276.6</v>
      </c>
      <c r="E304" s="194"/>
      <c r="F304" s="45">
        <f t="shared" si="68"/>
        <v>0</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45577.55</v>
      </c>
      <c r="E360" s="60">
        <f t="shared" si="86"/>
        <v>47828.55</v>
      </c>
      <c r="F360" s="45">
        <f t="shared" si="72"/>
        <v>104.93883501855628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45577.55</v>
      </c>
      <c r="E373" s="60">
        <f t="shared" si="90"/>
        <v>47828.55</v>
      </c>
      <c r="F373" s="45">
        <f t="shared" si="72"/>
        <v>104.93883501855628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16242.77</v>
      </c>
      <c r="E379" s="60">
        <f t="shared" si="92"/>
        <v>19278.689999999999</v>
      </c>
      <c r="F379" s="45">
        <f t="shared" si="72"/>
        <v>118.69090062840266</v>
      </c>
    </row>
    <row r="380" spans="1:6" ht="12.75" customHeight="1" x14ac:dyDescent="0.2">
      <c r="A380" s="63">
        <v>4221</v>
      </c>
      <c r="B380" s="64" t="s">
        <v>648</v>
      </c>
      <c r="C380" s="247" t="s">
        <v>740</v>
      </c>
      <c r="D380" s="194">
        <v>5921.52</v>
      </c>
      <c r="E380" s="194">
        <v>16786.189999999999</v>
      </c>
      <c r="F380" s="45">
        <f t="shared" si="72"/>
        <v>283.47772193625957</v>
      </c>
    </row>
    <row r="381" spans="1:6" ht="12.75" customHeight="1" x14ac:dyDescent="0.2">
      <c r="A381" s="63">
        <v>4222</v>
      </c>
      <c r="B381" s="64" t="s">
        <v>741</v>
      </c>
      <c r="C381" s="247" t="s">
        <v>742</v>
      </c>
      <c r="D381" s="194">
        <v>1627.5</v>
      </c>
      <c r="E381" s="194"/>
      <c r="F381" s="45">
        <f t="shared" si="72"/>
        <v>0</v>
      </c>
    </row>
    <row r="382" spans="1:6" ht="12.75" customHeight="1" x14ac:dyDescent="0.2">
      <c r="A382" s="63">
        <v>4223</v>
      </c>
      <c r="B382" s="64" t="s">
        <v>652</v>
      </c>
      <c r="C382" s="247" t="s">
        <v>743</v>
      </c>
      <c r="D382" s="194">
        <v>8678.75</v>
      </c>
      <c r="E382" s="194">
        <v>2492.5</v>
      </c>
      <c r="F382" s="45">
        <f t="shared" si="72"/>
        <v>28.719573671323634</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15</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29334.78</v>
      </c>
      <c r="E388" s="60">
        <f t="shared" si="93"/>
        <v>28549.86</v>
      </c>
      <c r="F388" s="45">
        <f t="shared" si="72"/>
        <v>97.324268325857574</v>
      </c>
    </row>
    <row r="389" spans="1:6" ht="12.75" customHeight="1" x14ac:dyDescent="0.2">
      <c r="A389" s="63">
        <v>4231</v>
      </c>
      <c r="B389" s="64" t="s">
        <v>666</v>
      </c>
      <c r="C389" s="247" t="s">
        <v>751</v>
      </c>
      <c r="D389" s="194">
        <v>29334.78</v>
      </c>
      <c r="E389" s="194">
        <v>28549.86</v>
      </c>
      <c r="F389" s="45">
        <f t="shared" si="72"/>
        <v>97.324268325857574</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45577.55</v>
      </c>
      <c r="E418" s="60">
        <f t="shared" si="102"/>
        <v>47828.55</v>
      </c>
      <c r="F418" s="45">
        <f t="shared" si="72"/>
        <v>104.93883501855628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8576775.9499999993</v>
      </c>
      <c r="E422" s="60">
        <f>E6+E308</f>
        <v>9748290.0700000003</v>
      </c>
      <c r="F422" s="45">
        <f t="shared" si="72"/>
        <v>113.65914332879363</v>
      </c>
    </row>
    <row r="423" spans="1:6" ht="12.75" customHeight="1" x14ac:dyDescent="0.2">
      <c r="A423" s="63" t="s">
        <v>582</v>
      </c>
      <c r="B423" s="64" t="s">
        <v>805</v>
      </c>
      <c r="C423" s="247" t="s">
        <v>806</v>
      </c>
      <c r="D423" s="60">
        <f t="shared" ref="D423:E423" si="103">D299+D360</f>
        <v>8587824.3500000015</v>
      </c>
      <c r="E423" s="60">
        <f t="shared" si="103"/>
        <v>10543516.82</v>
      </c>
      <c r="F423" s="45">
        <f t="shared" si="72"/>
        <v>122.77285131012255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11048.400000002235</v>
      </c>
      <c r="E425" s="60">
        <f t="shared" si="105"/>
        <v>795226.75</v>
      </c>
      <c r="F425" s="45">
        <f t="shared" si="72"/>
        <v>7197.6643676897938</v>
      </c>
    </row>
    <row r="426" spans="1:6" ht="12.75" customHeight="1" x14ac:dyDescent="0.2">
      <c r="A426" s="251" t="s">
        <v>811</v>
      </c>
      <c r="B426" s="183" t="s">
        <v>812</v>
      </c>
      <c r="C426" s="252" t="s">
        <v>813</v>
      </c>
      <c r="D426" s="60">
        <f t="shared" ref="D426:E426" si="106">IF(D302-D303+D419-D420&gt;=0,D302-D303+D419-D420,0)</f>
        <v>0</v>
      </c>
      <c r="E426" s="60">
        <f t="shared" si="106"/>
        <v>7254.08</v>
      </c>
      <c r="F426" s="45" t="str">
        <f t="shared" si="72"/>
        <v>-</v>
      </c>
    </row>
    <row r="427" spans="1:6" ht="12.75" customHeight="1" x14ac:dyDescent="0.2">
      <c r="A427" s="251" t="s">
        <v>811</v>
      </c>
      <c r="B427" s="64" t="s">
        <v>814</v>
      </c>
      <c r="C427" s="252" t="s">
        <v>815</v>
      </c>
      <c r="D427" s="60">
        <f t="shared" ref="D427:E427" si="107">IF(D303-D302+D420-D419&gt;=0,D303-D302+D420-D419,0)</f>
        <v>2364.3200000000002</v>
      </c>
      <c r="E427" s="60">
        <f t="shared" si="107"/>
        <v>0</v>
      </c>
      <c r="F427" s="45">
        <f t="shared" si="72"/>
        <v>0</v>
      </c>
    </row>
    <row r="428" spans="1:6" ht="24" x14ac:dyDescent="0.2">
      <c r="A428" s="249" t="s">
        <v>816</v>
      </c>
      <c r="B428" s="243" t="s">
        <v>817</v>
      </c>
      <c r="C428" s="250" t="s">
        <v>818</v>
      </c>
      <c r="D428" s="81">
        <f t="shared" ref="D428:E428" si="108">D304+D421</f>
        <v>157276.6</v>
      </c>
      <c r="E428" s="81">
        <f t="shared" si="108"/>
        <v>0</v>
      </c>
      <c r="F428" s="61">
        <f t="shared" si="72"/>
        <v>0</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29334.78</v>
      </c>
      <c r="E430" s="60">
        <f>E431+E466+E479+E491+E522</f>
        <v>28549.86</v>
      </c>
      <c r="F430" s="45">
        <f t="shared" ref="F430:F651" si="109">IF(D430&lt;&gt;0,IF(E430/D430&gt;=100,"&gt;&gt;100",E430/D430*100),"-")</f>
        <v>97.324268325857574</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29334.78</v>
      </c>
      <c r="E491" s="60">
        <f t="shared" si="126"/>
        <v>28549.86</v>
      </c>
      <c r="F491" s="45">
        <f t="shared" si="109"/>
        <v>97.324268325857574</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29334.78</v>
      </c>
      <c r="E502" s="60">
        <f t="shared" si="129"/>
        <v>28549.86</v>
      </c>
      <c r="F502" s="45">
        <f t="shared" si="109"/>
        <v>97.324268325857574</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29334.78</v>
      </c>
      <c r="E505" s="194">
        <v>28549.86</v>
      </c>
      <c r="F505" s="45">
        <f t="shared" si="109"/>
        <v>97.324268325857574</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9295.23</v>
      </c>
      <c r="E535" s="60">
        <f>E536+E571+E584+E597+E629</f>
        <v>10675.03</v>
      </c>
      <c r="F535" s="45">
        <f t="shared" si="109"/>
        <v>114.84417276387997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9295.23</v>
      </c>
      <c r="E597" s="60">
        <f t="shared" si="152"/>
        <v>10675.03</v>
      </c>
      <c r="F597" s="45">
        <f t="shared" si="109"/>
        <v>114.84417276387997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9295.23</v>
      </c>
      <c r="E609" s="60">
        <f t="shared" si="156"/>
        <v>10675.03</v>
      </c>
      <c r="F609" s="45">
        <f t="shared" si="109"/>
        <v>114.84417276387997</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9295.23</v>
      </c>
      <c r="E612" s="194">
        <v>10675.03</v>
      </c>
      <c r="F612" s="45">
        <f t="shared" si="109"/>
        <v>114.84417276387997</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20039.55</v>
      </c>
      <c r="E639" s="60">
        <f>IF(E430-E535&gt;=0,E430-E535,0)</f>
        <v>17874.830000000002</v>
      </c>
      <c r="F639" s="45">
        <f t="shared" si="109"/>
        <v>89.197761426778555</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8606110.7299999986</v>
      </c>
      <c r="E643" s="60">
        <f>E422+E430</f>
        <v>9776839.9299999997</v>
      </c>
      <c r="F643" s="45">
        <f t="shared" si="109"/>
        <v>113.60346429100619</v>
      </c>
    </row>
    <row r="644" spans="1:6" ht="12.75" customHeight="1" x14ac:dyDescent="0.2">
      <c r="A644" s="63" t="s">
        <v>582</v>
      </c>
      <c r="B644" s="64" t="s">
        <v>1238</v>
      </c>
      <c r="C644" s="247" t="s">
        <v>1239</v>
      </c>
      <c r="D644" s="60">
        <f>D423+D535</f>
        <v>8597119.5800000019</v>
      </c>
      <c r="E644" s="60">
        <f>E423+E535</f>
        <v>10554191.85</v>
      </c>
      <c r="F644" s="45">
        <f t="shared" si="109"/>
        <v>122.7642788004584</v>
      </c>
    </row>
    <row r="645" spans="1:6" ht="12.75" customHeight="1" x14ac:dyDescent="0.2">
      <c r="A645" s="63" t="s">
        <v>582</v>
      </c>
      <c r="B645" s="64" t="s">
        <v>1240</v>
      </c>
      <c r="C645" s="247" t="s">
        <v>1241</v>
      </c>
      <c r="D645" s="60">
        <f t="shared" ref="D645:E645" si="163">IF(D643&gt;=D644,D643-D644,0)</f>
        <v>8991.1499999966472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777351.91999999993</v>
      </c>
      <c r="F646" s="45" t="str">
        <f t="shared" si="109"/>
        <v>-</v>
      </c>
    </row>
    <row r="647" spans="1:6" ht="24" x14ac:dyDescent="0.2">
      <c r="A647" s="251" t="s">
        <v>1244</v>
      </c>
      <c r="B647" s="64" t="s">
        <v>1245</v>
      </c>
      <c r="C647" s="252" t="s">
        <v>1244</v>
      </c>
      <c r="D647" s="60">
        <f>IF(D426-D427+D641-D642&gt;=0,D426-D427+D641-D642,0)</f>
        <v>0</v>
      </c>
      <c r="E647" s="60">
        <f>IF(E426-E427+E641-E642&gt;=0,E426-E427+E641-E642,0)</f>
        <v>7254.08</v>
      </c>
      <c r="F647" s="45" t="str">
        <f t="shared" si="109"/>
        <v>-</v>
      </c>
    </row>
    <row r="648" spans="1:6" ht="24" x14ac:dyDescent="0.2">
      <c r="A648" s="251" t="s">
        <v>1246</v>
      </c>
      <c r="B648" s="64" t="s">
        <v>1247</v>
      </c>
      <c r="C648" s="252" t="s">
        <v>1246</v>
      </c>
      <c r="D648" s="60">
        <f>IF(D427-D426+D642-D641&gt;=0,D427-D426+D642-D641,0)</f>
        <v>2364.3200000000002</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6626.8299999966475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770097.84</v>
      </c>
      <c r="F650" s="45" t="str">
        <f t="shared" si="109"/>
        <v>-</v>
      </c>
    </row>
    <row r="651" spans="1:6" ht="24" x14ac:dyDescent="0.2">
      <c r="A651" s="249" t="s">
        <v>1252</v>
      </c>
      <c r="B651" s="184" t="s">
        <v>1253</v>
      </c>
      <c r="C651" s="250" t="s">
        <v>1252</v>
      </c>
      <c r="D651" s="196">
        <v>700272.58</v>
      </c>
      <c r="E651" s="196">
        <v>1641.93</v>
      </c>
      <c r="F651" s="61">
        <f t="shared" si="109"/>
        <v>0.23447012590440144</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29283094.219999999</v>
      </c>
      <c r="E653" s="194">
        <v>29506778.010000002</v>
      </c>
      <c r="F653" s="45">
        <f t="shared" ref="F653:F740" si="167">IF(D653&lt;&gt;0,IF(E653/D653&gt;=100,"&gt;&gt;100",E653/D653*100),"-")</f>
        <v>100.76386664714971</v>
      </c>
    </row>
    <row r="654" spans="1:6" ht="12.75" customHeight="1" x14ac:dyDescent="0.2">
      <c r="A654" s="63" t="s">
        <v>1257</v>
      </c>
      <c r="B654" s="64" t="s">
        <v>1258</v>
      </c>
      <c r="C654" s="247" t="s">
        <v>1257</v>
      </c>
      <c r="D654" s="194">
        <v>27814476.75</v>
      </c>
      <c r="E654" s="194">
        <v>31168875.32</v>
      </c>
      <c r="F654" s="45">
        <f t="shared" si="167"/>
        <v>112.05990175601632</v>
      </c>
    </row>
    <row r="655" spans="1:6" ht="12.75" customHeight="1" x14ac:dyDescent="0.2">
      <c r="A655" s="63" t="s">
        <v>1259</v>
      </c>
      <c r="B655" s="64" t="s">
        <v>1260</v>
      </c>
      <c r="C655" s="247" t="s">
        <v>1259</v>
      </c>
      <c r="D655" s="194">
        <v>27590792.960000001</v>
      </c>
      <c r="E655" s="194">
        <v>35362747.310000002</v>
      </c>
      <c r="F655" s="45">
        <f t="shared" si="167"/>
        <v>128.16865162689402</v>
      </c>
    </row>
    <row r="656" spans="1:6" ht="24" x14ac:dyDescent="0.2">
      <c r="A656" s="63">
        <v>11</v>
      </c>
      <c r="B656" s="64" t="s">
        <v>1261</v>
      </c>
      <c r="C656" s="247" t="s">
        <v>1262</v>
      </c>
      <c r="D656" s="60">
        <f t="shared" ref="D656:E656" si="168">+D653+D654-D655</f>
        <v>29506778.009999998</v>
      </c>
      <c r="E656" s="60">
        <f t="shared" si="168"/>
        <v>25312906.019999996</v>
      </c>
      <c r="F656" s="45">
        <f t="shared" si="167"/>
        <v>85.78675045923795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293</v>
      </c>
      <c r="E658" s="253">
        <v>292</v>
      </c>
      <c r="F658" s="45">
        <f t="shared" si="167"/>
        <v>99.658703071672349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263</v>
      </c>
      <c r="E660" s="253">
        <v>268</v>
      </c>
      <c r="F660" s="45">
        <f t="shared" si="167"/>
        <v>101.90114068441065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2841.43</v>
      </c>
      <c r="E726" s="192">
        <v>149.16</v>
      </c>
      <c r="F726" s="71">
        <f t="shared" si="167"/>
        <v>5.2494694572803136</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7026.9</v>
      </c>
      <c r="E732" s="192">
        <v>25853.83</v>
      </c>
      <c r="F732" s="71">
        <f t="shared" si="167"/>
        <v>367.92653944128995</v>
      </c>
    </row>
    <row r="733" spans="1:6" ht="12.75" customHeight="1" x14ac:dyDescent="0.2">
      <c r="A733" s="70">
        <v>31215</v>
      </c>
      <c r="B733" s="65" t="s">
        <v>1396</v>
      </c>
      <c r="C733" s="278" t="s">
        <v>1397</v>
      </c>
      <c r="D733" s="192">
        <v>12801.76</v>
      </c>
      <c r="E733" s="192">
        <v>18136.439999999999</v>
      </c>
      <c r="F733" s="71">
        <f t="shared" si="167"/>
        <v>141.67145767456972</v>
      </c>
    </row>
    <row r="734" spans="1:6" ht="12.75" customHeight="1" x14ac:dyDescent="0.2">
      <c r="A734" s="70">
        <v>32121</v>
      </c>
      <c r="B734" s="65" t="s">
        <v>1398</v>
      </c>
      <c r="C734" s="278" t="s">
        <v>1399</v>
      </c>
      <c r="D734" s="192">
        <v>241824.46</v>
      </c>
      <c r="E734" s="192">
        <v>270071.28999999998</v>
      </c>
      <c r="F734" s="71">
        <f t="shared" si="167"/>
        <v>111.68071666530341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8350.2099999999991</v>
      </c>
      <c r="E736" s="194">
        <v>14290</v>
      </c>
      <c r="F736" s="45">
        <f t="shared" si="167"/>
        <v>171.13342059660778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41237.31</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1606.68</v>
      </c>
      <c r="E766" s="194">
        <v>2231.44</v>
      </c>
      <c r="F766" s="45">
        <f t="shared" si="169"/>
        <v>138.88515448004583</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29334.78</v>
      </c>
      <c r="E917" s="192">
        <v>28549.86</v>
      </c>
      <c r="F917" s="71">
        <f t="shared" si="169"/>
        <v>97.324268325857574</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9295.23</v>
      </c>
      <c r="E985" s="192">
        <v>10675.03</v>
      </c>
      <c r="F985" s="71">
        <f t="shared" si="169"/>
        <v>114.84417276387997</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30755.66</v>
      </c>
      <c r="E1014" s="283">
        <v>48630.49</v>
      </c>
      <c r="F1014" s="71">
        <f t="shared" si="173"/>
        <v>158.11883081032889</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58" zoomScaleNormal="100" workbookViewId="0">
      <selection activeCell="I381" sqref="I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30688437.930000003</v>
      </c>
      <c r="E6" s="180">
        <f t="shared" si="0"/>
        <v>26007712.190000001</v>
      </c>
      <c r="F6" s="181">
        <f t="shared" ref="F6:F298" si="1">IF(D6&gt;0,IF(E6/D6&gt;=100,"&gt;&gt;100",E6/D6*100),"-")</f>
        <v>84.747592071396113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288842.62000000011</v>
      </c>
      <c r="E7" s="79">
        <f t="shared" si="2"/>
        <v>637835.38999999978</v>
      </c>
      <c r="F7" s="71">
        <f t="shared" si="1"/>
        <v>220.8245410597645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7936.38</v>
      </c>
      <c r="E8" s="79">
        <f>E9+E10-E11</f>
        <v>7936.38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7936.38</v>
      </c>
      <c r="E10" s="192">
        <v>7936.38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267118.03000000009</v>
      </c>
      <c r="E12" s="79">
        <f t="shared" si="3"/>
        <v>616300.36999999976</v>
      </c>
      <c r="F12" s="71">
        <f t="shared" si="1"/>
        <v>230.72211561308666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228098.55000000005</v>
      </c>
      <c r="E19" s="79">
        <f t="shared" si="5"/>
        <v>563146.68999999983</v>
      </c>
      <c r="F19" s="71">
        <f t="shared" si="1"/>
        <v>246.88744842963698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931847.77</v>
      </c>
      <c r="E20" s="192">
        <v>1313415.26</v>
      </c>
      <c r="F20" s="71">
        <f t="shared" si="1"/>
        <v>140.94740603392762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17719.97</v>
      </c>
      <c r="E21" s="192">
        <v>9504.14</v>
      </c>
      <c r="F21" s="71">
        <f t="shared" si="1"/>
        <v>53.635192384637207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59085.120000000003</v>
      </c>
      <c r="E22" s="192">
        <v>61478.21</v>
      </c>
      <c r="F22" s="71">
        <f t="shared" si="1"/>
        <v>104.05024141442041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3259.42</v>
      </c>
      <c r="E24" s="192">
        <v>2632.82</v>
      </c>
      <c r="F24" s="71">
        <f t="shared" si="1"/>
        <v>80.775720833767977</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4255.43</v>
      </c>
      <c r="E26" s="192">
        <v>4255.43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788069.16</v>
      </c>
      <c r="E28" s="192">
        <v>828139.17</v>
      </c>
      <c r="F28" s="71">
        <f t="shared" si="1"/>
        <v>105.08458039393396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30699.210000000006</v>
      </c>
      <c r="E29" s="79">
        <f t="shared" si="6"/>
        <v>47961.640000000007</v>
      </c>
      <c r="F29" s="71">
        <f t="shared" si="1"/>
        <v>156.23086066384118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76719.100000000006</v>
      </c>
      <c r="E30" s="192">
        <v>105268.96</v>
      </c>
      <c r="F30" s="71">
        <f t="shared" si="1"/>
        <v>137.21349703007465</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46019.89</v>
      </c>
      <c r="E34" s="192">
        <v>57307.32</v>
      </c>
      <c r="F34" s="71">
        <f t="shared" si="1"/>
        <v>124.52728591919711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238.97</v>
      </c>
      <c r="E35" s="79">
        <f t="shared" si="7"/>
        <v>238.97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238.97</v>
      </c>
      <c r="E37" s="192">
        <v>238.97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8081.2999999999956</v>
      </c>
      <c r="E45" s="79">
        <f t="shared" si="9"/>
        <v>4953.07</v>
      </c>
      <c r="F45" s="71">
        <f t="shared" si="1"/>
        <v>61.290510190192208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56794.34</v>
      </c>
      <c r="E47" s="192">
        <v>49006.07</v>
      </c>
      <c r="F47" s="71">
        <f t="shared" si="1"/>
        <v>86.286890559869178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48713.04</v>
      </c>
      <c r="E50" s="192">
        <v>44053</v>
      </c>
      <c r="F50" s="71">
        <f t="shared" si="1"/>
        <v>90.433690855672324</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21988.53</v>
      </c>
      <c r="E54" s="192">
        <v>18945.66</v>
      </c>
      <c r="F54" s="71">
        <f t="shared" si="1"/>
        <v>86.161557866760546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21988.53</v>
      </c>
      <c r="E55" s="192">
        <v>18945.66</v>
      </c>
      <c r="F55" s="71">
        <f t="shared" si="1"/>
        <v>86.161557866760546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13788.21</v>
      </c>
      <c r="E63" s="79">
        <f>SUM(E64:E68)</f>
        <v>13598.64</v>
      </c>
      <c r="F63" s="71">
        <f>IF(D63&gt;0,IF(E63/D63&gt;=100,"&gt;&gt;100",E63/D63*100),"-")</f>
        <v>98.625129730400104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13788.21</v>
      </c>
      <c r="E64" s="192">
        <v>13598.64</v>
      </c>
      <c r="F64" s="71">
        <f t="shared" si="1"/>
        <v>98.625129730400104</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30399595.310000002</v>
      </c>
      <c r="E69" s="79">
        <f>E70+E82+E88+E119+E135+E147+E165+E171</f>
        <v>25369876.800000001</v>
      </c>
      <c r="F69" s="71">
        <f t="shared" si="1"/>
        <v>83.454653067879931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29506778.010000002</v>
      </c>
      <c r="E70" s="79">
        <f t="shared" si="12"/>
        <v>25312906.02</v>
      </c>
      <c r="F70" s="71">
        <f t="shared" si="1"/>
        <v>85.78675045923795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29506778.010000002</v>
      </c>
      <c r="E71" s="79">
        <f t="shared" si="13"/>
        <v>25312906.02</v>
      </c>
      <c r="F71" s="71">
        <f t="shared" si="1"/>
        <v>85.78675045923795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29506778.010000002</v>
      </c>
      <c r="E73" s="192">
        <v>25312906.02</v>
      </c>
      <c r="F73" s="71">
        <f t="shared" si="1"/>
        <v>85.78675045923795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9541.01</v>
      </c>
      <c r="E82" s="79">
        <f>SUM(E83:E85)-E86+E87</f>
        <v>23867.8</v>
      </c>
      <c r="F82" s="71">
        <f t="shared" si="1"/>
        <v>250.16009835436708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2862.43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9541.01</v>
      </c>
      <c r="E87" s="192">
        <v>21005.37</v>
      </c>
      <c r="F87" s="71">
        <f t="shared" si="1"/>
        <v>220.15876725839297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183003.71000000002</v>
      </c>
      <c r="E147" s="79">
        <f t="shared" si="24"/>
        <v>31461.05</v>
      </c>
      <c r="F147" s="71">
        <f t="shared" si="1"/>
        <v>17.191482074325158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157276.6</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25727.11</v>
      </c>
      <c r="E162" s="192">
        <v>31461.05</v>
      </c>
      <c r="F162" s="71">
        <f t="shared" si="1"/>
        <v>122.28754026394724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700272.58000000007</v>
      </c>
      <c r="E171" s="79">
        <f t="shared" si="27"/>
        <v>1641.93</v>
      </c>
      <c r="F171" s="71">
        <f t="shared" si="1"/>
        <v>0.23447012590440139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1872.41</v>
      </c>
      <c r="E172" s="192">
        <v>1641.93</v>
      </c>
      <c r="F172" s="71">
        <f t="shared" si="1"/>
        <v>87.690730128550911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698400.17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30688437.93</v>
      </c>
      <c r="E176" s="79">
        <f>E177+E251</f>
        <v>26007712.189999998</v>
      </c>
      <c r="F176" s="71">
        <f t="shared" si="1"/>
        <v>84.747592071396113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30266447.539999999</v>
      </c>
      <c r="E177" s="79">
        <f>E178+E197+E203+E219+E247+E248</f>
        <v>26188605.129999999</v>
      </c>
      <c r="F177" s="71">
        <f t="shared" si="1"/>
        <v>86.526854846077512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719443.57000000007</v>
      </c>
      <c r="E178" s="79">
        <f>SUM(E179:E181)+E185+E186+SUM(E194:E196)</f>
        <v>815551.87000000011</v>
      </c>
      <c r="F178" s="71">
        <f t="shared" si="1"/>
        <v>113.35869886223323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659037.24</v>
      </c>
      <c r="E179" s="192">
        <v>754695.93</v>
      </c>
      <c r="F179" s="71">
        <f t="shared" si="1"/>
        <v>114.51491421031079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59953.55</v>
      </c>
      <c r="E180" s="192">
        <v>59793.37</v>
      </c>
      <c r="F180" s="71">
        <f t="shared" si="1"/>
        <v>99.732826496512715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452.56</v>
      </c>
      <c r="E181" s="79">
        <f t="shared" si="28"/>
        <v>422.16</v>
      </c>
      <c r="F181" s="71">
        <f t="shared" si="1"/>
        <v>93.282658652996304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452.56</v>
      </c>
      <c r="E184" s="192">
        <v>422.16</v>
      </c>
      <c r="F184" s="71">
        <f t="shared" si="1"/>
        <v>93.282658652996304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0.22</v>
      </c>
      <c r="E196" s="192">
        <v>640.41</v>
      </c>
      <c r="F196" s="71" t="str">
        <f t="shared" si="1"/>
        <v>&gt;&gt;100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30755.66</v>
      </c>
      <c r="E219" s="79">
        <f t="shared" si="34"/>
        <v>48630.49</v>
      </c>
      <c r="F219" s="71">
        <f t="shared" si="1"/>
        <v>158.11883081032889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30755.66</v>
      </c>
      <c r="E220" s="79">
        <f t="shared" si="35"/>
        <v>48630.49</v>
      </c>
      <c r="F220" s="71">
        <f t="shared" si="1"/>
        <v>158.11883081032889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30755.66</v>
      </c>
      <c r="E227" s="192">
        <v>48630.49</v>
      </c>
      <c r="F227" s="71">
        <f t="shared" si="1"/>
        <v>158.11883081032889</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f>29506777.79+9470.52</f>
        <v>29516248.309999999</v>
      </c>
      <c r="E247" s="192">
        <v>25324422.77</v>
      </c>
      <c r="F247" s="71">
        <f>IF(D247&gt;0,IF(E247/D247&gt;=100,"&gt;&gt;100",E247/D247*100),"-")</f>
        <v>85.798244085852119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421990.39</v>
      </c>
      <c r="E251" s="79">
        <f>+E252+E255-E264+E274+E291</f>
        <v>-180892.93999999994</v>
      </c>
      <c r="F251" s="71">
        <f t="shared" si="1"/>
        <v>-42.866601772613812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258086.96</v>
      </c>
      <c r="E252" s="79">
        <f>E253-E254</f>
        <v>589204.9</v>
      </c>
      <c r="F252" s="71">
        <f t="shared" si="1"/>
        <v>228.29704375610453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288842.62</v>
      </c>
      <c r="E253" s="192">
        <v>637835.39</v>
      </c>
      <c r="F253" s="71">
        <f t="shared" si="1"/>
        <v>220.82454105976467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30755.66</v>
      </c>
      <c r="E254" s="192">
        <v>48630.49</v>
      </c>
      <c r="F254" s="71">
        <f t="shared" si="1"/>
        <v>158.11883081032889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6626.8300000000017</v>
      </c>
      <c r="E255" s="79">
        <f>E256-E260</f>
        <v>-770097.84</v>
      </c>
      <c r="F255" s="71">
        <f t="shared" si="1"/>
        <v>-11620.908337772356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52204.380000000005</v>
      </c>
      <c r="E256" s="79">
        <f>SUM(E257:E259)</f>
        <v>17874.830000000002</v>
      </c>
      <c r="F256" s="71">
        <f t="shared" si="1"/>
        <v>34.240096329081965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32164.83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20039.55</v>
      </c>
      <c r="E259" s="192">
        <v>17874.830000000002</v>
      </c>
      <c r="F259" s="71">
        <f t="shared" si="1"/>
        <v>89.197761426778555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45577.55</v>
      </c>
      <c r="E260" s="79">
        <f>SUM(E261:E263)</f>
        <v>787972.66999999993</v>
      </c>
      <c r="F260" s="71">
        <f t="shared" si="1"/>
        <v>1728.8614021596156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770097.84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45577.55</v>
      </c>
      <c r="E262" s="192">
        <v>17874.830000000002</v>
      </c>
      <c r="F262" s="71">
        <f t="shared" si="1"/>
        <v>39.218496825739869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157276.6</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157276.6</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157276.6</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25727.11</v>
      </c>
      <c r="E303" s="192">
        <v>31461.05</v>
      </c>
      <c r="F303" s="71">
        <f t="shared" si="43"/>
        <v>122.28754026394724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9470.52</v>
      </c>
      <c r="E308" s="192">
        <v>20934.77</v>
      </c>
      <c r="F308" s="71">
        <f t="shared" si="43"/>
        <v>221.05195913212791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59.5</v>
      </c>
      <c r="E309" s="192">
        <v>70.599999999999994</v>
      </c>
      <c r="F309" s="71">
        <f t="shared" si="43"/>
        <v>118.65546218487395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10.99</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25727.11</v>
      </c>
      <c r="E335" s="192">
        <v>31461.05</v>
      </c>
      <c r="F335" s="71">
        <f t="shared" si="43"/>
        <v>122.28754026394724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1204.45</v>
      </c>
      <c r="E336" s="192">
        <v>5.23</v>
      </c>
      <c r="F336" s="71">
        <f t="shared" si="43"/>
        <v>0.43422308937689408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f>30234487.43-9470.52-29506777.79</f>
        <v>718239.12000000104</v>
      </c>
      <c r="E337" s="192">
        <f>806490.68+9055.96</f>
        <v>815546.64</v>
      </c>
      <c r="F337" s="71">
        <f t="shared" si="43"/>
        <v>113.548067390147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30755.66</v>
      </c>
      <c r="E343" s="192">
        <v>48630.49</v>
      </c>
      <c r="F343" s="71">
        <f t="shared" si="43"/>
        <v>158.11883081032889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0.22</v>
      </c>
      <c r="E344" s="192">
        <v>0.21</v>
      </c>
      <c r="F344" s="71">
        <f t="shared" si="43"/>
        <v>95.454545454545453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30755.66</v>
      </c>
      <c r="E354" s="192">
        <v>48630.49</v>
      </c>
      <c r="F354" s="71">
        <f t="shared" si="43"/>
        <v>158.11883081032889</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29506777.789999999</v>
      </c>
      <c r="E365" s="192">
        <v>25312905.809999999</v>
      </c>
      <c r="F365" s="71">
        <f t="shared" si="43"/>
        <v>85.786750387155706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2222.23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9470.52</v>
      </c>
      <c r="E380" s="192">
        <v>9294.73</v>
      </c>
      <c r="F380" s="71">
        <f t="shared" si="44"/>
        <v>98.143818924409629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504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A31" sqref="A31:XFD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8587824.3499999996</v>
      </c>
      <c r="E28" s="60">
        <f t="shared" si="6"/>
        <v>10543516.82</v>
      </c>
      <c r="F28" s="45">
        <f t="shared" si="1"/>
        <v>122.77285131012259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8587824.3499999996</v>
      </c>
      <c r="E31" s="194">
        <v>10543516.82</v>
      </c>
      <c r="F31" s="45">
        <f t="shared" si="1"/>
        <v>122.77285131012259</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8587824.3499999996</v>
      </c>
      <c r="E141" s="81">
        <f t="shared" si="28"/>
        <v>10543516.82</v>
      </c>
      <c r="F141" s="61">
        <f t="shared" si="1"/>
        <v>122.77285131012259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486470.91000000003</v>
      </c>
      <c r="E5" s="82">
        <f t="shared" si="0"/>
        <v>93144.46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91972.66</v>
      </c>
      <c r="E6" s="83">
        <f t="shared" si="1"/>
        <v>93144.46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91972.66</v>
      </c>
      <c r="E7" s="83">
        <f t="shared" si="2"/>
        <v>93144.46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91972.66</v>
      </c>
      <c r="E9" s="195">
        <v>93144.46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394498.25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394498.25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394498.25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30266447.539999999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31409203.850000001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f>107113.68-9470.52</f>
        <v>97643.159999999989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9911733.1700000018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f>9053647.93+9055.96</f>
        <v>9062703.8900000006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839170.33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7259.89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2599.06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47828.55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28549.86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28549.86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50817897.05-29506777.79+12329.85</f>
        <v>21323449.109999999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35487046.259999998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97818.95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9815624.8699999973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8967045.1999999993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839330.51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7290.29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1958.87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47828.55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10675.03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10675.03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25504991.24+10107.62</f>
        <v>25515098.859999999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26188605.130000003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5.23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5.23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5.23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5.23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26188599.899999999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9294.73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806495.91-5.23+9055.96</f>
        <v>815546.64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48630.49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f>25312905.81+2222.23</f>
        <v>25315128.039999999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20735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Đuriš</cp:lastModifiedBy>
  <cp:lastPrinted>2026-02-04T08:34:42Z</cp:lastPrinted>
  <dcterms:created xsi:type="dcterms:W3CDTF">2022-04-01T05:14:30Z</dcterms:created>
  <dcterms:modified xsi:type="dcterms:W3CDTF">2026-02-06T10:20:33Z</dcterms:modified>
</cp:coreProperties>
</file>