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KUPNJAK\Desktop\STARI DOKUMENTI\Desktop\FINANC.IZVJEŠĆA\FIN.IZVJEŠTAJI 2025\IZVRŠENJE FINANCIJSKOG PLANA\IZVRŠENJE 01.01.-31.12.2025\IZVRŠENJE 01.01.-31.12.2025\DOBIVENO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rashoda'!$B$2:$L$74</definedName>
    <definedName name="_xlnm.Print_Area" localSheetId="6">'Posebni dio'!$A$1:$F$95</definedName>
    <definedName name="_xlnm.Print_Area" localSheetId="3">'Rashodi prema funkcijskoj k '!$B$2:$H$8</definedName>
    <definedName name="_xlnm.Print_Area" localSheetId="2">'Rashodi prema izvorima finan'!$B$2:$H$15</definedName>
    <definedName name="_xlnm.Print_Area" localSheetId="0">SAŽETAK!$B$3:$L$27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G27" i="1"/>
  <c r="J26" i="1"/>
  <c r="I26" i="1"/>
  <c r="I27" i="1" s="1"/>
  <c r="H26" i="1"/>
  <c r="H27" i="1" s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7" i="15"/>
  <c r="E77" i="15"/>
  <c r="D77" i="15"/>
  <c r="C77" i="15"/>
  <c r="F74" i="15"/>
  <c r="E74" i="15"/>
  <c r="D74" i="15"/>
  <c r="C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<sst xmlns="http://schemas.openxmlformats.org/spreadsheetml/2006/main" count="419" uniqueCount="194">
  <si>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</si>
  <si>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</si>
  <si>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</si>
  <si>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</si>
  <si>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</si>
  <si>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</si>
  <si>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</si>
  <si>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</si>
  <si>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</si>
  <si>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</si>
  <si>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</si>
  <si>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</si>
  <si>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</si>
  <si>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</si>
  <si>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</si>
  <si>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</si>
  <si>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</si>
  <si>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</si>
  <si>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</si>
  <si>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</si>
  <si>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</si>
  <si>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</si>
  <si>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</si>
  <si>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</si>
  <si>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</si>
  <si>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</si>
  <si>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</si>
  <si>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</si>
  <si>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</si>
  <si>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</si>
  <si>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</si>
  <si>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</si>
  <si>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</si>
  <si>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</si>
  <si>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</si>
  <si>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</si>
  <si>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</si>
  <si>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</si>
  <si>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</si>
  <si>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</si>
  <si>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</si>
  <si>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</si>
  <si>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</si>
  <si>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</si>
  <si>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</si>
  <si>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</si>
  <si>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</si>
  <si>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</si>
  <si>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</si>
  <si>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</si>
  <si>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</si>
  <si>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</si>
  <si>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</si>
  <si>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</si>
  <si>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</si>
  <si>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</si>
  <si>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</si>
  <si>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</si>
  <si>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</si>
  <si>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</si>
  <si>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</si>
  <si>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</si>
  <si>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</si>
  <si>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</si>
  <si>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</si>
  <si>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</si>
  <si>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</si>
  <si>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</si>
  <si>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</si>
  <si>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</si>
  <si>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</si>
  <si>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</si>
  <si>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</si>
  <si>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</si>
  <si>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</si>
  <si>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</si>
  <si>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</si>
  <si>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</si>
  <si>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</si>
  <si>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</si>
  <si>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</si>
  <si>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</si>
  <si>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</si>
  <si>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</si>
  <si>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</si>
  <si>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</si>
  <si>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</si>
  <si>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</si>
  <si>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</si>
  <si>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</si>
  <si>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</si>
  <si>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</si>
  <si>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</si>
  <si>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</si>
  <si>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</si>
  <si>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</si>
  <si>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</si>
  <si>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</si>
  <si>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</si>
  <si>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</si>
  <si>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</si>
  <si>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</si>
  <si>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</si>
  <si>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</si>
  <si>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</si>
  <si>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</si>
  <si>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</si>
  <si>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</si>
  <si>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</si>
  <si>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</si>
  <si>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</si>
  <si>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</si>
  <si>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</si>
  <si>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</si>
  <si>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</si>
  <si>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</si>
  <si>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</si>
  <si>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</si>
  <si>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</si>
  <si>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</si>
  <si>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</si>
  <si>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</si>
  <si>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</si>
  <si>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</si>
  <si>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</si>
  <si>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</si>
  <si>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</si>
  <si>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</si>
  <si>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</si>
  <si>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</si>
  <si>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</si>
  <si>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</si>
  <si>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</si>
  <si>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</si>
  <si>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</si>
  <si>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</si>
  <si>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</si>
  <si>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</si>
  <si>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</si>
  <si>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</si>
  <si>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</si>
  <si>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</si>
  <si>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</si>
  <si>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</si>
  <si>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</si>
  <si>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</si>
  <si>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</si>
  <si>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</si>
  <si>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</si>
  <si>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</si>
  <si>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</si>
  <si>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</si>
  <si>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</si>
  <si>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</si>
  <si>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</si>
  <si>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</si>
  <si>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</si>
  <si>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</si>
  <si>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</si>
  <si>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</si>
  <si>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</si>
  <si>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</si>
  <si>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</si>
  <si>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</si>
  <si>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</si>
  <si>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</si>
  <si>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</si>
  <si>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</si>
  <si>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</si>
  <si>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</si>
  <si>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</si>
  <si>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65 Županijski sudovi</t>
  </si>
  <si>
    <t>3488 VARAŽDIN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</si>
  <si>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</si>
  <si>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</si>
  <si>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</si>
  <si>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</si>
  <si>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</si>
  <si>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</si>
  <si>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</si>
  <si>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</si>
  <si>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</si>
  <si>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3214</t>
  </si>
  <si>
    <t>OSTALE NAKNADE TROŠKOVA ZAPOSLENIMA</t>
  </si>
  <si>
    <t>Vlastiti prihodi</t>
  </si>
  <si>
    <t>4223</t>
  </si>
  <si>
    <t>OPREMA ZA ODRŽAVANJE I ZAŠTITU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</si>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</sst>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O21" sqref="O2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3992057.24</v>
      </c>
      <c r="H10" s="86">
        <v>4600088</v>
      </c>
      <c r="I10" s="86">
        <v>4473934</v>
      </c>
      <c r="J10" s="86">
        <v>4473301.7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3992057.24</v>
      </c>
      <c r="H12" s="87">
        <f>ROUND(H10+H11,2)</f>
        <v>4600088</v>
      </c>
      <c r="I12" s="87">
        <f>ROUND(I10+I11,2)</f>
        <v>4473934</v>
      </c>
      <c r="J12" s="87">
        <f>ROUND(J10+J11,2)</f>
        <v>4473301.7</v>
      </c>
      <c r="K12" s="88">
        <f>J12/G12*100</f>
        <v>112.055049090428</v>
      </c>
      <c r="L12" s="88">
        <f>J12/I12*100</f>
        <v>99.985867024412997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3985054.61</v>
      </c>
      <c r="H13" s="86">
        <v>4589033</v>
      </c>
      <c r="I13" s="86">
        <v>4463368</v>
      </c>
      <c r="J13" s="86">
        <v>4463118.8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6607.11</v>
      </c>
      <c r="H14" s="86">
        <v>11055</v>
      </c>
      <c r="I14" s="86">
        <v>10566</v>
      </c>
      <c r="J14" s="86">
        <v>10564.61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3991661.72</v>
      </c>
      <c r="H15" s="87">
        <f>ROUND(H13+H14,2)</f>
        <v>4600088</v>
      </c>
      <c r="I15" s="87">
        <f>ROUND(I13+I14,2)</f>
        <v>4473934</v>
      </c>
      <c r="J15" s="87">
        <f>ROUND(J13+J14,2)</f>
        <v>4473683.41</v>
      </c>
      <c r="K15" s="88">
        <f>J15/G15*100</f>
        <v>112.07571492305701</v>
      </c>
      <c r="L15" s="88">
        <f>J15/I15*100</f>
        <v>99.994398889210203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395.52</v>
      </c>
      <c r="H16" s="90">
        <f>ROUND(H12-H15,2)</f>
        <v>0</v>
      </c>
      <c r="I16" s="90">
        <f>ROUND(I12-I15,2)</f>
        <v>0</v>
      </c>
      <c r="J16" s="90">
        <f>ROUND(J12-J15,2)</f>
        <v>-381.71</v>
      </c>
      <c r="K16" s="88">
        <f>J16/G16*100</f>
        <v>-96.508394012945004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>
        <v>395.52</v>
      </c>
      <c r="I24" s="86">
        <v>395.52</v>
      </c>
      <c r="J24" s="86">
        <v>395.52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-395.52</v>
      </c>
      <c r="H25" s="86">
        <v>0</v>
      </c>
      <c r="I25" s="86">
        <v>0</v>
      </c>
      <c r="J25" s="86">
        <v>-13.81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-395.52</v>
      </c>
      <c r="H26" s="94">
        <f>ROUND(H24+H25,2)</f>
        <v>395.52</v>
      </c>
      <c r="I26" s="94">
        <f>ROUND(I24+I25,2)</f>
        <v>395.52</v>
      </c>
      <c r="J26" s="94">
        <f>ROUND(J24+J25,2)</f>
        <v>381.71</v>
      </c>
      <c r="K26" s="93">
        <f>J26/G26*100</f>
        <v>-96.508394012945004</v>
      </c>
      <c r="L26" s="93">
        <f>J26/I26*100</f>
        <v>96.50839401294499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395.52</v>
      </c>
      <c r="I27" s="94">
        <f>ROUND(I16+I26,2)</f>
        <v>395.52</v>
      </c>
      <c r="J27" s="94">
        <f>ROUND(J16+J26,2)</f>
        <v>0</v>
      </c>
      <c r="K27" s="93" t="e">
        <f>J27/G27*100</f>
        <v>#DIV/0!</v>
      </c>
      <c r="L27" s="93">
        <f>J27/I27*100</f>
        <v>0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zoomScale="90" zoomScaleNormal="90" workbookViewId="0">
      <selection activeCell="B2" sqref="B2:L7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3992057.2399999998</v>
      </c>
      <c r="H10" s="65">
        <f>H11</f>
        <v>4600088</v>
      </c>
      <c r="I10" s="65">
        <f>I11</f>
        <v>4473934</v>
      </c>
      <c r="J10" s="65">
        <f>J11</f>
        <v>4473301.7</v>
      </c>
      <c r="K10" s="69">
        <f t="shared" ref="K10:K18" si="0">(J10*100)/G10</f>
        <v>112.05504909042838</v>
      </c>
      <c r="L10" s="69">
        <f t="shared" ref="L10:L18" si="1">(J10*100)/I10</f>
        <v>99.985867024412968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3992057.2399999998</v>
      </c>
      <c r="H11" s="65">
        <f>H12+H15</f>
        <v>4600088</v>
      </c>
      <c r="I11" s="65">
        <f>I12+I15</f>
        <v>4473934</v>
      </c>
      <c r="J11" s="65">
        <f>J12+J15</f>
        <v>4473301.7</v>
      </c>
      <c r="K11" s="65">
        <f t="shared" si="0"/>
        <v>112.05504909042838</v>
      </c>
      <c r="L11" s="65">
        <f t="shared" si="1"/>
        <v>99.985867024412968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2022.69</v>
      </c>
      <c r="H12" s="65">
        <f t="shared" si="2"/>
        <v>1600</v>
      </c>
      <c r="I12" s="65">
        <f t="shared" si="2"/>
        <v>1600</v>
      </c>
      <c r="J12" s="65">
        <f t="shared" si="2"/>
        <v>986</v>
      </c>
      <c r="K12" s="65">
        <f t="shared" si="0"/>
        <v>48.746965674423663</v>
      </c>
      <c r="L12" s="65">
        <f t="shared" si="1"/>
        <v>61.625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2022.69</v>
      </c>
      <c r="H13" s="65">
        <f t="shared" si="2"/>
        <v>1600</v>
      </c>
      <c r="I13" s="65">
        <f t="shared" si="2"/>
        <v>1600</v>
      </c>
      <c r="J13" s="65">
        <f t="shared" si="2"/>
        <v>986</v>
      </c>
      <c r="K13" s="65">
        <f t="shared" si="0"/>
        <v>48.746965674423663</v>
      </c>
      <c r="L13" s="65">
        <f t="shared" si="1"/>
        <v>61.625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2022.69</v>
      </c>
      <c r="H14" s="66">
        <v>1600</v>
      </c>
      <c r="I14" s="66">
        <v>1600</v>
      </c>
      <c r="J14" s="66">
        <v>986</v>
      </c>
      <c r="K14" s="66">
        <f t="shared" si="0"/>
        <v>48.746965674423663</v>
      </c>
      <c r="L14" s="66">
        <f t="shared" si="1"/>
        <v>61.625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3990034.55</v>
      </c>
      <c r="H15" s="65">
        <f>H16</f>
        <v>4598488</v>
      </c>
      <c r="I15" s="65">
        <f>I16</f>
        <v>4472334</v>
      </c>
      <c r="J15" s="65">
        <f>J16</f>
        <v>4472315.7</v>
      </c>
      <c r="K15" s="65">
        <f t="shared" si="0"/>
        <v>112.08714220281627</v>
      </c>
      <c r="L15" s="65">
        <f t="shared" si="1"/>
        <v>99.999590817680428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3990034.55</v>
      </c>
      <c r="H16" s="65">
        <f>H17+H18</f>
        <v>4598488</v>
      </c>
      <c r="I16" s="65">
        <f>I17+I18</f>
        <v>4472334</v>
      </c>
      <c r="J16" s="65">
        <f>J17+J18</f>
        <v>4472315.7</v>
      </c>
      <c r="K16" s="65">
        <f t="shared" si="0"/>
        <v>112.08714220281627</v>
      </c>
      <c r="L16" s="65">
        <f t="shared" si="1"/>
        <v>99.999590817680428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3983427.44</v>
      </c>
      <c r="H17" s="66">
        <v>4587433</v>
      </c>
      <c r="I17" s="66">
        <v>4461768</v>
      </c>
      <c r="J17" s="66">
        <v>4461751.09</v>
      </c>
      <c r="K17" s="66">
        <f t="shared" si="0"/>
        <v>112.00784141809297</v>
      </c>
      <c r="L17" s="66">
        <f t="shared" si="1"/>
        <v>99.999621002257399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6607.11</v>
      </c>
      <c r="H18" s="66">
        <v>11055</v>
      </c>
      <c r="I18" s="66">
        <v>10566</v>
      </c>
      <c r="J18" s="66">
        <v>10564.61</v>
      </c>
      <c r="K18" s="66">
        <f t="shared" si="0"/>
        <v>159.89759516641922</v>
      </c>
      <c r="L18" s="66">
        <f t="shared" si="1"/>
        <v>99.986844595873563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3991661.7199999997</v>
      </c>
      <c r="H23" s="65">
        <f>H24+H67</f>
        <v>4600088</v>
      </c>
      <c r="I23" s="65">
        <f>I24+I67</f>
        <v>4473934</v>
      </c>
      <c r="J23" s="65">
        <f>J24+J67</f>
        <v>4473683.41</v>
      </c>
      <c r="K23" s="70">
        <f t="shared" ref="K23:K54" si="3">(J23*100)/G23</f>
        <v>112.07571492305716</v>
      </c>
      <c r="L23" s="70">
        <f t="shared" ref="L23:L54" si="4">(J23*100)/I23</f>
        <v>99.99439888921026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G25+G33+G61</f>
        <v>3985054.61</v>
      </c>
      <c r="H24" s="65">
        <f>H25+H33+H61</f>
        <v>4589033</v>
      </c>
      <c r="I24" s="65">
        <f>I25+I33+I61</f>
        <v>4463368</v>
      </c>
      <c r="J24" s="65">
        <f>J25+J33+J61</f>
        <v>4463118.8</v>
      </c>
      <c r="K24" s="65">
        <f t="shared" si="3"/>
        <v>111.9964275721682</v>
      </c>
      <c r="L24" s="65">
        <f t="shared" si="4"/>
        <v>99.994416772267044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3189385.77</v>
      </c>
      <c r="H25" s="65">
        <f>H26+H29+H31</f>
        <v>3642370</v>
      </c>
      <c r="I25" s="65">
        <f>I26+I29+I31</f>
        <v>3618977</v>
      </c>
      <c r="J25" s="65">
        <f>J26+J29+J31</f>
        <v>3618971.56</v>
      </c>
      <c r="K25" s="65">
        <f t="shared" si="3"/>
        <v>113.46923266670247</v>
      </c>
      <c r="L25" s="65">
        <f t="shared" si="4"/>
        <v>99.99984968127734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2678295.88</v>
      </c>
      <c r="H26" s="65">
        <f>H27+H28</f>
        <v>3059200</v>
      </c>
      <c r="I26" s="65">
        <f>I27+I28</f>
        <v>3044948</v>
      </c>
      <c r="J26" s="65">
        <f>J27+J28</f>
        <v>3044947.3</v>
      </c>
      <c r="K26" s="65">
        <f t="shared" si="3"/>
        <v>113.68972796239376</v>
      </c>
      <c r="L26" s="65">
        <f t="shared" si="4"/>
        <v>99.999977011101663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2663642.0099999998</v>
      </c>
      <c r="H27" s="66">
        <v>3043000</v>
      </c>
      <c r="I27" s="66">
        <v>3031562</v>
      </c>
      <c r="J27" s="66">
        <v>3031561.8</v>
      </c>
      <c r="K27" s="66">
        <f t="shared" si="3"/>
        <v>113.81265908176603</v>
      </c>
      <c r="L27" s="66">
        <f t="shared" si="4"/>
        <v>99.999993402740898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14653.87</v>
      </c>
      <c r="H28" s="66">
        <v>16200</v>
      </c>
      <c r="I28" s="66">
        <v>13386</v>
      </c>
      <c r="J28" s="66">
        <v>13385.5</v>
      </c>
      <c r="K28" s="66">
        <f t="shared" si="3"/>
        <v>91.344470778026547</v>
      </c>
      <c r="L28" s="66">
        <f t="shared" si="4"/>
        <v>99.996264754220832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73693.679999999993</v>
      </c>
      <c r="H29" s="65">
        <f>H30</f>
        <v>81000</v>
      </c>
      <c r="I29" s="65">
        <f>I30</f>
        <v>75050</v>
      </c>
      <c r="J29" s="65">
        <f>J30</f>
        <v>75045.81</v>
      </c>
      <c r="K29" s="65">
        <f t="shared" si="3"/>
        <v>101.83479777370326</v>
      </c>
      <c r="L29" s="65">
        <f t="shared" si="4"/>
        <v>99.994417055296466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73693.679999999993</v>
      </c>
      <c r="H30" s="66">
        <v>81000</v>
      </c>
      <c r="I30" s="66">
        <v>75050</v>
      </c>
      <c r="J30" s="66">
        <v>75045.81</v>
      </c>
      <c r="K30" s="66">
        <f t="shared" si="3"/>
        <v>101.83479777370326</v>
      </c>
      <c r="L30" s="66">
        <f t="shared" si="4"/>
        <v>99.994417055296466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437396.21</v>
      </c>
      <c r="H31" s="65">
        <f>H32</f>
        <v>502170</v>
      </c>
      <c r="I31" s="65">
        <f>I32</f>
        <v>498979</v>
      </c>
      <c r="J31" s="65">
        <f>J32</f>
        <v>498978.45</v>
      </c>
      <c r="K31" s="65">
        <f t="shared" si="3"/>
        <v>114.0792806595192</v>
      </c>
      <c r="L31" s="65">
        <f t="shared" si="4"/>
        <v>99.999889774920391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437396.21</v>
      </c>
      <c r="H32" s="66">
        <v>502170</v>
      </c>
      <c r="I32" s="66">
        <v>498979</v>
      </c>
      <c r="J32" s="66">
        <v>498978.45</v>
      </c>
      <c r="K32" s="66">
        <f t="shared" si="3"/>
        <v>114.0792806595192</v>
      </c>
      <c r="L32" s="66">
        <f t="shared" si="4"/>
        <v>99.999889774920391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G34+G38+G44+G54+G56</f>
        <v>794178.07000000007</v>
      </c>
      <c r="H33" s="65">
        <f>H34+H38+H44+H54+H56</f>
        <v>942855</v>
      </c>
      <c r="I33" s="65">
        <f>I34+I38+I44+I54+I56</f>
        <v>842070</v>
      </c>
      <c r="J33" s="65">
        <f>J34+J38+J44+J54+J56</f>
        <v>841828.2300000001</v>
      </c>
      <c r="K33" s="65">
        <f t="shared" si="3"/>
        <v>105.99993399465184</v>
      </c>
      <c r="L33" s="65">
        <f t="shared" si="4"/>
        <v>99.97128861021055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91758.09</v>
      </c>
      <c r="H34" s="65">
        <f>H35+H36+H37</f>
        <v>107633</v>
      </c>
      <c r="I34" s="65">
        <f>I35+I36+I37</f>
        <v>87340</v>
      </c>
      <c r="J34" s="65">
        <f>J35+J36+J37</f>
        <v>87337.75</v>
      </c>
      <c r="K34" s="65">
        <f t="shared" si="3"/>
        <v>95.182615505619182</v>
      </c>
      <c r="L34" s="65">
        <f t="shared" si="4"/>
        <v>99.997423860773992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4957.9399999999996</v>
      </c>
      <c r="H35" s="66">
        <v>6133</v>
      </c>
      <c r="I35" s="66">
        <v>6045</v>
      </c>
      <c r="J35" s="66">
        <v>6044.47</v>
      </c>
      <c r="K35" s="66">
        <f t="shared" si="3"/>
        <v>121.91494854717888</v>
      </c>
      <c r="L35" s="66">
        <f t="shared" si="4"/>
        <v>99.991232423490487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84823.89</v>
      </c>
      <c r="H36" s="66">
        <v>98500</v>
      </c>
      <c r="I36" s="66">
        <v>78763</v>
      </c>
      <c r="J36" s="66">
        <v>78762.02</v>
      </c>
      <c r="K36" s="66">
        <f t="shared" si="3"/>
        <v>92.853581697326078</v>
      </c>
      <c r="L36" s="66">
        <f t="shared" si="4"/>
        <v>99.998755760953742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1976.26</v>
      </c>
      <c r="H37" s="66">
        <v>3000</v>
      </c>
      <c r="I37" s="66">
        <v>2532</v>
      </c>
      <c r="J37" s="66">
        <v>2531.2600000000002</v>
      </c>
      <c r="K37" s="66">
        <f t="shared" si="3"/>
        <v>128.08334935686599</v>
      </c>
      <c r="L37" s="66">
        <f t="shared" si="4"/>
        <v>99.970774091627177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G39+G40+G41+G42+G43</f>
        <v>80952.539999999994</v>
      </c>
      <c r="H38" s="65">
        <f>H39+H40+H41+H42+H43</f>
        <v>174685</v>
      </c>
      <c r="I38" s="65">
        <f>I39+I40+I41+I42+I43</f>
        <v>87795</v>
      </c>
      <c r="J38" s="65">
        <f>J39+J40+J41+J42+J43</f>
        <v>87902.819999999992</v>
      </c>
      <c r="K38" s="65">
        <f t="shared" si="3"/>
        <v>108.58562313177573</v>
      </c>
      <c r="L38" s="65">
        <f t="shared" si="4"/>
        <v>100.1228088159918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17004.650000000001</v>
      </c>
      <c r="H39" s="66">
        <v>21685</v>
      </c>
      <c r="I39" s="66">
        <v>16410</v>
      </c>
      <c r="J39" s="66">
        <v>16519.87</v>
      </c>
      <c r="K39" s="66">
        <f t="shared" si="3"/>
        <v>97.149132737221876</v>
      </c>
      <c r="L39" s="66">
        <f t="shared" si="4"/>
        <v>100.66953077391834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61693.22</v>
      </c>
      <c r="H40" s="66">
        <v>150000</v>
      </c>
      <c r="I40" s="66">
        <v>69268</v>
      </c>
      <c r="J40" s="66">
        <v>69267.72</v>
      </c>
      <c r="K40" s="66">
        <f t="shared" si="3"/>
        <v>112.27768626763201</v>
      </c>
      <c r="L40" s="66">
        <f t="shared" si="4"/>
        <v>99.999595772939884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655.56</v>
      </c>
      <c r="H41" s="66">
        <v>1000</v>
      </c>
      <c r="I41" s="66">
        <v>345</v>
      </c>
      <c r="J41" s="66">
        <v>344.51</v>
      </c>
      <c r="K41" s="66">
        <f t="shared" si="3"/>
        <v>52.552016596497658</v>
      </c>
      <c r="L41" s="66">
        <f t="shared" si="4"/>
        <v>99.857971014492747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1216.55</v>
      </c>
      <c r="H42" s="66">
        <v>1500</v>
      </c>
      <c r="I42" s="66">
        <v>1745</v>
      </c>
      <c r="J42" s="66">
        <v>1744.17</v>
      </c>
      <c r="K42" s="66">
        <f t="shared" si="3"/>
        <v>143.37018618223667</v>
      </c>
      <c r="L42" s="66">
        <f t="shared" si="4"/>
        <v>99.952435530085964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382.56</v>
      </c>
      <c r="H43" s="66">
        <v>500</v>
      </c>
      <c r="I43" s="66">
        <v>27</v>
      </c>
      <c r="J43" s="66">
        <v>26.55</v>
      </c>
      <c r="K43" s="66">
        <f t="shared" si="3"/>
        <v>6.9400878293601007</v>
      </c>
      <c r="L43" s="66">
        <f t="shared" si="4"/>
        <v>98.333333333333329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610992.67000000004</v>
      </c>
      <c r="H44" s="65">
        <f>H45+H46+H47+H48+H49+H50+H51+H52+H53</f>
        <v>645960</v>
      </c>
      <c r="I44" s="65">
        <f>I45+I46+I47+I48+I49+I50+I51+I52+I53</f>
        <v>652828</v>
      </c>
      <c r="J44" s="65">
        <f>J45+J46+J47+J48+J49+J50+J51+J52+J53</f>
        <v>652481.26</v>
      </c>
      <c r="K44" s="65">
        <f t="shared" si="3"/>
        <v>106.79035805781433</v>
      </c>
      <c r="L44" s="65">
        <f t="shared" si="4"/>
        <v>99.946886469330366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39331.089999999997</v>
      </c>
      <c r="H45" s="66">
        <v>60000</v>
      </c>
      <c r="I45" s="66">
        <v>59057</v>
      </c>
      <c r="J45" s="66">
        <v>59056.43</v>
      </c>
      <c r="K45" s="66">
        <f t="shared" si="3"/>
        <v>150.1520298572961</v>
      </c>
      <c r="L45" s="66">
        <f t="shared" si="4"/>
        <v>99.999034830756727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6036.55</v>
      </c>
      <c r="H46" s="66">
        <v>7715</v>
      </c>
      <c r="I46" s="66">
        <v>2815</v>
      </c>
      <c r="J46" s="66">
        <v>2571.8200000000002</v>
      </c>
      <c r="K46" s="66">
        <f t="shared" si="3"/>
        <v>42.604136468678298</v>
      </c>
      <c r="L46" s="66">
        <f t="shared" si="4"/>
        <v>91.361278863232684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1006.21</v>
      </c>
      <c r="H47" s="66">
        <v>1845</v>
      </c>
      <c r="I47" s="66">
        <v>816</v>
      </c>
      <c r="J47" s="66">
        <v>815.2</v>
      </c>
      <c r="K47" s="66">
        <f t="shared" si="3"/>
        <v>81.016885143260353</v>
      </c>
      <c r="L47" s="66">
        <f t="shared" si="4"/>
        <v>99.901960784313729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30577.7</v>
      </c>
      <c r="H48" s="66">
        <v>34500</v>
      </c>
      <c r="I48" s="66">
        <v>30945</v>
      </c>
      <c r="J48" s="66">
        <v>30944.95</v>
      </c>
      <c r="K48" s="66">
        <f t="shared" si="3"/>
        <v>101.20103866543265</v>
      </c>
      <c r="L48" s="66">
        <f t="shared" si="4"/>
        <v>99.999838423008569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8941.43</v>
      </c>
      <c r="H49" s="66">
        <v>11100</v>
      </c>
      <c r="I49" s="66">
        <v>9082</v>
      </c>
      <c r="J49" s="66">
        <v>8981.49</v>
      </c>
      <c r="K49" s="66">
        <f t="shared" si="3"/>
        <v>100.44802676976725</v>
      </c>
      <c r="L49" s="66">
        <f t="shared" si="4"/>
        <v>98.893305439330547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10759.05</v>
      </c>
      <c r="H50" s="66">
        <v>3000</v>
      </c>
      <c r="I50" s="66">
        <v>60</v>
      </c>
      <c r="J50" s="66">
        <v>60</v>
      </c>
      <c r="K50" s="66">
        <f t="shared" si="3"/>
        <v>0.55767005451224783</v>
      </c>
      <c r="L50" s="66">
        <f t="shared" si="4"/>
        <v>100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513428.41</v>
      </c>
      <c r="H51" s="66">
        <v>525000</v>
      </c>
      <c r="I51" s="66">
        <v>548412</v>
      </c>
      <c r="J51" s="66">
        <v>548411.47</v>
      </c>
      <c r="K51" s="66">
        <f t="shared" si="3"/>
        <v>106.81361983845032</v>
      </c>
      <c r="L51" s="66">
        <f t="shared" si="4"/>
        <v>99.999903357329885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19.920000000000002</v>
      </c>
      <c r="H52" s="66">
        <v>200</v>
      </c>
      <c r="I52" s="66">
        <v>22</v>
      </c>
      <c r="J52" s="66">
        <v>21.09</v>
      </c>
      <c r="K52" s="66">
        <f t="shared" si="3"/>
        <v>105.8734939759036</v>
      </c>
      <c r="L52" s="66">
        <f t="shared" si="4"/>
        <v>95.86363636363636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892.31</v>
      </c>
      <c r="H53" s="66">
        <v>2600</v>
      </c>
      <c r="I53" s="66">
        <v>1619</v>
      </c>
      <c r="J53" s="66">
        <v>1618.81</v>
      </c>
      <c r="K53" s="66">
        <f t="shared" si="3"/>
        <v>181.41789288475979</v>
      </c>
      <c r="L53" s="66">
        <f t="shared" si="4"/>
        <v>99.988264360716485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4900</v>
      </c>
      <c r="H54" s="65">
        <f>H55</f>
        <v>6000</v>
      </c>
      <c r="I54" s="65">
        <f>I55</f>
        <v>5370</v>
      </c>
      <c r="J54" s="65">
        <f>J55</f>
        <v>5370</v>
      </c>
      <c r="K54" s="65">
        <f t="shared" si="3"/>
        <v>109.59183673469387</v>
      </c>
      <c r="L54" s="65">
        <f t="shared" si="4"/>
        <v>100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4900</v>
      </c>
      <c r="H55" s="66">
        <v>6000</v>
      </c>
      <c r="I55" s="66">
        <v>5370</v>
      </c>
      <c r="J55" s="66">
        <v>5370</v>
      </c>
      <c r="K55" s="66">
        <f t="shared" ref="K55:K73" si="5">(J55*100)/G55</f>
        <v>109.59183673469387</v>
      </c>
      <c r="L55" s="66">
        <f t="shared" ref="L55:L73" si="6">(J55*100)/I55</f>
        <v>100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</f>
        <v>5574.7699999999995</v>
      </c>
      <c r="H56" s="65">
        <f>H57+H58+H59+H60</f>
        <v>8577</v>
      </c>
      <c r="I56" s="65">
        <f>I57+I58+I59+I60</f>
        <v>8737</v>
      </c>
      <c r="J56" s="65">
        <f>J57+J58+J59+J60</f>
        <v>8736.4</v>
      </c>
      <c r="K56" s="65">
        <f t="shared" si="5"/>
        <v>156.71319175499619</v>
      </c>
      <c r="L56" s="65">
        <f t="shared" si="6"/>
        <v>99.993132654229143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730.35</v>
      </c>
      <c r="H57" s="66">
        <v>1540</v>
      </c>
      <c r="I57" s="66">
        <v>1512</v>
      </c>
      <c r="J57" s="66">
        <v>1511.61</v>
      </c>
      <c r="K57" s="66">
        <f t="shared" si="5"/>
        <v>206.97063051961388</v>
      </c>
      <c r="L57" s="66">
        <f t="shared" si="6"/>
        <v>99.974206349206355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537.73</v>
      </c>
      <c r="H58" s="66">
        <v>800</v>
      </c>
      <c r="I58" s="66">
        <v>1446</v>
      </c>
      <c r="J58" s="66">
        <v>1545.92</v>
      </c>
      <c r="K58" s="66">
        <f t="shared" si="5"/>
        <v>287.49000427723951</v>
      </c>
      <c r="L58" s="66">
        <f t="shared" si="6"/>
        <v>106.91009681881052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3976</v>
      </c>
      <c r="H59" s="66">
        <v>4937</v>
      </c>
      <c r="I59" s="66">
        <v>4859</v>
      </c>
      <c r="J59" s="66">
        <v>4858.88</v>
      </c>
      <c r="K59" s="66">
        <f t="shared" si="5"/>
        <v>122.20523138832998</v>
      </c>
      <c r="L59" s="66">
        <f t="shared" si="6"/>
        <v>99.997530356040343</v>
      </c>
    </row>
    <row r="60" spans="2:12" x14ac:dyDescent="0.25">
      <c r="B60" s="66"/>
      <c r="C60" s="66"/>
      <c r="D60" s="66"/>
      <c r="E60" s="66" t="s">
        <v>137</v>
      </c>
      <c r="F60" s="66" t="s">
        <v>130</v>
      </c>
      <c r="G60" s="66">
        <v>330.69</v>
      </c>
      <c r="H60" s="66">
        <v>1300</v>
      </c>
      <c r="I60" s="66">
        <v>920</v>
      </c>
      <c r="J60" s="66">
        <v>819.99</v>
      </c>
      <c r="K60" s="66">
        <f t="shared" si="5"/>
        <v>247.9633493604282</v>
      </c>
      <c r="L60" s="66">
        <f t="shared" si="6"/>
        <v>89.129347826086956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1490.77</v>
      </c>
      <c r="H61" s="65">
        <f>H62+H64</f>
        <v>3808</v>
      </c>
      <c r="I61" s="65">
        <f>I62+I64</f>
        <v>2321</v>
      </c>
      <c r="J61" s="65">
        <f>J62+J64</f>
        <v>2319.0100000000002</v>
      </c>
      <c r="K61" s="65">
        <f t="shared" si="5"/>
        <v>155.55786606921257</v>
      </c>
      <c r="L61" s="65">
        <f t="shared" si="6"/>
        <v>99.914261094355879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630.77</v>
      </c>
      <c r="H62" s="65">
        <f>H63</f>
        <v>1295</v>
      </c>
      <c r="I62" s="65">
        <f>I63</f>
        <v>1288</v>
      </c>
      <c r="J62" s="65">
        <f>J63</f>
        <v>1287.45</v>
      </c>
      <c r="K62" s="65">
        <f t="shared" si="5"/>
        <v>204.10767791746596</v>
      </c>
      <c r="L62" s="65">
        <f t="shared" si="6"/>
        <v>99.95729813664596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630.77</v>
      </c>
      <c r="H63" s="66">
        <v>1295</v>
      </c>
      <c r="I63" s="66">
        <v>1288</v>
      </c>
      <c r="J63" s="66">
        <v>1287.45</v>
      </c>
      <c r="K63" s="66">
        <f t="shared" si="5"/>
        <v>204.10767791746596</v>
      </c>
      <c r="L63" s="66">
        <f t="shared" si="6"/>
        <v>99.95729813664596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G65+G66</f>
        <v>860</v>
      </c>
      <c r="H64" s="65">
        <f>H65+H66</f>
        <v>2513</v>
      </c>
      <c r="I64" s="65">
        <f>I65+I66</f>
        <v>1033</v>
      </c>
      <c r="J64" s="65">
        <f>J65+J66</f>
        <v>1031.56</v>
      </c>
      <c r="K64" s="65">
        <f t="shared" si="5"/>
        <v>119.94883720930233</v>
      </c>
      <c r="L64" s="65">
        <f t="shared" si="6"/>
        <v>99.860600193610836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860</v>
      </c>
      <c r="H65" s="66">
        <v>2500</v>
      </c>
      <c r="I65" s="66">
        <v>1032</v>
      </c>
      <c r="J65" s="66">
        <v>1031.54</v>
      </c>
      <c r="K65" s="66">
        <f t="shared" si="5"/>
        <v>119.94651162790697</v>
      </c>
      <c r="L65" s="66">
        <f t="shared" si="6"/>
        <v>99.955426356589143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0</v>
      </c>
      <c r="H66" s="66">
        <v>13</v>
      </c>
      <c r="I66" s="66">
        <v>1</v>
      </c>
      <c r="J66" s="66">
        <v>0.02</v>
      </c>
      <c r="K66" s="66" t="e">
        <f t="shared" si="5"/>
        <v>#DIV/0!</v>
      </c>
      <c r="L66" s="66">
        <f t="shared" si="6"/>
        <v>2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</f>
        <v>6607.1100000000006</v>
      </c>
      <c r="H67" s="65">
        <f>H68</f>
        <v>11055</v>
      </c>
      <c r="I67" s="65">
        <f>I68</f>
        <v>10566</v>
      </c>
      <c r="J67" s="65">
        <f>J68</f>
        <v>10564.61</v>
      </c>
      <c r="K67" s="65">
        <f t="shared" si="5"/>
        <v>159.89759516641919</v>
      </c>
      <c r="L67" s="65">
        <f t="shared" si="6"/>
        <v>99.986844595873563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G69+G72</f>
        <v>6607.1100000000006</v>
      </c>
      <c r="H68" s="65">
        <f>H69+H72</f>
        <v>11055</v>
      </c>
      <c r="I68" s="65">
        <f>I69+I72</f>
        <v>10566</v>
      </c>
      <c r="J68" s="65">
        <f>J69+J72</f>
        <v>10564.61</v>
      </c>
      <c r="K68" s="65">
        <f t="shared" si="5"/>
        <v>159.89759516641919</v>
      </c>
      <c r="L68" s="65">
        <f t="shared" si="6"/>
        <v>99.986844595873563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G70+G71</f>
        <v>2137.7600000000002</v>
      </c>
      <c r="H69" s="65">
        <f>H70+H71</f>
        <v>2750</v>
      </c>
      <c r="I69" s="65">
        <f>I70+I71</f>
        <v>2488</v>
      </c>
      <c r="J69" s="65">
        <f>J70+J71</f>
        <v>2487.14</v>
      </c>
      <c r="K69" s="65">
        <f t="shared" si="5"/>
        <v>116.34327520395179</v>
      </c>
      <c r="L69" s="65">
        <f t="shared" si="6"/>
        <v>99.965434083601281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1437.78</v>
      </c>
      <c r="H70" s="66">
        <v>1550</v>
      </c>
      <c r="I70" s="66">
        <v>1491</v>
      </c>
      <c r="J70" s="66">
        <v>1490.23</v>
      </c>
      <c r="K70" s="66">
        <f t="shared" si="5"/>
        <v>103.64798508812197</v>
      </c>
      <c r="L70" s="66">
        <f t="shared" si="6"/>
        <v>99.948356807511743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699.98</v>
      </c>
      <c r="H71" s="66">
        <v>1200</v>
      </c>
      <c r="I71" s="66">
        <v>997</v>
      </c>
      <c r="J71" s="66">
        <v>996.91</v>
      </c>
      <c r="K71" s="66">
        <f t="shared" si="5"/>
        <v>142.41978342238349</v>
      </c>
      <c r="L71" s="66">
        <f t="shared" si="6"/>
        <v>99.99097291875627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</f>
        <v>4469.3500000000004</v>
      </c>
      <c r="H72" s="65">
        <f>H73</f>
        <v>8305</v>
      </c>
      <c r="I72" s="65">
        <f>I73</f>
        <v>8078</v>
      </c>
      <c r="J72" s="65">
        <f>J73</f>
        <v>8077.47</v>
      </c>
      <c r="K72" s="65">
        <f t="shared" si="5"/>
        <v>180.73030753912761</v>
      </c>
      <c r="L72" s="65">
        <f t="shared" si="6"/>
        <v>99.993438970042092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4469.3500000000004</v>
      </c>
      <c r="H73" s="66">
        <v>8305</v>
      </c>
      <c r="I73" s="66">
        <v>8078</v>
      </c>
      <c r="J73" s="66">
        <v>8077.47</v>
      </c>
      <c r="K73" s="66">
        <f t="shared" si="5"/>
        <v>180.73030753912761</v>
      </c>
      <c r="L73" s="66">
        <f t="shared" si="6"/>
        <v>99.993438970042092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B2" sqref="B2:H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3992057.2399999998</v>
      </c>
      <c r="D6" s="71">
        <f>D7+D9</f>
        <v>4600088</v>
      </c>
      <c r="E6" s="71">
        <f>E7+E9</f>
        <v>4473934</v>
      </c>
      <c r="F6" s="71">
        <f>F7+F9</f>
        <v>4473301.7</v>
      </c>
      <c r="G6" s="72">
        <f t="shared" ref="G6:G15" si="0">(F6*100)/C6</f>
        <v>112.05504909042838</v>
      </c>
      <c r="H6" s="72">
        <f t="shared" ref="H6:H15" si="1">(F6*100)/E6</f>
        <v>99.985867024412968</v>
      </c>
    </row>
    <row r="7" spans="1:8" x14ac:dyDescent="0.25">
      <c r="A7"/>
      <c r="B7" s="8" t="s">
        <v>164</v>
      </c>
      <c r="C7" s="71">
        <f>C8</f>
        <v>3990034.55</v>
      </c>
      <c r="D7" s="71">
        <f>D8</f>
        <v>4598488</v>
      </c>
      <c r="E7" s="71">
        <f>E8</f>
        <v>4472334</v>
      </c>
      <c r="F7" s="71">
        <f>F8</f>
        <v>4472315.7</v>
      </c>
      <c r="G7" s="72">
        <f t="shared" si="0"/>
        <v>112.08714220281627</v>
      </c>
      <c r="H7" s="72">
        <f t="shared" si="1"/>
        <v>99.999590817680428</v>
      </c>
    </row>
    <row r="8" spans="1:8" x14ac:dyDescent="0.25">
      <c r="A8"/>
      <c r="B8" s="16" t="s">
        <v>165</v>
      </c>
      <c r="C8" s="73">
        <v>3990034.55</v>
      </c>
      <c r="D8" s="73">
        <v>4598488</v>
      </c>
      <c r="E8" s="73">
        <v>4472334</v>
      </c>
      <c r="F8" s="74">
        <v>4472315.7</v>
      </c>
      <c r="G8" s="70">
        <f t="shared" si="0"/>
        <v>112.08714220281627</v>
      </c>
      <c r="H8" s="70">
        <f t="shared" si="1"/>
        <v>99.999590817680428</v>
      </c>
    </row>
    <row r="9" spans="1:8" x14ac:dyDescent="0.25">
      <c r="A9"/>
      <c r="B9" s="8" t="s">
        <v>166</v>
      </c>
      <c r="C9" s="71">
        <f>C10</f>
        <v>2022.69</v>
      </c>
      <c r="D9" s="71">
        <f>D10</f>
        <v>1600</v>
      </c>
      <c r="E9" s="71">
        <f>E10</f>
        <v>1600</v>
      </c>
      <c r="F9" s="71">
        <f>F10</f>
        <v>986</v>
      </c>
      <c r="G9" s="72">
        <f t="shared" si="0"/>
        <v>48.746965674423663</v>
      </c>
      <c r="H9" s="72">
        <f t="shared" si="1"/>
        <v>61.625</v>
      </c>
    </row>
    <row r="10" spans="1:8" x14ac:dyDescent="0.25">
      <c r="A10"/>
      <c r="B10" s="16" t="s">
        <v>167</v>
      </c>
      <c r="C10" s="73">
        <v>2022.69</v>
      </c>
      <c r="D10" s="73">
        <v>1600</v>
      </c>
      <c r="E10" s="73">
        <v>1600</v>
      </c>
      <c r="F10" s="74">
        <v>986</v>
      </c>
      <c r="G10" s="70">
        <f t="shared" si="0"/>
        <v>48.746965674423663</v>
      </c>
      <c r="H10" s="70">
        <f t="shared" si="1"/>
        <v>61.625</v>
      </c>
    </row>
    <row r="11" spans="1:8" x14ac:dyDescent="0.25">
      <c r="B11" s="8" t="s">
        <v>32</v>
      </c>
      <c r="C11" s="75">
        <f>C12+C14</f>
        <v>3991661.7199999997</v>
      </c>
      <c r="D11" s="75">
        <f>D12+D14</f>
        <v>4600088</v>
      </c>
      <c r="E11" s="75">
        <f>E12+E14</f>
        <v>4473934</v>
      </c>
      <c r="F11" s="75">
        <f>F12+F14</f>
        <v>4473683.41</v>
      </c>
      <c r="G11" s="72">
        <f t="shared" si="0"/>
        <v>112.07571492305716</v>
      </c>
      <c r="H11" s="72">
        <f t="shared" si="1"/>
        <v>99.99439888921026</v>
      </c>
    </row>
    <row r="12" spans="1:8" x14ac:dyDescent="0.25">
      <c r="A12"/>
      <c r="B12" s="8" t="s">
        <v>164</v>
      </c>
      <c r="C12" s="75">
        <f>C13</f>
        <v>3990034.55</v>
      </c>
      <c r="D12" s="75">
        <f>D13</f>
        <v>4598488</v>
      </c>
      <c r="E12" s="75">
        <f>E13</f>
        <v>4472334</v>
      </c>
      <c r="F12" s="75">
        <f>F13</f>
        <v>4472315.7</v>
      </c>
      <c r="G12" s="72">
        <f t="shared" si="0"/>
        <v>112.08714220281627</v>
      </c>
      <c r="H12" s="72">
        <f t="shared" si="1"/>
        <v>99.999590817680428</v>
      </c>
    </row>
    <row r="13" spans="1:8" x14ac:dyDescent="0.25">
      <c r="A13"/>
      <c r="B13" s="16" t="s">
        <v>165</v>
      </c>
      <c r="C13" s="73">
        <v>3990034.55</v>
      </c>
      <c r="D13" s="73">
        <v>4598488</v>
      </c>
      <c r="E13" s="76">
        <v>4472334</v>
      </c>
      <c r="F13" s="74">
        <v>4472315.7</v>
      </c>
      <c r="G13" s="70">
        <f t="shared" si="0"/>
        <v>112.08714220281627</v>
      </c>
      <c r="H13" s="70">
        <f t="shared" si="1"/>
        <v>99.999590817680428</v>
      </c>
    </row>
    <row r="14" spans="1:8" x14ac:dyDescent="0.25">
      <c r="A14"/>
      <c r="B14" s="8" t="s">
        <v>166</v>
      </c>
      <c r="C14" s="75">
        <f>C15</f>
        <v>1627.17</v>
      </c>
      <c r="D14" s="75">
        <f>D15</f>
        <v>1600</v>
      </c>
      <c r="E14" s="75">
        <f>E15</f>
        <v>1600</v>
      </c>
      <c r="F14" s="75">
        <f>F15</f>
        <v>1367.71</v>
      </c>
      <c r="G14" s="72">
        <f t="shared" si="0"/>
        <v>84.054524112416033</v>
      </c>
      <c r="H14" s="72">
        <f t="shared" si="1"/>
        <v>85.481875000000002</v>
      </c>
    </row>
    <row r="15" spans="1:8" x14ac:dyDescent="0.25">
      <c r="A15"/>
      <c r="B15" s="16" t="s">
        <v>167</v>
      </c>
      <c r="C15" s="73">
        <v>1627.17</v>
      </c>
      <c r="D15" s="73">
        <v>1600</v>
      </c>
      <c r="E15" s="76">
        <v>1600</v>
      </c>
      <c r="F15" s="74">
        <v>1367.71</v>
      </c>
      <c r="G15" s="70">
        <f t="shared" si="0"/>
        <v>84.054524112416033</v>
      </c>
      <c r="H15" s="70">
        <f t="shared" si="1"/>
        <v>85.481875000000002</v>
      </c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2" sqref="B2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3991661.72</v>
      </c>
      <c r="D6" s="75">
        <f t="shared" si="0"/>
        <v>4600088</v>
      </c>
      <c r="E6" s="75">
        <f t="shared" si="0"/>
        <v>4473934</v>
      </c>
      <c r="F6" s="75">
        <f t="shared" si="0"/>
        <v>4473683.41</v>
      </c>
      <c r="G6" s="70">
        <f>(F6*100)/C6</f>
        <v>112.07571492305715</v>
      </c>
      <c r="H6" s="70">
        <f>(F6*100)/E6</f>
        <v>99.99439888921026</v>
      </c>
    </row>
    <row r="7" spans="2:8" x14ac:dyDescent="0.25">
      <c r="B7" s="8" t="s">
        <v>168</v>
      </c>
      <c r="C7" s="75">
        <f t="shared" si="0"/>
        <v>3991661.72</v>
      </c>
      <c r="D7" s="75">
        <f t="shared" si="0"/>
        <v>4600088</v>
      </c>
      <c r="E7" s="75">
        <f t="shared" si="0"/>
        <v>4473934</v>
      </c>
      <c r="F7" s="75">
        <f t="shared" si="0"/>
        <v>4473683.41</v>
      </c>
      <c r="G7" s="70">
        <f>(F7*100)/C7</f>
        <v>112.07571492305715</v>
      </c>
      <c r="H7" s="70">
        <f>(F7*100)/E7</f>
        <v>99.99439888921026</v>
      </c>
    </row>
    <row r="8" spans="2:8" x14ac:dyDescent="0.25">
      <c r="B8" s="11" t="s">
        <v>169</v>
      </c>
      <c r="C8" s="73">
        <v>3991661.72</v>
      </c>
      <c r="D8" s="73">
        <v>4600088</v>
      </c>
      <c r="E8" s="73">
        <v>4473934</v>
      </c>
      <c r="F8" s="74">
        <v>4473683.41</v>
      </c>
      <c r="G8" s="70">
        <f>(F8*100)/C8</f>
        <v>112.07571492305715</v>
      </c>
      <c r="H8" s="70">
        <f>(F8*100)/E8</f>
        <v>99.99439888921026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1"/>
  <sheetViews>
    <sheetView topLeftCell="A10" zoomScaleNormal="100" workbookViewId="0">
      <selection sqref="A1:F9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170</v>
      </c>
      <c r="C1" s="39"/>
    </row>
    <row r="2" spans="1:6" ht="15" customHeight="1" x14ac:dyDescent="0.2">
      <c r="A2" s="41" t="s">
        <v>34</v>
      </c>
      <c r="B2" s="42" t="s">
        <v>171</v>
      </c>
      <c r="C2" s="39"/>
    </row>
    <row r="3" spans="1:6" s="39" customFormat="1" ht="43.5" customHeight="1" x14ac:dyDescent="0.2">
      <c r="A3" s="43" t="s">
        <v>35</v>
      </c>
      <c r="B3" s="37" t="s">
        <v>172</v>
      </c>
    </row>
    <row r="4" spans="1:6" s="39" customFormat="1" x14ac:dyDescent="0.2">
      <c r="A4" s="43" t="s">
        <v>36</v>
      </c>
      <c r="B4" s="44" t="s">
        <v>173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174</v>
      </c>
      <c r="B7" s="46"/>
      <c r="C7" s="77">
        <f>C12+C56</f>
        <v>4598488</v>
      </c>
      <c r="D7" s="77">
        <f>D12+D56</f>
        <v>4472334</v>
      </c>
      <c r="E7" s="77">
        <f>E12+E56</f>
        <v>4472315.7</v>
      </c>
      <c r="F7" s="77">
        <f>(E7*100)/D7</f>
        <v>99.999590817680428</v>
      </c>
    </row>
    <row r="8" spans="1:6" x14ac:dyDescent="0.2">
      <c r="A8" s="47" t="s">
        <v>68</v>
      </c>
      <c r="B8" s="46"/>
      <c r="C8" s="77">
        <f>C69+C80</f>
        <v>1600</v>
      </c>
      <c r="D8" s="77">
        <f>D69+D80</f>
        <v>1600</v>
      </c>
      <c r="E8" s="77">
        <f>E69+E80</f>
        <v>1367.71</v>
      </c>
      <c r="F8" s="77">
        <f>(E8*100)/D8</f>
        <v>85.481875000000002</v>
      </c>
    </row>
    <row r="9" spans="1:6" x14ac:dyDescent="0.2">
      <c r="A9" s="47" t="s">
        <v>175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176</v>
      </c>
      <c r="B11" s="47" t="s">
        <v>177</v>
      </c>
      <c r="C11" s="47" t="s">
        <v>43</v>
      </c>
      <c r="D11" s="47" t="s">
        <v>178</v>
      </c>
      <c r="E11" s="47" t="s">
        <v>179</v>
      </c>
      <c r="F11" s="47" t="s">
        <v>180</v>
      </c>
    </row>
    <row r="12" spans="1:6" x14ac:dyDescent="0.2">
      <c r="A12" s="49" t="s">
        <v>66</v>
      </c>
      <c r="B12" s="50" t="s">
        <v>67</v>
      </c>
      <c r="C12" s="80">
        <f>C13+C21+C50</f>
        <v>4587433</v>
      </c>
      <c r="D12" s="80">
        <f>D13+D21+D50</f>
        <v>4461768</v>
      </c>
      <c r="E12" s="80">
        <f>E13+E21+E50</f>
        <v>4461751.09</v>
      </c>
      <c r="F12" s="81">
        <f>(E12*100)/D12</f>
        <v>99.999621002257399</v>
      </c>
    </row>
    <row r="13" spans="1:6" x14ac:dyDescent="0.2">
      <c r="A13" s="51" t="s">
        <v>68</v>
      </c>
      <c r="B13" s="52" t="s">
        <v>69</v>
      </c>
      <c r="C13" s="82">
        <f>C14+C17+C19</f>
        <v>3642370</v>
      </c>
      <c r="D13" s="82">
        <f>D14+D17+D19</f>
        <v>3618977</v>
      </c>
      <c r="E13" s="82">
        <f>E14+E17+E19</f>
        <v>3618971.56</v>
      </c>
      <c r="F13" s="81">
        <f>(E13*100)/D13</f>
        <v>99.99984968127734</v>
      </c>
    </row>
    <row r="14" spans="1:6" x14ac:dyDescent="0.2">
      <c r="A14" s="53" t="s">
        <v>70</v>
      </c>
      <c r="B14" s="54" t="s">
        <v>71</v>
      </c>
      <c r="C14" s="83">
        <f>C15+C16</f>
        <v>3059200</v>
      </c>
      <c r="D14" s="83">
        <f>D15+D16</f>
        <v>3044948</v>
      </c>
      <c r="E14" s="83">
        <f>E15+E16</f>
        <v>3044947.3</v>
      </c>
      <c r="F14" s="83">
        <f>(E14*100)/D14</f>
        <v>99.999977011101663</v>
      </c>
    </row>
    <row r="15" spans="1:6" x14ac:dyDescent="0.2">
      <c r="A15" s="55" t="s">
        <v>72</v>
      </c>
      <c r="B15" s="56" t="s">
        <v>73</v>
      </c>
      <c r="C15" s="84">
        <v>3043000</v>
      </c>
      <c r="D15" s="84">
        <v>3031562</v>
      </c>
      <c r="E15" s="84">
        <v>3031561.8</v>
      </c>
      <c r="F15" s="84"/>
    </row>
    <row r="16" spans="1:6" x14ac:dyDescent="0.2">
      <c r="A16" s="55" t="s">
        <v>74</v>
      </c>
      <c r="B16" s="56" t="s">
        <v>75</v>
      </c>
      <c r="C16" s="84">
        <v>16200</v>
      </c>
      <c r="D16" s="84">
        <v>13386</v>
      </c>
      <c r="E16" s="84">
        <v>13385.5</v>
      </c>
      <c r="F16" s="84"/>
    </row>
    <row r="17" spans="1:6" x14ac:dyDescent="0.2">
      <c r="A17" s="53" t="s">
        <v>76</v>
      </c>
      <c r="B17" s="54" t="s">
        <v>77</v>
      </c>
      <c r="C17" s="83">
        <f>C18</f>
        <v>81000</v>
      </c>
      <c r="D17" s="83">
        <f>D18</f>
        <v>75050</v>
      </c>
      <c r="E17" s="83">
        <f>E18</f>
        <v>75045.81</v>
      </c>
      <c r="F17" s="83">
        <f>(E17*100)/D17</f>
        <v>99.994417055296466</v>
      </c>
    </row>
    <row r="18" spans="1:6" x14ac:dyDescent="0.2">
      <c r="A18" s="55" t="s">
        <v>78</v>
      </c>
      <c r="B18" s="56" t="s">
        <v>77</v>
      </c>
      <c r="C18" s="84">
        <v>81000</v>
      </c>
      <c r="D18" s="84">
        <v>75050</v>
      </c>
      <c r="E18" s="84">
        <v>75045.81</v>
      </c>
      <c r="F18" s="84"/>
    </row>
    <row r="19" spans="1:6" x14ac:dyDescent="0.2">
      <c r="A19" s="53" t="s">
        <v>79</v>
      </c>
      <c r="B19" s="54" t="s">
        <v>80</v>
      </c>
      <c r="C19" s="83">
        <f>C20</f>
        <v>502170</v>
      </c>
      <c r="D19" s="83">
        <f>D20</f>
        <v>498979</v>
      </c>
      <c r="E19" s="83">
        <f>E20</f>
        <v>498978.45</v>
      </c>
      <c r="F19" s="83">
        <f>(E19*100)/D19</f>
        <v>99.999889774920391</v>
      </c>
    </row>
    <row r="20" spans="1:6" x14ac:dyDescent="0.2">
      <c r="A20" s="55" t="s">
        <v>81</v>
      </c>
      <c r="B20" s="56" t="s">
        <v>82</v>
      </c>
      <c r="C20" s="84">
        <v>502170</v>
      </c>
      <c r="D20" s="84">
        <v>498979</v>
      </c>
      <c r="E20" s="84">
        <v>498978.45</v>
      </c>
      <c r="F20" s="84"/>
    </row>
    <row r="21" spans="1:6" x14ac:dyDescent="0.2">
      <c r="A21" s="51" t="s">
        <v>83</v>
      </c>
      <c r="B21" s="52" t="s">
        <v>84</v>
      </c>
      <c r="C21" s="82">
        <f>C22+C27+C33+C43+C45</f>
        <v>941255</v>
      </c>
      <c r="D21" s="82">
        <f>D22+D27+D33+D43+D45</f>
        <v>840470</v>
      </c>
      <c r="E21" s="82">
        <f>E22+E27+E33+E43+E45</f>
        <v>840460.52</v>
      </c>
      <c r="F21" s="81">
        <f>(E21*100)/D21</f>
        <v>99.998872059680892</v>
      </c>
    </row>
    <row r="22" spans="1:6" x14ac:dyDescent="0.2">
      <c r="A22" s="53" t="s">
        <v>85</v>
      </c>
      <c r="B22" s="54" t="s">
        <v>86</v>
      </c>
      <c r="C22" s="83">
        <f>C23+C24+C25+C26</f>
        <v>107633</v>
      </c>
      <c r="D22" s="83">
        <f>D23+D24+D25+D26</f>
        <v>87340</v>
      </c>
      <c r="E22" s="83">
        <f>E23+E24+E25+E26</f>
        <v>87337.75</v>
      </c>
      <c r="F22" s="83">
        <f>(E22*100)/D22</f>
        <v>99.997423860773992</v>
      </c>
    </row>
    <row r="23" spans="1:6" x14ac:dyDescent="0.2">
      <c r="A23" s="55" t="s">
        <v>87</v>
      </c>
      <c r="B23" s="56" t="s">
        <v>88</v>
      </c>
      <c r="C23" s="84">
        <v>6133</v>
      </c>
      <c r="D23" s="84">
        <v>6045</v>
      </c>
      <c r="E23" s="84">
        <v>6044.47</v>
      </c>
      <c r="F23" s="84"/>
    </row>
    <row r="24" spans="1:6" ht="25.5" x14ac:dyDescent="0.2">
      <c r="A24" s="55" t="s">
        <v>89</v>
      </c>
      <c r="B24" s="56" t="s">
        <v>90</v>
      </c>
      <c r="C24" s="84">
        <v>98500</v>
      </c>
      <c r="D24" s="84">
        <v>78763</v>
      </c>
      <c r="E24" s="84">
        <v>78762.02</v>
      </c>
      <c r="F24" s="84"/>
    </row>
    <row r="25" spans="1:6" x14ac:dyDescent="0.2">
      <c r="A25" s="55" t="s">
        <v>91</v>
      </c>
      <c r="B25" s="56" t="s">
        <v>92</v>
      </c>
      <c r="C25" s="84">
        <v>3000</v>
      </c>
      <c r="D25" s="84">
        <v>2532</v>
      </c>
      <c r="E25" s="84">
        <v>2531.2600000000002</v>
      </c>
      <c r="F25" s="84"/>
    </row>
    <row r="26" spans="1:6" x14ac:dyDescent="0.2">
      <c r="A26" s="55" t="s">
        <v>182</v>
      </c>
      <c r="B26" s="56" t="s">
        <v>183</v>
      </c>
      <c r="C26" s="84">
        <v>0</v>
      </c>
      <c r="D26" s="84">
        <v>0</v>
      </c>
      <c r="E26" s="84">
        <v>0</v>
      </c>
      <c r="F26" s="84"/>
    </row>
    <row r="27" spans="1:6" x14ac:dyDescent="0.2">
      <c r="A27" s="53" t="s">
        <v>93</v>
      </c>
      <c r="B27" s="54" t="s">
        <v>94</v>
      </c>
      <c r="C27" s="83">
        <f>C28+C29+C30+C31+C32</f>
        <v>174000</v>
      </c>
      <c r="D27" s="83">
        <f>D28+D29+D30+D31+D32</f>
        <v>87110</v>
      </c>
      <c r="E27" s="83">
        <f>E28+E29+E30+E31+E32</f>
        <v>87107.709999999992</v>
      </c>
      <c r="F27" s="83">
        <f>(E27*100)/D27</f>
        <v>99.997371139938011</v>
      </c>
    </row>
    <row r="28" spans="1:6" x14ac:dyDescent="0.2">
      <c r="A28" s="55" t="s">
        <v>95</v>
      </c>
      <c r="B28" s="56" t="s">
        <v>96</v>
      </c>
      <c r="C28" s="84">
        <v>21000</v>
      </c>
      <c r="D28" s="84">
        <v>15725</v>
      </c>
      <c r="E28" s="84">
        <v>15724.76</v>
      </c>
      <c r="F28" s="84"/>
    </row>
    <row r="29" spans="1:6" x14ac:dyDescent="0.2">
      <c r="A29" s="55" t="s">
        <v>97</v>
      </c>
      <c r="B29" s="56" t="s">
        <v>98</v>
      </c>
      <c r="C29" s="84">
        <v>150000</v>
      </c>
      <c r="D29" s="84">
        <v>69268</v>
      </c>
      <c r="E29" s="84">
        <v>69267.72</v>
      </c>
      <c r="F29" s="84"/>
    </row>
    <row r="30" spans="1:6" x14ac:dyDescent="0.2">
      <c r="A30" s="55" t="s">
        <v>99</v>
      </c>
      <c r="B30" s="56" t="s">
        <v>100</v>
      </c>
      <c r="C30" s="84">
        <v>1000</v>
      </c>
      <c r="D30" s="84">
        <v>345</v>
      </c>
      <c r="E30" s="84">
        <v>344.51</v>
      </c>
      <c r="F30" s="84"/>
    </row>
    <row r="31" spans="1:6" x14ac:dyDescent="0.2">
      <c r="A31" s="55" t="s">
        <v>101</v>
      </c>
      <c r="B31" s="56" t="s">
        <v>102</v>
      </c>
      <c r="C31" s="84">
        <v>1500</v>
      </c>
      <c r="D31" s="84">
        <v>1745</v>
      </c>
      <c r="E31" s="84">
        <v>1744.17</v>
      </c>
      <c r="F31" s="84"/>
    </row>
    <row r="32" spans="1:6" x14ac:dyDescent="0.2">
      <c r="A32" s="55" t="s">
        <v>103</v>
      </c>
      <c r="B32" s="56" t="s">
        <v>104</v>
      </c>
      <c r="C32" s="84">
        <v>500</v>
      </c>
      <c r="D32" s="84">
        <v>27</v>
      </c>
      <c r="E32" s="84">
        <v>26.55</v>
      </c>
      <c r="F32" s="84"/>
    </row>
    <row r="33" spans="1:6" x14ac:dyDescent="0.2">
      <c r="A33" s="53" t="s">
        <v>105</v>
      </c>
      <c r="B33" s="54" t="s">
        <v>106</v>
      </c>
      <c r="C33" s="83">
        <f>C34+C35+C36+C37+C38+C39+C40+C41+C42</f>
        <v>645145</v>
      </c>
      <c r="D33" s="83">
        <f>D34+D35+D36+D37+D38+D39+D40+D41+D42</f>
        <v>652013</v>
      </c>
      <c r="E33" s="83">
        <f>E34+E35+E36+E37+E38+E39+E40+E41+E42</f>
        <v>652008.66</v>
      </c>
      <c r="F33" s="83">
        <f>(E33*100)/D33</f>
        <v>99.999334369099998</v>
      </c>
    </row>
    <row r="34" spans="1:6" x14ac:dyDescent="0.2">
      <c r="A34" s="55" t="s">
        <v>107</v>
      </c>
      <c r="B34" s="56" t="s">
        <v>108</v>
      </c>
      <c r="C34" s="84">
        <v>60000</v>
      </c>
      <c r="D34" s="84">
        <v>59057</v>
      </c>
      <c r="E34" s="84">
        <v>59056.43</v>
      </c>
      <c r="F34" s="84"/>
    </row>
    <row r="35" spans="1:6" x14ac:dyDescent="0.2">
      <c r="A35" s="55" t="s">
        <v>109</v>
      </c>
      <c r="B35" s="56" t="s">
        <v>110</v>
      </c>
      <c r="C35" s="84">
        <v>7000</v>
      </c>
      <c r="D35" s="84">
        <v>2100</v>
      </c>
      <c r="E35" s="84">
        <v>2099.2199999999998</v>
      </c>
      <c r="F35" s="84"/>
    </row>
    <row r="36" spans="1:6" x14ac:dyDescent="0.2">
      <c r="A36" s="55" t="s">
        <v>111</v>
      </c>
      <c r="B36" s="56" t="s">
        <v>112</v>
      </c>
      <c r="C36" s="84">
        <v>1845</v>
      </c>
      <c r="D36" s="84">
        <v>816</v>
      </c>
      <c r="E36" s="84">
        <v>815.2</v>
      </c>
      <c r="F36" s="84"/>
    </row>
    <row r="37" spans="1:6" x14ac:dyDescent="0.2">
      <c r="A37" s="55" t="s">
        <v>113</v>
      </c>
      <c r="B37" s="56" t="s">
        <v>114</v>
      </c>
      <c r="C37" s="84">
        <v>34500</v>
      </c>
      <c r="D37" s="84">
        <v>30945</v>
      </c>
      <c r="E37" s="84">
        <v>30944.95</v>
      </c>
      <c r="F37" s="84"/>
    </row>
    <row r="38" spans="1:6" x14ac:dyDescent="0.2">
      <c r="A38" s="55" t="s">
        <v>115</v>
      </c>
      <c r="B38" s="56" t="s">
        <v>116</v>
      </c>
      <c r="C38" s="84">
        <v>11000</v>
      </c>
      <c r="D38" s="84">
        <v>8982</v>
      </c>
      <c r="E38" s="84">
        <v>8981.49</v>
      </c>
      <c r="F38" s="84"/>
    </row>
    <row r="39" spans="1:6" x14ac:dyDescent="0.2">
      <c r="A39" s="55" t="s">
        <v>117</v>
      </c>
      <c r="B39" s="56" t="s">
        <v>118</v>
      </c>
      <c r="C39" s="84">
        <v>3000</v>
      </c>
      <c r="D39" s="84">
        <v>60</v>
      </c>
      <c r="E39" s="84">
        <v>60</v>
      </c>
      <c r="F39" s="84"/>
    </row>
    <row r="40" spans="1:6" x14ac:dyDescent="0.2">
      <c r="A40" s="55" t="s">
        <v>119</v>
      </c>
      <c r="B40" s="56" t="s">
        <v>120</v>
      </c>
      <c r="C40" s="84">
        <v>525000</v>
      </c>
      <c r="D40" s="84">
        <v>548412</v>
      </c>
      <c r="E40" s="84">
        <v>548411.47</v>
      </c>
      <c r="F40" s="84"/>
    </row>
    <row r="41" spans="1:6" x14ac:dyDescent="0.2">
      <c r="A41" s="55" t="s">
        <v>121</v>
      </c>
      <c r="B41" s="56" t="s">
        <v>122</v>
      </c>
      <c r="C41" s="84">
        <v>200</v>
      </c>
      <c r="D41" s="84">
        <v>22</v>
      </c>
      <c r="E41" s="84">
        <v>21.09</v>
      </c>
      <c r="F41" s="84"/>
    </row>
    <row r="42" spans="1:6" x14ac:dyDescent="0.2">
      <c r="A42" s="55" t="s">
        <v>123</v>
      </c>
      <c r="B42" s="56" t="s">
        <v>124</v>
      </c>
      <c r="C42" s="84">
        <v>2600</v>
      </c>
      <c r="D42" s="84">
        <v>1619</v>
      </c>
      <c r="E42" s="84">
        <v>1618.81</v>
      </c>
      <c r="F42" s="84"/>
    </row>
    <row r="43" spans="1:6" x14ac:dyDescent="0.2">
      <c r="A43" s="53" t="s">
        <v>125</v>
      </c>
      <c r="B43" s="54" t="s">
        <v>126</v>
      </c>
      <c r="C43" s="83">
        <f>C44</f>
        <v>6000</v>
      </c>
      <c r="D43" s="83">
        <f>D44</f>
        <v>5370</v>
      </c>
      <c r="E43" s="83">
        <f>E44</f>
        <v>5370</v>
      </c>
      <c r="F43" s="83">
        <f>(E43*100)/D43</f>
        <v>100</v>
      </c>
    </row>
    <row r="44" spans="1:6" ht="25.5" x14ac:dyDescent="0.2">
      <c r="A44" s="55" t="s">
        <v>127</v>
      </c>
      <c r="B44" s="56" t="s">
        <v>128</v>
      </c>
      <c r="C44" s="84">
        <v>6000</v>
      </c>
      <c r="D44" s="84">
        <v>5370</v>
      </c>
      <c r="E44" s="84">
        <v>5370</v>
      </c>
      <c r="F44" s="84"/>
    </row>
    <row r="45" spans="1:6" x14ac:dyDescent="0.2">
      <c r="A45" s="53" t="s">
        <v>129</v>
      </c>
      <c r="B45" s="54" t="s">
        <v>130</v>
      </c>
      <c r="C45" s="83">
        <f>C46+C47+C48+C49</f>
        <v>8477</v>
      </c>
      <c r="D45" s="83">
        <f>D46+D47+D48+D49</f>
        <v>8637</v>
      </c>
      <c r="E45" s="83">
        <f>E46+E47+E48+E49</f>
        <v>8636.4</v>
      </c>
      <c r="F45" s="83">
        <f>(E45*100)/D45</f>
        <v>99.993053143452585</v>
      </c>
    </row>
    <row r="46" spans="1:6" x14ac:dyDescent="0.2">
      <c r="A46" s="55" t="s">
        <v>131</v>
      </c>
      <c r="B46" s="56" t="s">
        <v>132</v>
      </c>
      <c r="C46" s="84">
        <v>1540</v>
      </c>
      <c r="D46" s="84">
        <v>1512</v>
      </c>
      <c r="E46" s="84">
        <v>1511.61</v>
      </c>
      <c r="F46" s="84"/>
    </row>
    <row r="47" spans="1:6" x14ac:dyDescent="0.2">
      <c r="A47" s="55" t="s">
        <v>133</v>
      </c>
      <c r="B47" s="56" t="s">
        <v>134</v>
      </c>
      <c r="C47" s="84">
        <v>800</v>
      </c>
      <c r="D47" s="84">
        <v>1446</v>
      </c>
      <c r="E47" s="84">
        <v>1445.92</v>
      </c>
      <c r="F47" s="84"/>
    </row>
    <row r="48" spans="1:6" x14ac:dyDescent="0.2">
      <c r="A48" s="55" t="s">
        <v>135</v>
      </c>
      <c r="B48" s="56" t="s">
        <v>136</v>
      </c>
      <c r="C48" s="84">
        <v>4937</v>
      </c>
      <c r="D48" s="84">
        <v>4859</v>
      </c>
      <c r="E48" s="84">
        <v>4858.88</v>
      </c>
      <c r="F48" s="84"/>
    </row>
    <row r="49" spans="1:6" x14ac:dyDescent="0.2">
      <c r="A49" s="55" t="s">
        <v>137</v>
      </c>
      <c r="B49" s="56" t="s">
        <v>130</v>
      </c>
      <c r="C49" s="84">
        <v>1200</v>
      </c>
      <c r="D49" s="84">
        <v>820</v>
      </c>
      <c r="E49" s="84">
        <v>819.99</v>
      </c>
      <c r="F49" s="84"/>
    </row>
    <row r="50" spans="1:6" x14ac:dyDescent="0.2">
      <c r="A50" s="51" t="s">
        <v>138</v>
      </c>
      <c r="B50" s="52" t="s">
        <v>139</v>
      </c>
      <c r="C50" s="82">
        <f>C51+C53</f>
        <v>3808</v>
      </c>
      <c r="D50" s="82">
        <f>D51+D53</f>
        <v>2321</v>
      </c>
      <c r="E50" s="82">
        <f>E51+E53</f>
        <v>2319.0100000000002</v>
      </c>
      <c r="F50" s="81">
        <f>(E50*100)/D50</f>
        <v>99.914261094355879</v>
      </c>
    </row>
    <row r="51" spans="1:6" x14ac:dyDescent="0.2">
      <c r="A51" s="53" t="s">
        <v>140</v>
      </c>
      <c r="B51" s="54" t="s">
        <v>141</v>
      </c>
      <c r="C51" s="83">
        <f>C52</f>
        <v>1295</v>
      </c>
      <c r="D51" s="83">
        <f>D52</f>
        <v>1288</v>
      </c>
      <c r="E51" s="83">
        <f>E52</f>
        <v>1287.45</v>
      </c>
      <c r="F51" s="83">
        <f>(E51*100)/D51</f>
        <v>99.95729813664596</v>
      </c>
    </row>
    <row r="52" spans="1:6" ht="25.5" x14ac:dyDescent="0.2">
      <c r="A52" s="55" t="s">
        <v>142</v>
      </c>
      <c r="B52" s="56" t="s">
        <v>143</v>
      </c>
      <c r="C52" s="84">
        <v>1295</v>
      </c>
      <c r="D52" s="84">
        <v>1288</v>
      </c>
      <c r="E52" s="84">
        <v>1287.45</v>
      </c>
      <c r="F52" s="84"/>
    </row>
    <row r="53" spans="1:6" x14ac:dyDescent="0.2">
      <c r="A53" s="53" t="s">
        <v>144</v>
      </c>
      <c r="B53" s="54" t="s">
        <v>145</v>
      </c>
      <c r="C53" s="83">
        <f>C54+C55</f>
        <v>2513</v>
      </c>
      <c r="D53" s="83">
        <f>D54+D55</f>
        <v>1033</v>
      </c>
      <c r="E53" s="83">
        <f>E54+E55</f>
        <v>1031.56</v>
      </c>
      <c r="F53" s="83">
        <f>(E53*100)/D53</f>
        <v>99.860600193610836</v>
      </c>
    </row>
    <row r="54" spans="1:6" x14ac:dyDescent="0.2">
      <c r="A54" s="55" t="s">
        <v>146</v>
      </c>
      <c r="B54" s="56" t="s">
        <v>147</v>
      </c>
      <c r="C54" s="84">
        <v>2500</v>
      </c>
      <c r="D54" s="84">
        <v>1032</v>
      </c>
      <c r="E54" s="84">
        <v>1031.54</v>
      </c>
      <c r="F54" s="84"/>
    </row>
    <row r="55" spans="1:6" x14ac:dyDescent="0.2">
      <c r="A55" s="55" t="s">
        <v>148</v>
      </c>
      <c r="B55" s="56" t="s">
        <v>149</v>
      </c>
      <c r="C55" s="84">
        <v>13</v>
      </c>
      <c r="D55" s="84">
        <v>1</v>
      </c>
      <c r="E55" s="84">
        <v>0.02</v>
      </c>
      <c r="F55" s="84"/>
    </row>
    <row r="56" spans="1:6" x14ac:dyDescent="0.2">
      <c r="A56" s="49" t="s">
        <v>150</v>
      </c>
      <c r="B56" s="50" t="s">
        <v>151</v>
      </c>
      <c r="C56" s="80">
        <f>C57</f>
        <v>11055</v>
      </c>
      <c r="D56" s="80">
        <f>D57</f>
        <v>10566</v>
      </c>
      <c r="E56" s="80">
        <f>E57</f>
        <v>10564.61</v>
      </c>
      <c r="F56" s="81">
        <f>(E56*100)/D56</f>
        <v>99.986844595873563</v>
      </c>
    </row>
    <row r="57" spans="1:6" x14ac:dyDescent="0.2">
      <c r="A57" s="51" t="s">
        <v>152</v>
      </c>
      <c r="B57" s="52" t="s">
        <v>153</v>
      </c>
      <c r="C57" s="82">
        <f>C58+C61</f>
        <v>11055</v>
      </c>
      <c r="D57" s="82">
        <f>D58+D61</f>
        <v>10566</v>
      </c>
      <c r="E57" s="82">
        <f>E58+E61</f>
        <v>10564.61</v>
      </c>
      <c r="F57" s="81">
        <f>(E57*100)/D57</f>
        <v>99.986844595873563</v>
      </c>
    </row>
    <row r="58" spans="1:6" x14ac:dyDescent="0.2">
      <c r="A58" s="53" t="s">
        <v>154</v>
      </c>
      <c r="B58" s="54" t="s">
        <v>155</v>
      </c>
      <c r="C58" s="83">
        <f>C59+C60</f>
        <v>2750</v>
      </c>
      <c r="D58" s="83">
        <f>D59+D60</f>
        <v>2488</v>
      </c>
      <c r="E58" s="83">
        <f>E59+E60</f>
        <v>2487.14</v>
      </c>
      <c r="F58" s="83">
        <f>(E58*100)/D58</f>
        <v>99.965434083601281</v>
      </c>
    </row>
    <row r="59" spans="1:6" x14ac:dyDescent="0.2">
      <c r="A59" s="55" t="s">
        <v>156</v>
      </c>
      <c r="B59" s="56" t="s">
        <v>157</v>
      </c>
      <c r="C59" s="84">
        <v>1550</v>
      </c>
      <c r="D59" s="84">
        <v>1491</v>
      </c>
      <c r="E59" s="84">
        <v>1490.23</v>
      </c>
      <c r="F59" s="84"/>
    </row>
    <row r="60" spans="1:6" x14ac:dyDescent="0.2">
      <c r="A60" s="55" t="s">
        <v>158</v>
      </c>
      <c r="B60" s="56" t="s">
        <v>159</v>
      </c>
      <c r="C60" s="84">
        <v>1200</v>
      </c>
      <c r="D60" s="84">
        <v>997</v>
      </c>
      <c r="E60" s="84">
        <v>996.91</v>
      </c>
      <c r="F60" s="84"/>
    </row>
    <row r="61" spans="1:6" x14ac:dyDescent="0.2">
      <c r="A61" s="53" t="s">
        <v>160</v>
      </c>
      <c r="B61" s="54" t="s">
        <v>161</v>
      </c>
      <c r="C61" s="83">
        <f>C62</f>
        <v>8305</v>
      </c>
      <c r="D61" s="83">
        <f>D62</f>
        <v>8078</v>
      </c>
      <c r="E61" s="83">
        <f>E62</f>
        <v>8077.47</v>
      </c>
      <c r="F61" s="83">
        <f>(E61*100)/D61</f>
        <v>99.993438970042092</v>
      </c>
    </row>
    <row r="62" spans="1:6" x14ac:dyDescent="0.2">
      <c r="A62" s="55" t="s">
        <v>162</v>
      </c>
      <c r="B62" s="56" t="s">
        <v>163</v>
      </c>
      <c r="C62" s="84">
        <v>8305</v>
      </c>
      <c r="D62" s="84">
        <v>8078</v>
      </c>
      <c r="E62" s="84">
        <v>8077.47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0">C64</f>
        <v>4598488</v>
      </c>
      <c r="D63" s="80">
        <f t="shared" si="0"/>
        <v>4472334</v>
      </c>
      <c r="E63" s="80">
        <f t="shared" si="0"/>
        <v>4472315.7</v>
      </c>
      <c r="F63" s="81">
        <f>(E63*100)/D63</f>
        <v>99.999590817680428</v>
      </c>
    </row>
    <row r="64" spans="1:6" x14ac:dyDescent="0.2">
      <c r="A64" s="51" t="s">
        <v>58</v>
      </c>
      <c r="B64" s="52" t="s">
        <v>59</v>
      </c>
      <c r="C64" s="82">
        <f t="shared" si="0"/>
        <v>4598488</v>
      </c>
      <c r="D64" s="82">
        <f t="shared" si="0"/>
        <v>4472334</v>
      </c>
      <c r="E64" s="82">
        <f t="shared" si="0"/>
        <v>4472315.7</v>
      </c>
      <c r="F64" s="81">
        <f>(E64*100)/D64</f>
        <v>99.999590817680428</v>
      </c>
    </row>
    <row r="65" spans="1:6" ht="25.5" x14ac:dyDescent="0.2">
      <c r="A65" s="53" t="s">
        <v>60</v>
      </c>
      <c r="B65" s="54" t="s">
        <v>61</v>
      </c>
      <c r="C65" s="83">
        <f>C66+C67</f>
        <v>4598488</v>
      </c>
      <c r="D65" s="83">
        <f>D66+D67</f>
        <v>4472334</v>
      </c>
      <c r="E65" s="83">
        <f>E66+E67</f>
        <v>4472315.7</v>
      </c>
      <c r="F65" s="83">
        <f>(E65*100)/D65</f>
        <v>99.999590817680428</v>
      </c>
    </row>
    <row r="66" spans="1:6" x14ac:dyDescent="0.2">
      <c r="A66" s="55" t="s">
        <v>62</v>
      </c>
      <c r="B66" s="56" t="s">
        <v>63</v>
      </c>
      <c r="C66" s="84">
        <v>4587433</v>
      </c>
      <c r="D66" s="84">
        <v>4461768</v>
      </c>
      <c r="E66" s="84">
        <v>4461751.09</v>
      </c>
      <c r="F66" s="84"/>
    </row>
    <row r="67" spans="1:6" ht="25.5" x14ac:dyDescent="0.2">
      <c r="A67" s="55" t="s">
        <v>64</v>
      </c>
      <c r="B67" s="56" t="s">
        <v>65</v>
      </c>
      <c r="C67" s="84">
        <v>11055</v>
      </c>
      <c r="D67" s="84">
        <v>10566</v>
      </c>
      <c r="E67" s="84">
        <v>10564.61</v>
      </c>
      <c r="F67" s="84"/>
    </row>
    <row r="68" spans="1:6" x14ac:dyDescent="0.2">
      <c r="A68" s="48" t="s">
        <v>174</v>
      </c>
      <c r="B68" s="48" t="s">
        <v>181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66</v>
      </c>
      <c r="B69" s="50" t="s">
        <v>67</v>
      </c>
      <c r="C69" s="80">
        <f>C70</f>
        <v>1600</v>
      </c>
      <c r="D69" s="80">
        <f>D70</f>
        <v>1600</v>
      </c>
      <c r="E69" s="80">
        <f>E70</f>
        <v>1367.71</v>
      </c>
      <c r="F69" s="81">
        <f>(E69*100)/D69</f>
        <v>85.481875000000002</v>
      </c>
    </row>
    <row r="70" spans="1:6" x14ac:dyDescent="0.2">
      <c r="A70" s="51" t="s">
        <v>83</v>
      </c>
      <c r="B70" s="52" t="s">
        <v>84</v>
      </c>
      <c r="C70" s="82">
        <f>C71+C74+C77</f>
        <v>1600</v>
      </c>
      <c r="D70" s="82">
        <f>D71+D74+D77</f>
        <v>1600</v>
      </c>
      <c r="E70" s="82">
        <f>E71+E74+E77</f>
        <v>1367.71</v>
      </c>
      <c r="F70" s="81">
        <f>(E70*100)/D70</f>
        <v>85.481875000000002</v>
      </c>
    </row>
    <row r="71" spans="1:6" x14ac:dyDescent="0.2">
      <c r="A71" s="53" t="s">
        <v>93</v>
      </c>
      <c r="B71" s="54" t="s">
        <v>94</v>
      </c>
      <c r="C71" s="83">
        <f>C72+C73</f>
        <v>685</v>
      </c>
      <c r="D71" s="83">
        <f>D72+D73</f>
        <v>685</v>
      </c>
      <c r="E71" s="83">
        <f>E72+E73</f>
        <v>795.11</v>
      </c>
      <c r="F71" s="83">
        <f>(E71*100)/D71</f>
        <v>116.07445255474452</v>
      </c>
    </row>
    <row r="72" spans="1:6" x14ac:dyDescent="0.2">
      <c r="A72" s="55" t="s">
        <v>95</v>
      </c>
      <c r="B72" s="56" t="s">
        <v>96</v>
      </c>
      <c r="C72" s="84">
        <v>685</v>
      </c>
      <c r="D72" s="84">
        <v>685</v>
      </c>
      <c r="E72" s="84">
        <v>795.11</v>
      </c>
      <c r="F72" s="84"/>
    </row>
    <row r="73" spans="1:6" x14ac:dyDescent="0.2">
      <c r="A73" s="55" t="s">
        <v>97</v>
      </c>
      <c r="B73" s="56" t="s">
        <v>98</v>
      </c>
      <c r="C73" s="84">
        <v>0</v>
      </c>
      <c r="D73" s="84">
        <v>0</v>
      </c>
      <c r="E73" s="84">
        <v>0</v>
      </c>
      <c r="F73" s="84"/>
    </row>
    <row r="74" spans="1:6" x14ac:dyDescent="0.2">
      <c r="A74" s="53" t="s">
        <v>105</v>
      </c>
      <c r="B74" s="54" t="s">
        <v>106</v>
      </c>
      <c r="C74" s="83">
        <f>C75+C76</f>
        <v>815</v>
      </c>
      <c r="D74" s="83">
        <f>D75+D76</f>
        <v>815</v>
      </c>
      <c r="E74" s="83">
        <f>E75+E76</f>
        <v>472.6</v>
      </c>
      <c r="F74" s="83">
        <f>(E74*100)/D74</f>
        <v>57.987730061349694</v>
      </c>
    </row>
    <row r="75" spans="1:6" x14ac:dyDescent="0.2">
      <c r="A75" s="55" t="s">
        <v>109</v>
      </c>
      <c r="B75" s="56" t="s">
        <v>110</v>
      </c>
      <c r="C75" s="84">
        <v>715</v>
      </c>
      <c r="D75" s="84">
        <v>715</v>
      </c>
      <c r="E75" s="84">
        <v>472.6</v>
      </c>
      <c r="F75" s="84"/>
    </row>
    <row r="76" spans="1:6" x14ac:dyDescent="0.2">
      <c r="A76" s="55" t="s">
        <v>115</v>
      </c>
      <c r="B76" s="56" t="s">
        <v>116</v>
      </c>
      <c r="C76" s="84">
        <v>100</v>
      </c>
      <c r="D76" s="84">
        <v>100</v>
      </c>
      <c r="E76" s="84">
        <v>0</v>
      </c>
      <c r="F76" s="84"/>
    </row>
    <row r="77" spans="1:6" x14ac:dyDescent="0.2">
      <c r="A77" s="53" t="s">
        <v>129</v>
      </c>
      <c r="B77" s="54" t="s">
        <v>130</v>
      </c>
      <c r="C77" s="83">
        <f>C78+C79</f>
        <v>100</v>
      </c>
      <c r="D77" s="83">
        <f>D78+D79</f>
        <v>100</v>
      </c>
      <c r="E77" s="83">
        <f>E78+E79</f>
        <v>100</v>
      </c>
      <c r="F77" s="83">
        <f>(E77*100)/D77</f>
        <v>100</v>
      </c>
    </row>
    <row r="78" spans="1:6" x14ac:dyDescent="0.2">
      <c r="A78" s="55" t="s">
        <v>133</v>
      </c>
      <c r="B78" s="56" t="s">
        <v>134</v>
      </c>
      <c r="C78" s="84">
        <v>0</v>
      </c>
      <c r="D78" s="84">
        <v>0</v>
      </c>
      <c r="E78" s="84">
        <v>100</v>
      </c>
      <c r="F78" s="84"/>
    </row>
    <row r="79" spans="1:6" x14ac:dyDescent="0.2">
      <c r="A79" s="55" t="s">
        <v>137</v>
      </c>
      <c r="B79" s="56" t="s">
        <v>130</v>
      </c>
      <c r="C79" s="84">
        <v>100</v>
      </c>
      <c r="D79" s="84">
        <v>100</v>
      </c>
      <c r="E79" s="84">
        <v>0</v>
      </c>
      <c r="F79" s="84"/>
    </row>
    <row r="80" spans="1:6" x14ac:dyDescent="0.2">
      <c r="A80" s="49" t="s">
        <v>150</v>
      </c>
      <c r="B80" s="50" t="s">
        <v>151</v>
      </c>
      <c r="C80" s="80">
        <f t="shared" ref="C80:E81" si="1">C81</f>
        <v>0</v>
      </c>
      <c r="D80" s="80">
        <f t="shared" si="1"/>
        <v>0</v>
      </c>
      <c r="E80" s="80">
        <f t="shared" si="1"/>
        <v>0</v>
      </c>
      <c r="F80" s="81" t="e">
        <f>(E80*100)/D80</f>
        <v>#DIV/0!</v>
      </c>
    </row>
    <row r="81" spans="1:6" x14ac:dyDescent="0.2">
      <c r="A81" s="51" t="s">
        <v>152</v>
      </c>
      <c r="B81" s="52" t="s">
        <v>153</v>
      </c>
      <c r="C81" s="82">
        <f t="shared" si="1"/>
        <v>0</v>
      </c>
      <c r="D81" s="82">
        <f t="shared" si="1"/>
        <v>0</v>
      </c>
      <c r="E81" s="82">
        <f t="shared" si="1"/>
        <v>0</v>
      </c>
      <c r="F81" s="81" t="e">
        <f>(E81*100)/D81</f>
        <v>#DIV/0!</v>
      </c>
    </row>
    <row r="82" spans="1:6" x14ac:dyDescent="0.2">
      <c r="A82" s="53" t="s">
        <v>154</v>
      </c>
      <c r="B82" s="54" t="s">
        <v>155</v>
      </c>
      <c r="C82" s="83">
        <f>C83+C84+C85</f>
        <v>0</v>
      </c>
      <c r="D82" s="83">
        <f>D83+D84+D85</f>
        <v>0</v>
      </c>
      <c r="E82" s="83">
        <f>E83+E84+E85</f>
        <v>0</v>
      </c>
      <c r="F82" s="83" t="e">
        <f>(E82*100)/D82</f>
        <v>#DIV/0!</v>
      </c>
    </row>
    <row r="83" spans="1:6" x14ac:dyDescent="0.2">
      <c r="A83" s="55" t="s">
        <v>156</v>
      </c>
      <c r="B83" s="56" t="s">
        <v>157</v>
      </c>
      <c r="C83" s="84">
        <v>0</v>
      </c>
      <c r="D83" s="84">
        <v>0</v>
      </c>
      <c r="E83" s="84">
        <v>0</v>
      </c>
      <c r="F83" s="84"/>
    </row>
    <row r="84" spans="1:6" x14ac:dyDescent="0.2">
      <c r="A84" s="55" t="s">
        <v>158</v>
      </c>
      <c r="B84" s="56" t="s">
        <v>159</v>
      </c>
      <c r="C84" s="84">
        <v>0</v>
      </c>
      <c r="D84" s="84">
        <v>0</v>
      </c>
      <c r="E84" s="84">
        <v>0</v>
      </c>
      <c r="F84" s="84"/>
    </row>
    <row r="85" spans="1:6" x14ac:dyDescent="0.2">
      <c r="A85" s="55" t="s">
        <v>185</v>
      </c>
      <c r="B85" s="56" t="s">
        <v>186</v>
      </c>
      <c r="C85" s="84">
        <v>0</v>
      </c>
      <c r="D85" s="84">
        <v>0</v>
      </c>
      <c r="E85" s="84">
        <v>0</v>
      </c>
      <c r="F85" s="84"/>
    </row>
    <row r="86" spans="1:6" x14ac:dyDescent="0.2">
      <c r="A86" s="49" t="s">
        <v>50</v>
      </c>
      <c r="B86" s="50" t="s">
        <v>51</v>
      </c>
      <c r="C86" s="80">
        <f t="shared" ref="C86:E88" si="2">C87</f>
        <v>1600</v>
      </c>
      <c r="D86" s="80">
        <f t="shared" si="2"/>
        <v>1600</v>
      </c>
      <c r="E86" s="80">
        <f t="shared" si="2"/>
        <v>986</v>
      </c>
      <c r="F86" s="81">
        <f>(E86*100)/D86</f>
        <v>61.625</v>
      </c>
    </row>
    <row r="87" spans="1:6" x14ac:dyDescent="0.2">
      <c r="A87" s="51" t="s">
        <v>52</v>
      </c>
      <c r="B87" s="52" t="s">
        <v>53</v>
      </c>
      <c r="C87" s="82">
        <f t="shared" si="2"/>
        <v>1600</v>
      </c>
      <c r="D87" s="82">
        <f t="shared" si="2"/>
        <v>1600</v>
      </c>
      <c r="E87" s="82">
        <f t="shared" si="2"/>
        <v>986</v>
      </c>
      <c r="F87" s="81">
        <f>(E87*100)/D87</f>
        <v>61.625</v>
      </c>
    </row>
    <row r="88" spans="1:6" x14ac:dyDescent="0.2">
      <c r="A88" s="53" t="s">
        <v>54</v>
      </c>
      <c r="B88" s="54" t="s">
        <v>55</v>
      </c>
      <c r="C88" s="83">
        <f t="shared" si="2"/>
        <v>1600</v>
      </c>
      <c r="D88" s="83">
        <f t="shared" si="2"/>
        <v>1600</v>
      </c>
      <c r="E88" s="83">
        <f t="shared" si="2"/>
        <v>986</v>
      </c>
      <c r="F88" s="83">
        <f>(E88*100)/D88</f>
        <v>61.625</v>
      </c>
    </row>
    <row r="89" spans="1:6" x14ac:dyDescent="0.2">
      <c r="A89" s="55" t="s">
        <v>56</v>
      </c>
      <c r="B89" s="56" t="s">
        <v>57</v>
      </c>
      <c r="C89" s="84">
        <v>1600</v>
      </c>
      <c r="D89" s="84">
        <v>1600</v>
      </c>
      <c r="E89" s="84">
        <v>986</v>
      </c>
      <c r="F89" s="84"/>
    </row>
    <row r="90" spans="1:6" x14ac:dyDescent="0.2">
      <c r="A90" s="48" t="s">
        <v>68</v>
      </c>
      <c r="B90" s="48" t="s">
        <v>184</v>
      </c>
      <c r="C90" s="78"/>
      <c r="D90" s="78"/>
      <c r="E90" s="78"/>
      <c r="F90" s="79" t="e">
        <f>(E90*100)/D90</f>
        <v>#DIV/0!</v>
      </c>
    </row>
    <row r="91" spans="1:6" x14ac:dyDescent="0.2">
      <c r="A91" s="49" t="s">
        <v>50</v>
      </c>
      <c r="B91" s="50" t="s">
        <v>51</v>
      </c>
      <c r="C91" s="80">
        <f t="shared" ref="C91:E93" si="3">C92</f>
        <v>0</v>
      </c>
      <c r="D91" s="80">
        <f t="shared" si="3"/>
        <v>0</v>
      </c>
      <c r="E91" s="80">
        <f t="shared" si="3"/>
        <v>0</v>
      </c>
      <c r="F91" s="81" t="e">
        <f>(E91*100)/D91</f>
        <v>#DIV/0!</v>
      </c>
    </row>
    <row r="92" spans="1:6" x14ac:dyDescent="0.2">
      <c r="A92" s="51" t="s">
        <v>188</v>
      </c>
      <c r="B92" s="52" t="s">
        <v>189</v>
      </c>
      <c r="C92" s="82">
        <f t="shared" si="3"/>
        <v>0</v>
      </c>
      <c r="D92" s="82">
        <f t="shared" si="3"/>
        <v>0</v>
      </c>
      <c r="E92" s="82">
        <f t="shared" si="3"/>
        <v>0</v>
      </c>
      <c r="F92" s="81" t="e">
        <f>(E92*100)/D92</f>
        <v>#DIV/0!</v>
      </c>
    </row>
    <row r="93" spans="1:6" x14ac:dyDescent="0.2">
      <c r="A93" s="53" t="s">
        <v>190</v>
      </c>
      <c r="B93" s="54" t="s">
        <v>191</v>
      </c>
      <c r="C93" s="83">
        <f t="shared" si="3"/>
        <v>0</v>
      </c>
      <c r="D93" s="83">
        <f t="shared" si="3"/>
        <v>0</v>
      </c>
      <c r="E93" s="83">
        <f t="shared" si="3"/>
        <v>0</v>
      </c>
      <c r="F93" s="83" t="e">
        <f>(E93*100)/D93</f>
        <v>#DIV/0!</v>
      </c>
    </row>
    <row r="94" spans="1:6" x14ac:dyDescent="0.2">
      <c r="A94" s="55" t="s">
        <v>192</v>
      </c>
      <c r="B94" s="56" t="s">
        <v>193</v>
      </c>
      <c r="C94" s="84">
        <v>0</v>
      </c>
      <c r="D94" s="84">
        <v>0</v>
      </c>
      <c r="E94" s="84">
        <v>0</v>
      </c>
      <c r="F94" s="84"/>
    </row>
    <row r="95" spans="1:6" x14ac:dyDescent="0.2">
      <c r="A95" s="48" t="s">
        <v>175</v>
      </c>
      <c r="B95" s="48" t="s">
        <v>187</v>
      </c>
      <c r="C95" s="78"/>
      <c r="D95" s="78"/>
      <c r="E95" s="78"/>
      <c r="F95" s="79" t="e">
        <f>(E95*100)/D95</f>
        <v>#DIV/0!</v>
      </c>
    </row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Romana Skupnjak</cp:lastModifiedBy>
  <cp:lastPrinted>2026-03-30T09:45:05Z</cp:lastPrinted>
  <dcterms:created xsi:type="dcterms:W3CDTF">2022-08-12T12:51:27Z</dcterms:created>
  <dcterms:modified xsi:type="dcterms:W3CDTF">2026-03-30T09:56:02Z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