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RAČUNOVODSTVO 2025\IZVJEŠTAJ O IZVRŠENJU PRORAČUNA 2025\"/>
    </mc:Choice>
  </mc:AlternateContent>
  <xr:revisionPtr revIDLastSave="0" documentId="13_ncr:1_{FBD9D9B2-42E2-49A0-9C53-C2A3FD3B30C8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5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E99" i="15"/>
  <c r="D99" i="15"/>
  <c r="C99" i="15"/>
  <c r="F98" i="15"/>
  <c r="E98" i="15"/>
  <c r="D98" i="15"/>
  <c r="C98" i="15"/>
  <c r="F97" i="15"/>
  <c r="E97" i="15"/>
  <c r="D97" i="15"/>
  <c r="C97" i="15"/>
  <c r="F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8" i="15"/>
  <c r="E28" i="15"/>
  <c r="D28" i="15"/>
  <c r="C28" i="15"/>
  <c r="F24" i="15"/>
  <c r="E24" i="15"/>
  <c r="D24" i="15"/>
  <c r="C24" i="15"/>
  <c r="F23" i="15"/>
  <c r="E23" i="15"/>
  <c r="D23" i="15"/>
  <c r="C23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L72" i="3"/>
  <c r="K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<sst xmlns="http://schemas.openxmlformats.org/spreadsheetml/2006/main" count="454" uniqueCount="209">
  <si>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</si>
  <si>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</si>
  <si>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</si>
  <si>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</si>
  <si>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</si>
  <si>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</si>
  <si>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</si>
  <si>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</si>
  <si>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</si>
  <si>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</si>
  <si>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</si>
  <si>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</si>
  <si>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</si>
  <si>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</si>
  <si>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</si>
  <si>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</si>
  <si>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</si>
  <si>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</si>
  <si>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</si>
  <si>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</si>
  <si>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</si>
  <si>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</si>
  <si>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</si>
  <si>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</si>
  <si>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</si>
  <si>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</si>
  <si>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</si>
  <si>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</si>
  <si>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</si>
  <si>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</si>
  <si>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</si>
  <si>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</si>
  <si>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</si>
  <si>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</si>
  <si>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</si>
  <si>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</si>
  <si>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</si>
  <si>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</si>
  <si>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</si>
  <si>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</si>
  <si>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</si>
  <si>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</si>
  <si>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</si>
  <si>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</si>
  <si>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</si>
  <si>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</si>
  <si>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</si>
  <si>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</si>
  <si>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</si>
  <si>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</si>
  <si>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</si>
  <si>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</si>
  <si>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</si>
  <si>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</si>
  <si>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</si>
  <si>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</si>
  <si>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</si>
  <si>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</si>
  <si>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</si>
  <si>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</si>
  <si>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</si>
  <si>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</si>
  <si>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</si>
  <si>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</si>
  <si>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</si>
  <si>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</si>
  <si>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</si>
  <si>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</si>
  <si>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</si>
  <si>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</si>
  <si>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</si>
  <si>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</si>
  <si>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</si>
  <si>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</si>
  <si>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</si>
  <si>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</si>
  <si>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</si>
  <si>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</si>
  <si>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</si>
  <si>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</si>
  <si>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</si>
  <si>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</si>
  <si>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</si>
  <si>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</si>
  <si>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</si>
  <si>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</si>
  <si>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</si>
  <si>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</si>
  <si>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</si>
  <si>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</si>
  <si>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</si>
  <si>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</si>
  <si>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</si>
  <si>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</si>
  <si>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</si>
  <si>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</si>
  <si>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</si>
  <si>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</si>
  <si>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</si>
  <si>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</si>
  <si>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</si>
  <si>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</si>
  <si>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</si>
  <si>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</si>
  <si>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</si>
  <si>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</si>
  <si>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</si>
  <si>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</si>
  <si>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</si>
  <si>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</si>
  <si>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</si>
  <si>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</si>
  <si>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</si>
  <si>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</si>
  <si>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</si>
  <si>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</si>
  <si>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</si>
  <si>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</si>
  <si>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</si>
  <si>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</si>
  <si>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</si>
  <si>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</si>
  <si>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</si>
  <si>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</si>
  <si>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</si>
  <si>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</si>
  <si>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</si>
  <si>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</si>
  <si>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</si>
  <si>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</si>
  <si>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</si>
  <si>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</si>
  <si>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</si>
  <si>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</si>
  <si>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</si>
  <si>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</si>
  <si>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</si>
  <si>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</si>
  <si>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</si>
  <si>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</si>
  <si>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</si>
  <si>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</si>
  <si>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</si>
  <si>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</si>
  <si>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</si>
  <si>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</si>
  <si>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</si>
  <si>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</si>
  <si>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</si>
  <si>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</si>
  <si>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</si>
  <si>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</si>
  <si>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</si>
  <si>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</si>
  <si>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</si>
  <si>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</si>
  <si>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</si>
  <si>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</si>
  <si>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</si>
  <si>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</si>
  <si>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</si>
  <si>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</si>
  <si>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</si>
  <si>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</si>
  <si>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</si>
  <si>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</si>
  <si>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</si>
  <si>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</si>
  <si>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</si>
  <si>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</si>
  <si>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</si>
  <si>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</si>
  <si>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</si>
  <si>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</si>
  <si>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</si>
  <si>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</si>
  <si>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</si>
  <si>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</si>
  <si>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</si>
  <si>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</si>
  <si>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</si>
  <si>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</si>
  <si>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</si>
  <si>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4366 VARAŽDIN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</si>
  <si>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</si>
  <si>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</si>
  <si>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</si>
  <si>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</si>
  <si>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</si>
  <si>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</si>
  <si>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</si>
  <si>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</si>
  <si>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</si>
  <si>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</si>
  <si>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3131</t>
  </si>
  <si>
    <t>DOPRINOSI ZA MIROVINSKO OSIGURANJE</t>
  </si>
  <si>
    <t>3291</t>
  </si>
  <si>
    <t>NAKNADE ZA RAD PRED.I IZVR.TIJELA.POVJ.,I SL.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</si>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</sst>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B3" sqref="B3:L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5312086.79</v>
      </c>
      <c r="H10" s="86">
        <v>6339874</v>
      </c>
      <c r="I10" s="86">
        <v>6476621</v>
      </c>
      <c r="J10" s="86">
        <v>6476850.8899999997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5312086.79</v>
      </c>
      <c r="H12" s="87">
        <f>ROUND(H10+H11,2)</f>
        <v>6339874</v>
      </c>
      <c r="I12" s="87">
        <f>ROUND(I10+I11,2)</f>
        <v>6476621</v>
      </c>
      <c r="J12" s="87">
        <f>ROUND(J10+J11,2)</f>
        <v>6476850.8899999997</v>
      </c>
      <c r="K12" s="88">
        <f>J12/G12*100</f>
        <v>121.92667676651401</v>
      </c>
      <c r="L12" s="88">
        <f>J12/I12*100</f>
        <v>100.003549536093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5300121.34</v>
      </c>
      <c r="H13" s="86">
        <v>6296176</v>
      </c>
      <c r="I13" s="86">
        <v>6470519</v>
      </c>
      <c r="J13" s="86">
        <v>6471274.0999999996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11480.89</v>
      </c>
      <c r="H14" s="86">
        <v>43698</v>
      </c>
      <c r="I14" s="86">
        <v>6102</v>
      </c>
      <c r="J14" s="86">
        <v>5703.14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5311602.2300000004</v>
      </c>
      <c r="H15" s="87">
        <f>ROUND(H13+H14,2)</f>
        <v>6339874</v>
      </c>
      <c r="I15" s="87">
        <f>ROUND(I13+I14,2)</f>
        <v>6476621</v>
      </c>
      <c r="J15" s="87">
        <f>ROUND(J13+J14,2)</f>
        <v>6476977.2400000002</v>
      </c>
      <c r="K15" s="88">
        <f>J15/G15*100</f>
        <v>121.940178491114</v>
      </c>
      <c r="L15" s="88">
        <f>J15/I15*100</f>
        <v>100.005500399051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484.56</v>
      </c>
      <c r="H16" s="90">
        <f>ROUND(H12-H15,2)</f>
        <v>0</v>
      </c>
      <c r="I16" s="90">
        <f>ROUND(I12-I15,2)</f>
        <v>0</v>
      </c>
      <c r="J16" s="90">
        <f>ROUND(J12-J15,2)</f>
        <v>-126.35</v>
      </c>
      <c r="K16" s="88">
        <f>J16/G16*100</f>
        <v>-26.075202245336001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592.94000000000005</v>
      </c>
      <c r="H24" s="86"/>
      <c r="I24" s="86"/>
      <c r="J24" s="86">
        <v>1077.5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-1077.5</v>
      </c>
      <c r="H25" s="86"/>
      <c r="I25" s="86"/>
      <c r="J25" s="86">
        <v>-951.15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-484.56</v>
      </c>
      <c r="H26" s="94">
        <f>ROUND(H24+H25,2)</f>
        <v>0</v>
      </c>
      <c r="I26" s="94">
        <f>ROUND(I24+I25,2)</f>
        <v>0</v>
      </c>
      <c r="J26" s="94">
        <f>ROUND(J24+J25,2)</f>
        <v>126.35</v>
      </c>
      <c r="K26" s="93">
        <f>J26/G26*100</f>
        <v>-26.075202245336001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25" right="0.25" top="0.75" bottom="0.75" header="0.3" footer="0.3"/>
  <pageSetup paperSize="9" scale="7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9"/>
  <sheetViews>
    <sheetView topLeftCell="A44" zoomScale="90" zoomScaleNormal="90" workbookViewId="0">
      <selection activeCell="B2" sqref="B2:L7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5312086.7899999991</v>
      </c>
      <c r="H10" s="65">
        <f>H11</f>
        <v>6339874</v>
      </c>
      <c r="I10" s="65">
        <f>I11</f>
        <v>6476621</v>
      </c>
      <c r="J10" s="65">
        <f>J11</f>
        <v>6476850.8899999997</v>
      </c>
      <c r="K10" s="69">
        <f t="shared" ref="K10:K21" si="0">(J10*100)/G10</f>
        <v>121.92667676651422</v>
      </c>
      <c r="L10" s="69">
        <f t="shared" ref="L10:L21" si="1">(J10*100)/I10</f>
        <v>100.00354953609298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5312086.7899999991</v>
      </c>
      <c r="H11" s="65">
        <f>H12+H15+H18</f>
        <v>6339874</v>
      </c>
      <c r="I11" s="65">
        <f>I12+I15+I18</f>
        <v>6476621</v>
      </c>
      <c r="J11" s="65">
        <f>J12+J15+J18</f>
        <v>6476850.8899999997</v>
      </c>
      <c r="K11" s="65">
        <f t="shared" si="0"/>
        <v>121.92667676651422</v>
      </c>
      <c r="L11" s="65">
        <f t="shared" si="1"/>
        <v>100.00354953609298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88.87</v>
      </c>
      <c r="H12" s="65">
        <f t="shared" si="2"/>
        <v>0</v>
      </c>
      <c r="I12" s="65">
        <f t="shared" si="2"/>
        <v>0</v>
      </c>
      <c r="J12" s="65">
        <f t="shared" si="2"/>
        <v>104.03</v>
      </c>
      <c r="K12" s="65">
        <f t="shared" si="0"/>
        <v>117.05862495780353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88.87</v>
      </c>
      <c r="H13" s="65">
        <f t="shared" si="2"/>
        <v>0</v>
      </c>
      <c r="I13" s="65">
        <f t="shared" si="2"/>
        <v>0</v>
      </c>
      <c r="J13" s="65">
        <f t="shared" si="2"/>
        <v>104.03</v>
      </c>
      <c r="K13" s="65">
        <f t="shared" si="0"/>
        <v>117.05862495780353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88.87</v>
      </c>
      <c r="H14" s="66">
        <v>0</v>
      </c>
      <c r="I14" s="66">
        <v>0</v>
      </c>
      <c r="J14" s="66">
        <v>104.03</v>
      </c>
      <c r="K14" s="66">
        <f t="shared" si="0"/>
        <v>117.05862495780353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395.69</v>
      </c>
      <c r="H15" s="65">
        <f t="shared" si="3"/>
        <v>531</v>
      </c>
      <c r="I15" s="65">
        <f t="shared" si="3"/>
        <v>531</v>
      </c>
      <c r="J15" s="65">
        <f t="shared" si="3"/>
        <v>281.11</v>
      </c>
      <c r="K15" s="65">
        <f t="shared" si="0"/>
        <v>71.042988197831633</v>
      </c>
      <c r="L15" s="65">
        <f t="shared" si="1"/>
        <v>52.939736346516007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395.69</v>
      </c>
      <c r="H16" s="65">
        <f t="shared" si="3"/>
        <v>531</v>
      </c>
      <c r="I16" s="65">
        <f t="shared" si="3"/>
        <v>531</v>
      </c>
      <c r="J16" s="65">
        <f t="shared" si="3"/>
        <v>281.11</v>
      </c>
      <c r="K16" s="65">
        <f t="shared" si="0"/>
        <v>71.042988197831633</v>
      </c>
      <c r="L16" s="65">
        <f t="shared" si="1"/>
        <v>52.939736346516007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395.69</v>
      </c>
      <c r="H17" s="66">
        <v>531</v>
      </c>
      <c r="I17" s="66">
        <v>531</v>
      </c>
      <c r="J17" s="66">
        <v>281.11</v>
      </c>
      <c r="K17" s="66">
        <f t="shared" si="0"/>
        <v>71.042988197831633</v>
      </c>
      <c r="L17" s="66">
        <f t="shared" si="1"/>
        <v>52.939736346516007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5311602.2299999995</v>
      </c>
      <c r="H18" s="65">
        <f>H19</f>
        <v>6339343</v>
      </c>
      <c r="I18" s="65">
        <f>I19</f>
        <v>6476090</v>
      </c>
      <c r="J18" s="65">
        <f>J19</f>
        <v>6476465.75</v>
      </c>
      <c r="K18" s="65">
        <f t="shared" si="0"/>
        <v>121.9305488167174</v>
      </c>
      <c r="L18" s="65">
        <f t="shared" si="1"/>
        <v>100.00580211207689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5311602.2299999995</v>
      </c>
      <c r="H19" s="65">
        <f>H20+H21</f>
        <v>6339343</v>
      </c>
      <c r="I19" s="65">
        <f>I20+I21</f>
        <v>6476090</v>
      </c>
      <c r="J19" s="65">
        <f>J20+J21</f>
        <v>6476465.75</v>
      </c>
      <c r="K19" s="65">
        <f t="shared" si="0"/>
        <v>121.9305488167174</v>
      </c>
      <c r="L19" s="65">
        <f t="shared" si="1"/>
        <v>100.00580211207689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5300121.34</v>
      </c>
      <c r="H20" s="66">
        <v>6296043</v>
      </c>
      <c r="I20" s="66">
        <v>6470386</v>
      </c>
      <c r="J20" s="66">
        <v>6470762.6100000003</v>
      </c>
      <c r="K20" s="66">
        <f t="shared" si="0"/>
        <v>122.08706546329749</v>
      </c>
      <c r="L20" s="66">
        <f t="shared" si="1"/>
        <v>100.00582051828128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11480.89</v>
      </c>
      <c r="H21" s="66">
        <v>43300</v>
      </c>
      <c r="I21" s="66">
        <v>5704</v>
      </c>
      <c r="J21" s="66">
        <v>5703.14</v>
      </c>
      <c r="K21" s="66">
        <f t="shared" si="0"/>
        <v>49.675068744670497</v>
      </c>
      <c r="L21" s="66">
        <f t="shared" si="1"/>
        <v>99.984922861150068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G27+G68</f>
        <v>5311602.2299999995</v>
      </c>
      <c r="H26" s="65">
        <f>H27+H68</f>
        <v>6339874</v>
      </c>
      <c r="I26" s="65">
        <f>I27+I68</f>
        <v>6476621</v>
      </c>
      <c r="J26" s="65">
        <f>J27+J68</f>
        <v>6476977.2400000002</v>
      </c>
      <c r="K26" s="70">
        <f t="shared" ref="K26:K57" si="4">(J26*100)/G26</f>
        <v>121.94017849111417</v>
      </c>
      <c r="L26" s="70">
        <f t="shared" ref="L26:L57" si="5">(J26*100)/I26</f>
        <v>100.00550039905067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G28+G36+G63</f>
        <v>5300121.34</v>
      </c>
      <c r="H27" s="65">
        <f>H28+H36+H63</f>
        <v>6296176</v>
      </c>
      <c r="I27" s="65">
        <f>I28+I36+I63</f>
        <v>6470519</v>
      </c>
      <c r="J27" s="65">
        <f>J28+J36+J63</f>
        <v>6471274.1000000006</v>
      </c>
      <c r="K27" s="65">
        <f t="shared" si="4"/>
        <v>122.09671599707187</v>
      </c>
      <c r="L27" s="65">
        <f t="shared" si="5"/>
        <v>100.01166985214014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4161323.08</v>
      </c>
      <c r="H28" s="65">
        <f>H29+H32+H34</f>
        <v>4843300</v>
      </c>
      <c r="I28" s="65">
        <f>I29+I32+I34</f>
        <v>4884310</v>
      </c>
      <c r="J28" s="65">
        <f>J29+J32+J34</f>
        <v>4884832.9000000004</v>
      </c>
      <c r="K28" s="65">
        <f t="shared" si="4"/>
        <v>117.38653322731193</v>
      </c>
      <c r="L28" s="65">
        <f t="shared" si="5"/>
        <v>100.01070570868761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3454546.73</v>
      </c>
      <c r="H29" s="65">
        <f>H30+H31</f>
        <v>4014644</v>
      </c>
      <c r="I29" s="65">
        <f>I30+I31</f>
        <v>4056644</v>
      </c>
      <c r="J29" s="65">
        <f>J30+J31</f>
        <v>4056614.33</v>
      </c>
      <c r="K29" s="65">
        <f t="shared" si="4"/>
        <v>117.42826619687962</v>
      </c>
      <c r="L29" s="65">
        <f t="shared" si="5"/>
        <v>99.999268607252688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3432274.87</v>
      </c>
      <c r="H30" s="66">
        <v>3996964</v>
      </c>
      <c r="I30" s="66">
        <v>4050264</v>
      </c>
      <c r="J30" s="66">
        <v>4050254.83</v>
      </c>
      <c r="K30" s="66">
        <f t="shared" si="4"/>
        <v>118.00496706722093</v>
      </c>
      <c r="L30" s="66">
        <f t="shared" si="5"/>
        <v>99.999773595005166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22271.86</v>
      </c>
      <c r="H31" s="66">
        <v>17680</v>
      </c>
      <c r="I31" s="66">
        <v>6380</v>
      </c>
      <c r="J31" s="66">
        <v>6359.5</v>
      </c>
      <c r="K31" s="66">
        <f t="shared" si="4"/>
        <v>28.553968999445935</v>
      </c>
      <c r="L31" s="66">
        <f t="shared" si="5"/>
        <v>99.678683385579944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136789.39000000001</v>
      </c>
      <c r="H32" s="65">
        <f>H33</f>
        <v>152600</v>
      </c>
      <c r="I32" s="65">
        <f>I33</f>
        <v>158310</v>
      </c>
      <c r="J32" s="65">
        <f>J33</f>
        <v>158877.01</v>
      </c>
      <c r="K32" s="65">
        <f t="shared" si="4"/>
        <v>116.14717340284943</v>
      </c>
      <c r="L32" s="65">
        <f t="shared" si="5"/>
        <v>100.35816436106373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136789.39000000001</v>
      </c>
      <c r="H33" s="66">
        <v>152600</v>
      </c>
      <c r="I33" s="66">
        <v>158310</v>
      </c>
      <c r="J33" s="66">
        <v>158877.01</v>
      </c>
      <c r="K33" s="66">
        <f t="shared" si="4"/>
        <v>116.14717340284943</v>
      </c>
      <c r="L33" s="66">
        <f t="shared" si="5"/>
        <v>100.35816436106373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569986.96</v>
      </c>
      <c r="H34" s="65">
        <f>H35</f>
        <v>676056</v>
      </c>
      <c r="I34" s="65">
        <f>I35</f>
        <v>669356</v>
      </c>
      <c r="J34" s="65">
        <f>J35</f>
        <v>669341.56000000006</v>
      </c>
      <c r="K34" s="65">
        <f t="shared" si="4"/>
        <v>117.43103035199262</v>
      </c>
      <c r="L34" s="65">
        <f t="shared" si="5"/>
        <v>99.997842702537966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569986.96</v>
      </c>
      <c r="H35" s="66">
        <v>676056</v>
      </c>
      <c r="I35" s="66">
        <v>669356</v>
      </c>
      <c r="J35" s="66">
        <v>669341.56000000006</v>
      </c>
      <c r="K35" s="66">
        <f t="shared" si="4"/>
        <v>117.43103035199262</v>
      </c>
      <c r="L35" s="66">
        <f t="shared" si="5"/>
        <v>99.997842702537966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G37+G41+G46+G56+G58</f>
        <v>1135700.17</v>
      </c>
      <c r="H36" s="65">
        <f>H37+H41+H46+H56+H58</f>
        <v>1447676</v>
      </c>
      <c r="I36" s="65">
        <f>I37+I41+I46+I56+I58</f>
        <v>1582209</v>
      </c>
      <c r="J36" s="65">
        <f>J37+J41+J46+J56+J58</f>
        <v>1582475.36</v>
      </c>
      <c r="K36" s="65">
        <f t="shared" si="4"/>
        <v>139.33918491885055</v>
      </c>
      <c r="L36" s="65">
        <f t="shared" si="5"/>
        <v>100.01683469124497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</f>
        <v>147451.70000000001</v>
      </c>
      <c r="H37" s="65">
        <f>H38+H39+H40</f>
        <v>153500</v>
      </c>
      <c r="I37" s="65">
        <f>I38+I39+I40</f>
        <v>153500</v>
      </c>
      <c r="J37" s="65">
        <f>J38+J39+J40</f>
        <v>144257.72</v>
      </c>
      <c r="K37" s="65">
        <f t="shared" si="4"/>
        <v>97.833880518162886</v>
      </c>
      <c r="L37" s="65">
        <f t="shared" si="5"/>
        <v>93.978970684039083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6159.69</v>
      </c>
      <c r="H38" s="66">
        <v>6000</v>
      </c>
      <c r="I38" s="66">
        <v>6000</v>
      </c>
      <c r="J38" s="66">
        <v>3750.3</v>
      </c>
      <c r="K38" s="66">
        <f t="shared" si="4"/>
        <v>60.884557502082089</v>
      </c>
      <c r="L38" s="66">
        <f t="shared" si="5"/>
        <v>62.505000000000003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139341.26</v>
      </c>
      <c r="H39" s="66">
        <v>145000</v>
      </c>
      <c r="I39" s="66">
        <v>145000</v>
      </c>
      <c r="J39" s="66">
        <v>139927.42000000001</v>
      </c>
      <c r="K39" s="66">
        <f t="shared" si="4"/>
        <v>100.42066506359997</v>
      </c>
      <c r="L39" s="66">
        <f t="shared" si="5"/>
        <v>96.50166896551724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1950.75</v>
      </c>
      <c r="H40" s="66">
        <v>2500</v>
      </c>
      <c r="I40" s="66">
        <v>2500</v>
      </c>
      <c r="J40" s="66">
        <v>580</v>
      </c>
      <c r="K40" s="66">
        <f t="shared" si="4"/>
        <v>29.732154299628348</v>
      </c>
      <c r="L40" s="66">
        <f t="shared" si="5"/>
        <v>23.2</v>
      </c>
    </row>
    <row r="41" spans="2:12" x14ac:dyDescent="0.25">
      <c r="B41" s="65"/>
      <c r="C41" s="65"/>
      <c r="D41" s="65" t="s">
        <v>99</v>
      </c>
      <c r="E41" s="65"/>
      <c r="F41" s="65" t="s">
        <v>100</v>
      </c>
      <c r="G41" s="65">
        <f>G42+G43+G44+G45</f>
        <v>68260.92</v>
      </c>
      <c r="H41" s="65">
        <f>H42+H43+H44+H45</f>
        <v>120300</v>
      </c>
      <c r="I41" s="65">
        <f>I42+I43+I44+I45</f>
        <v>120300</v>
      </c>
      <c r="J41" s="65">
        <f>J42+J43+J44+J45</f>
        <v>69687.819999999992</v>
      </c>
      <c r="K41" s="65">
        <f t="shared" si="4"/>
        <v>102.09036151285392</v>
      </c>
      <c r="L41" s="65">
        <f t="shared" si="5"/>
        <v>57.928362427265171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42572.91</v>
      </c>
      <c r="H42" s="66">
        <v>50000</v>
      </c>
      <c r="I42" s="66">
        <v>50000</v>
      </c>
      <c r="J42" s="66">
        <v>46706.03</v>
      </c>
      <c r="K42" s="66">
        <f t="shared" si="4"/>
        <v>109.70833330397193</v>
      </c>
      <c r="L42" s="66">
        <f t="shared" si="5"/>
        <v>93.412059999999997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22847.37</v>
      </c>
      <c r="H43" s="66">
        <v>65000</v>
      </c>
      <c r="I43" s="66">
        <v>65000</v>
      </c>
      <c r="J43" s="66">
        <v>20611.2</v>
      </c>
      <c r="K43" s="66">
        <f t="shared" si="4"/>
        <v>90.212571512607369</v>
      </c>
      <c r="L43" s="66">
        <f t="shared" si="5"/>
        <v>31.709538461538461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962.22</v>
      </c>
      <c r="H44" s="66">
        <v>3500</v>
      </c>
      <c r="I44" s="66">
        <v>3500</v>
      </c>
      <c r="J44" s="66">
        <v>989.58</v>
      </c>
      <c r="K44" s="66">
        <f t="shared" si="4"/>
        <v>102.84342458065723</v>
      </c>
      <c r="L44" s="66">
        <f t="shared" si="5"/>
        <v>28.273714285714284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1878.42</v>
      </c>
      <c r="H45" s="66">
        <v>1800</v>
      </c>
      <c r="I45" s="66">
        <v>1800</v>
      </c>
      <c r="J45" s="66">
        <v>1381.01</v>
      </c>
      <c r="K45" s="66">
        <f t="shared" si="4"/>
        <v>73.519766612365714</v>
      </c>
      <c r="L45" s="66">
        <f t="shared" si="5"/>
        <v>76.722777777777779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916556.3</v>
      </c>
      <c r="H46" s="65">
        <f>H47+H48+H49+H50+H51+H52+H53+H54+H55</f>
        <v>1166611</v>
      </c>
      <c r="I46" s="65">
        <f>I47+I48+I49+I50+I51+I52+I53+I54+I55</f>
        <v>1301144</v>
      </c>
      <c r="J46" s="65">
        <f>J47+J48+J49+J50+J51+J52+J53+J54+J55</f>
        <v>1362881.11</v>
      </c>
      <c r="K46" s="65">
        <f t="shared" si="4"/>
        <v>148.69584225213441</v>
      </c>
      <c r="L46" s="65">
        <f t="shared" si="5"/>
        <v>104.74483300849099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323892.07</v>
      </c>
      <c r="H47" s="66">
        <v>398113</v>
      </c>
      <c r="I47" s="66">
        <v>400186</v>
      </c>
      <c r="J47" s="66">
        <v>405411.85</v>
      </c>
      <c r="K47" s="66">
        <f t="shared" si="4"/>
        <v>125.16881009158391</v>
      </c>
      <c r="L47" s="66">
        <f t="shared" si="5"/>
        <v>101.30585527729606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6132.46</v>
      </c>
      <c r="H48" s="66">
        <v>3133</v>
      </c>
      <c r="I48" s="66">
        <v>3133</v>
      </c>
      <c r="J48" s="66">
        <v>6618.18</v>
      </c>
      <c r="K48" s="66">
        <f t="shared" si="4"/>
        <v>107.92047563294338</v>
      </c>
      <c r="L48" s="66">
        <f t="shared" si="5"/>
        <v>211.24098308330673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4304.6000000000004</v>
      </c>
      <c r="H49" s="66">
        <v>1500</v>
      </c>
      <c r="I49" s="66">
        <v>1500</v>
      </c>
      <c r="J49" s="66">
        <v>1617.03</v>
      </c>
      <c r="K49" s="66">
        <f t="shared" si="4"/>
        <v>37.565162849045201</v>
      </c>
      <c r="L49" s="66">
        <f t="shared" si="5"/>
        <v>107.80200000000001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37546.949999999997</v>
      </c>
      <c r="H50" s="66">
        <v>36500</v>
      </c>
      <c r="I50" s="66">
        <v>36500</v>
      </c>
      <c r="J50" s="66">
        <v>39418.31</v>
      </c>
      <c r="K50" s="66">
        <f t="shared" si="4"/>
        <v>104.98405329860348</v>
      </c>
      <c r="L50" s="66">
        <f t="shared" si="5"/>
        <v>107.99536986301369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20244.8</v>
      </c>
      <c r="H51" s="66">
        <v>32500</v>
      </c>
      <c r="I51" s="66">
        <v>32500</v>
      </c>
      <c r="J51" s="66">
        <v>24270.75</v>
      </c>
      <c r="K51" s="66">
        <f t="shared" si="4"/>
        <v>119.88634118390895</v>
      </c>
      <c r="L51" s="66">
        <f t="shared" si="5"/>
        <v>74.67923076923077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4295.71</v>
      </c>
      <c r="H52" s="66">
        <v>21545</v>
      </c>
      <c r="I52" s="66">
        <v>21545</v>
      </c>
      <c r="J52" s="66">
        <v>10190</v>
      </c>
      <c r="K52" s="66">
        <f t="shared" si="4"/>
        <v>237.21340593289585</v>
      </c>
      <c r="L52" s="66">
        <f t="shared" si="5"/>
        <v>47.296356463216526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517224.94</v>
      </c>
      <c r="H53" s="66">
        <v>669000</v>
      </c>
      <c r="I53" s="66">
        <v>801460</v>
      </c>
      <c r="J53" s="66">
        <v>871557.52</v>
      </c>
      <c r="K53" s="66">
        <f t="shared" si="4"/>
        <v>168.50647611849499</v>
      </c>
      <c r="L53" s="66">
        <f t="shared" si="5"/>
        <v>108.74622813365607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19.920000000000002</v>
      </c>
      <c r="H54" s="66">
        <v>120</v>
      </c>
      <c r="I54" s="66">
        <v>120</v>
      </c>
      <c r="J54" s="66">
        <v>18.260000000000002</v>
      </c>
      <c r="K54" s="66">
        <f t="shared" si="4"/>
        <v>91.666666666666657</v>
      </c>
      <c r="L54" s="66">
        <f t="shared" si="5"/>
        <v>15.216666666666667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2894.85</v>
      </c>
      <c r="H55" s="66">
        <v>4200</v>
      </c>
      <c r="I55" s="66">
        <v>4200</v>
      </c>
      <c r="J55" s="66">
        <v>3779.21</v>
      </c>
      <c r="K55" s="66">
        <f t="shared" si="4"/>
        <v>130.54942397706273</v>
      </c>
      <c r="L55" s="66">
        <f t="shared" si="5"/>
        <v>89.981190476190477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1521.16</v>
      </c>
      <c r="H56" s="65">
        <f>H57</f>
        <v>2400</v>
      </c>
      <c r="I56" s="65">
        <f>I57</f>
        <v>2400</v>
      </c>
      <c r="J56" s="65">
        <f>J57</f>
        <v>2632.21</v>
      </c>
      <c r="K56" s="65">
        <f t="shared" si="4"/>
        <v>173.0396539483026</v>
      </c>
      <c r="L56" s="65">
        <f t="shared" si="5"/>
        <v>109.67541666666666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1521.16</v>
      </c>
      <c r="H57" s="66">
        <v>2400</v>
      </c>
      <c r="I57" s="66">
        <v>2400</v>
      </c>
      <c r="J57" s="66">
        <v>2632.21</v>
      </c>
      <c r="K57" s="66">
        <f t="shared" si="4"/>
        <v>173.0396539483026</v>
      </c>
      <c r="L57" s="66">
        <f t="shared" si="5"/>
        <v>109.67541666666666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</f>
        <v>1910.0900000000001</v>
      </c>
      <c r="H58" s="65">
        <f>H59+H60+H61+H62</f>
        <v>4865</v>
      </c>
      <c r="I58" s="65">
        <f>I59+I60+I61+I62</f>
        <v>4865</v>
      </c>
      <c r="J58" s="65">
        <f>J59+J60+J61+J62</f>
        <v>3016.5</v>
      </c>
      <c r="K58" s="65">
        <f t="shared" ref="K58:K78" si="6">(J58*100)/G58</f>
        <v>157.92449570439089</v>
      </c>
      <c r="L58" s="65">
        <f t="shared" ref="L58:L78" si="7">(J58*100)/I58</f>
        <v>62.004110996916751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1199.8900000000001</v>
      </c>
      <c r="H59" s="66">
        <v>1200</v>
      </c>
      <c r="I59" s="66">
        <v>1200</v>
      </c>
      <c r="J59" s="66">
        <v>1195.1199999999999</v>
      </c>
      <c r="K59" s="66">
        <f t="shared" si="6"/>
        <v>99.602463559159588</v>
      </c>
      <c r="L59" s="66">
        <f t="shared" si="7"/>
        <v>99.593333333333334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63.6</v>
      </c>
      <c r="H60" s="66">
        <v>990</v>
      </c>
      <c r="I60" s="66">
        <v>990</v>
      </c>
      <c r="J60" s="66">
        <v>488.64</v>
      </c>
      <c r="K60" s="66">
        <f t="shared" si="6"/>
        <v>768.30188679245282</v>
      </c>
      <c r="L60" s="66">
        <f t="shared" si="7"/>
        <v>49.357575757575759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0</v>
      </c>
      <c r="H61" s="66">
        <v>110</v>
      </c>
      <c r="I61" s="66">
        <v>110</v>
      </c>
      <c r="J61" s="66">
        <v>106.2</v>
      </c>
      <c r="K61" s="66" t="e">
        <f t="shared" si="6"/>
        <v>#DIV/0!</v>
      </c>
      <c r="L61" s="66">
        <f t="shared" si="7"/>
        <v>96.545454545454547</v>
      </c>
    </row>
    <row r="62" spans="2:12" x14ac:dyDescent="0.25">
      <c r="B62" s="66"/>
      <c r="C62" s="66"/>
      <c r="D62" s="66"/>
      <c r="E62" s="66" t="s">
        <v>141</v>
      </c>
      <c r="F62" s="66" t="s">
        <v>134</v>
      </c>
      <c r="G62" s="66">
        <v>646.6</v>
      </c>
      <c r="H62" s="66">
        <v>2565</v>
      </c>
      <c r="I62" s="66">
        <v>2565</v>
      </c>
      <c r="J62" s="66">
        <v>1226.54</v>
      </c>
      <c r="K62" s="66">
        <f t="shared" si="6"/>
        <v>189.69068976183112</v>
      </c>
      <c r="L62" s="66">
        <f t="shared" si="7"/>
        <v>47.81832358674464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3098.09</v>
      </c>
      <c r="H63" s="65">
        <f>H64+H66</f>
        <v>5200</v>
      </c>
      <c r="I63" s="65">
        <f>I64+I66</f>
        <v>4000</v>
      </c>
      <c r="J63" s="65">
        <f>J64+J66</f>
        <v>3965.84</v>
      </c>
      <c r="K63" s="65">
        <f t="shared" si="6"/>
        <v>128.00919276070096</v>
      </c>
      <c r="L63" s="65">
        <f t="shared" si="7"/>
        <v>99.146000000000001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1139.18</v>
      </c>
      <c r="H64" s="65">
        <f>H65</f>
        <v>1200</v>
      </c>
      <c r="I64" s="65">
        <f>I65</f>
        <v>1200</v>
      </c>
      <c r="J64" s="65">
        <f>J65</f>
        <v>1242.81</v>
      </c>
      <c r="K64" s="65">
        <f t="shared" si="6"/>
        <v>109.09689425727277</v>
      </c>
      <c r="L64" s="65">
        <f t="shared" si="7"/>
        <v>103.5675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1139.18</v>
      </c>
      <c r="H65" s="66">
        <v>1200</v>
      </c>
      <c r="I65" s="66">
        <v>1200</v>
      </c>
      <c r="J65" s="66">
        <v>1242.81</v>
      </c>
      <c r="K65" s="66">
        <f t="shared" si="6"/>
        <v>109.09689425727277</v>
      </c>
      <c r="L65" s="66">
        <f t="shared" si="7"/>
        <v>103.5675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1958.91</v>
      </c>
      <c r="H66" s="65">
        <f>H67</f>
        <v>4000</v>
      </c>
      <c r="I66" s="65">
        <f>I67</f>
        <v>2800</v>
      </c>
      <c r="J66" s="65">
        <f>J67</f>
        <v>2723.03</v>
      </c>
      <c r="K66" s="65">
        <f t="shared" si="6"/>
        <v>139.00740718052387</v>
      </c>
      <c r="L66" s="65">
        <f t="shared" si="7"/>
        <v>97.251071428571422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1958.91</v>
      </c>
      <c r="H67" s="66">
        <v>4000</v>
      </c>
      <c r="I67" s="66">
        <v>2800</v>
      </c>
      <c r="J67" s="66">
        <v>2723.03</v>
      </c>
      <c r="K67" s="66">
        <f t="shared" si="6"/>
        <v>139.00740718052387</v>
      </c>
      <c r="L67" s="66">
        <f t="shared" si="7"/>
        <v>97.251071428571422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G69+G76</f>
        <v>11480.89</v>
      </c>
      <c r="H68" s="65">
        <f>H69+H76</f>
        <v>43698</v>
      </c>
      <c r="I68" s="65">
        <f>I69+I76</f>
        <v>6102</v>
      </c>
      <c r="J68" s="65">
        <f>J69+J76</f>
        <v>5703.14</v>
      </c>
      <c r="K68" s="65">
        <f t="shared" si="6"/>
        <v>49.675068744670497</v>
      </c>
      <c r="L68" s="65">
        <f t="shared" si="7"/>
        <v>93.463454605047531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G70+G74</f>
        <v>11480.89</v>
      </c>
      <c r="H69" s="65">
        <f>H70+H74</f>
        <v>11698</v>
      </c>
      <c r="I69" s="65">
        <f>I70+I74</f>
        <v>6102</v>
      </c>
      <c r="J69" s="65">
        <f>J70+J74</f>
        <v>5703.14</v>
      </c>
      <c r="K69" s="65">
        <f t="shared" si="6"/>
        <v>49.675068744670497</v>
      </c>
      <c r="L69" s="65">
        <f t="shared" si="7"/>
        <v>93.463454605047531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G71+G72+G73</f>
        <v>6468.2</v>
      </c>
      <c r="H70" s="65">
        <f>H71+H72+H73</f>
        <v>6698</v>
      </c>
      <c r="I70" s="65">
        <f>I71+I72+I73</f>
        <v>1298</v>
      </c>
      <c r="J70" s="65">
        <f>J71+J72+J73</f>
        <v>1250.8699999999999</v>
      </c>
      <c r="K70" s="65">
        <f t="shared" si="6"/>
        <v>19.33876503509477</v>
      </c>
      <c r="L70" s="65">
        <f t="shared" si="7"/>
        <v>96.369029275808941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5669.2</v>
      </c>
      <c r="H71" s="66">
        <v>4798</v>
      </c>
      <c r="I71" s="66">
        <v>698</v>
      </c>
      <c r="J71" s="66">
        <v>909.93</v>
      </c>
      <c r="K71" s="66">
        <f t="shared" si="6"/>
        <v>16.050412756649969</v>
      </c>
      <c r="L71" s="66">
        <f t="shared" si="7"/>
        <v>130.36246418338109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1000</v>
      </c>
      <c r="I72" s="66">
        <v>500</v>
      </c>
      <c r="J72" s="66">
        <v>0</v>
      </c>
      <c r="K72" s="66" t="e">
        <f t="shared" si="6"/>
        <v>#DIV/0!</v>
      </c>
      <c r="L72" s="66">
        <f t="shared" si="7"/>
        <v>0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799</v>
      </c>
      <c r="H73" s="66">
        <v>900</v>
      </c>
      <c r="I73" s="66">
        <v>100</v>
      </c>
      <c r="J73" s="66">
        <v>340.94</v>
      </c>
      <c r="K73" s="66">
        <f t="shared" si="6"/>
        <v>42.67083854818523</v>
      </c>
      <c r="L73" s="66">
        <f t="shared" si="7"/>
        <v>340.94</v>
      </c>
    </row>
    <row r="74" spans="2:12" x14ac:dyDescent="0.25">
      <c r="B74" s="65"/>
      <c r="C74" s="65"/>
      <c r="D74" s="65" t="s">
        <v>164</v>
      </c>
      <c r="E74" s="65"/>
      <c r="F74" s="65" t="s">
        <v>165</v>
      </c>
      <c r="G74" s="65">
        <f>G75</f>
        <v>5012.6899999999996</v>
      </c>
      <c r="H74" s="65">
        <f>H75</f>
        <v>5000</v>
      </c>
      <c r="I74" s="65">
        <f>I75</f>
        <v>4804</v>
      </c>
      <c r="J74" s="65">
        <f>J75</f>
        <v>4452.2700000000004</v>
      </c>
      <c r="K74" s="65">
        <f t="shared" si="6"/>
        <v>88.81997490369443</v>
      </c>
      <c r="L74" s="65">
        <f t="shared" si="7"/>
        <v>92.678393005828482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5012.6899999999996</v>
      </c>
      <c r="H75" s="66">
        <v>5000</v>
      </c>
      <c r="I75" s="66">
        <v>4804</v>
      </c>
      <c r="J75" s="66">
        <v>4452.2700000000004</v>
      </c>
      <c r="K75" s="66">
        <f t="shared" si="6"/>
        <v>88.81997490369443</v>
      </c>
      <c r="L75" s="66">
        <f t="shared" si="7"/>
        <v>92.678393005828482</v>
      </c>
    </row>
    <row r="76" spans="2:12" x14ac:dyDescent="0.25">
      <c r="B76" s="65"/>
      <c r="C76" s="65" t="s">
        <v>168</v>
      </c>
      <c r="D76" s="65"/>
      <c r="E76" s="65"/>
      <c r="F76" s="65" t="s">
        <v>169</v>
      </c>
      <c r="G76" s="65">
        <f t="shared" ref="G76:J77" si="8">G77</f>
        <v>0</v>
      </c>
      <c r="H76" s="65">
        <f t="shared" si="8"/>
        <v>32000</v>
      </c>
      <c r="I76" s="65">
        <f t="shared" si="8"/>
        <v>0</v>
      </c>
      <c r="J76" s="65">
        <f t="shared" si="8"/>
        <v>0</v>
      </c>
      <c r="K76" s="65" t="e">
        <f t="shared" si="6"/>
        <v>#DIV/0!</v>
      </c>
      <c r="L76" s="65" t="e">
        <f t="shared" si="7"/>
        <v>#DIV/0!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 t="shared" si="8"/>
        <v>0</v>
      </c>
      <c r="H77" s="65">
        <f t="shared" si="8"/>
        <v>32000</v>
      </c>
      <c r="I77" s="65">
        <f t="shared" si="8"/>
        <v>0</v>
      </c>
      <c r="J77" s="65">
        <f t="shared" si="8"/>
        <v>0</v>
      </c>
      <c r="K77" s="65" t="e">
        <f t="shared" si="6"/>
        <v>#DIV/0!</v>
      </c>
      <c r="L77" s="65" t="e">
        <f t="shared" si="7"/>
        <v>#DIV/0!</v>
      </c>
    </row>
    <row r="78" spans="2:12" x14ac:dyDescent="0.25">
      <c r="B78" s="66"/>
      <c r="C78" s="66"/>
      <c r="D78" s="66"/>
      <c r="E78" s="66" t="s">
        <v>172</v>
      </c>
      <c r="F78" s="66" t="s">
        <v>171</v>
      </c>
      <c r="G78" s="66">
        <v>0</v>
      </c>
      <c r="H78" s="66">
        <v>32000</v>
      </c>
      <c r="I78" s="66">
        <v>0</v>
      </c>
      <c r="J78" s="66">
        <v>0</v>
      </c>
      <c r="K78" s="66" t="e">
        <f t="shared" si="6"/>
        <v>#DIV/0!</v>
      </c>
      <c r="L78" s="66" t="e">
        <f t="shared" si="7"/>
        <v>#DIV/0!</v>
      </c>
    </row>
    <row r="79" spans="2:12" x14ac:dyDescent="0.25">
      <c r="B79" s="65"/>
      <c r="C79" s="66"/>
      <c r="D79" s="67"/>
      <c r="E79" s="68"/>
      <c r="F79" s="8"/>
      <c r="G79" s="65"/>
      <c r="H79" s="65"/>
      <c r="I79" s="65"/>
      <c r="J79" s="65"/>
      <c r="K79" s="70"/>
      <c r="L79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7"/>
  <sheetViews>
    <sheetView workbookViewId="0">
      <selection activeCell="B2" sqref="B2:H17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5312086.790000001</v>
      </c>
      <c r="D6" s="71">
        <f>D7+D9+D11</f>
        <v>6339874</v>
      </c>
      <c r="E6" s="71">
        <f>E7+E9+E11</f>
        <v>6476621</v>
      </c>
      <c r="F6" s="71">
        <f>F7+F9+F11</f>
        <v>6476850.8900000006</v>
      </c>
      <c r="G6" s="72">
        <f t="shared" ref="G6:G17" si="0">(F6*100)/C6</f>
        <v>121.92667676651418</v>
      </c>
      <c r="H6" s="72">
        <f t="shared" ref="H6:H17" si="1">(F6*100)/E6</f>
        <v>100.00354953609298</v>
      </c>
    </row>
    <row r="7" spans="1:8" x14ac:dyDescent="0.25">
      <c r="A7"/>
      <c r="B7" s="8" t="s">
        <v>173</v>
      </c>
      <c r="C7" s="71">
        <f>C8</f>
        <v>5311602.2300000004</v>
      </c>
      <c r="D7" s="71">
        <f>D8</f>
        <v>6339343</v>
      </c>
      <c r="E7" s="71">
        <f>E8</f>
        <v>6476090</v>
      </c>
      <c r="F7" s="71">
        <f>F8</f>
        <v>6476465.75</v>
      </c>
      <c r="G7" s="72">
        <f t="shared" si="0"/>
        <v>121.93054881671739</v>
      </c>
      <c r="H7" s="72">
        <f t="shared" si="1"/>
        <v>100.00580211207689</v>
      </c>
    </row>
    <row r="8" spans="1:8" x14ac:dyDescent="0.25">
      <c r="A8"/>
      <c r="B8" s="16" t="s">
        <v>174</v>
      </c>
      <c r="C8" s="73">
        <v>5311602.2300000004</v>
      </c>
      <c r="D8" s="73">
        <v>6339343</v>
      </c>
      <c r="E8" s="73">
        <v>6476090</v>
      </c>
      <c r="F8" s="74">
        <v>6476465.75</v>
      </c>
      <c r="G8" s="70">
        <f t="shared" si="0"/>
        <v>121.93054881671739</v>
      </c>
      <c r="H8" s="70">
        <f t="shared" si="1"/>
        <v>100.00580211207689</v>
      </c>
    </row>
    <row r="9" spans="1:8" x14ac:dyDescent="0.25">
      <c r="A9"/>
      <c r="B9" s="8" t="s">
        <v>175</v>
      </c>
      <c r="C9" s="71">
        <f>C10</f>
        <v>395.69</v>
      </c>
      <c r="D9" s="71">
        <f>D10</f>
        <v>531</v>
      </c>
      <c r="E9" s="71">
        <f>E10</f>
        <v>531</v>
      </c>
      <c r="F9" s="71">
        <f>F10</f>
        <v>281.11</v>
      </c>
      <c r="G9" s="72">
        <f t="shared" si="0"/>
        <v>71.042988197831633</v>
      </c>
      <c r="H9" s="72">
        <f t="shared" si="1"/>
        <v>52.939736346516007</v>
      </c>
    </row>
    <row r="10" spans="1:8" x14ac:dyDescent="0.25">
      <c r="A10"/>
      <c r="B10" s="16" t="s">
        <v>176</v>
      </c>
      <c r="C10" s="73">
        <v>395.69</v>
      </c>
      <c r="D10" s="73">
        <v>531</v>
      </c>
      <c r="E10" s="73">
        <v>531</v>
      </c>
      <c r="F10" s="74">
        <v>281.11</v>
      </c>
      <c r="G10" s="70">
        <f t="shared" si="0"/>
        <v>71.042988197831633</v>
      </c>
      <c r="H10" s="70">
        <f t="shared" si="1"/>
        <v>52.939736346516007</v>
      </c>
    </row>
    <row r="11" spans="1:8" x14ac:dyDescent="0.25">
      <c r="A11"/>
      <c r="B11" s="8" t="s">
        <v>177</v>
      </c>
      <c r="C11" s="71">
        <f>C12</f>
        <v>88.87</v>
      </c>
      <c r="D11" s="71">
        <f>D12</f>
        <v>0</v>
      </c>
      <c r="E11" s="71">
        <f>E12</f>
        <v>0</v>
      </c>
      <c r="F11" s="71">
        <f>F12</f>
        <v>104.03</v>
      </c>
      <c r="G11" s="72">
        <f t="shared" si="0"/>
        <v>117.05862495780353</v>
      </c>
      <c r="H11" s="72" t="e">
        <f t="shared" si="1"/>
        <v>#DIV/0!</v>
      </c>
    </row>
    <row r="12" spans="1:8" x14ac:dyDescent="0.25">
      <c r="A12"/>
      <c r="B12" s="16" t="s">
        <v>178</v>
      </c>
      <c r="C12" s="73">
        <v>88.87</v>
      </c>
      <c r="D12" s="73">
        <v>0</v>
      </c>
      <c r="E12" s="73">
        <v>0</v>
      </c>
      <c r="F12" s="74">
        <v>104.03</v>
      </c>
      <c r="G12" s="70">
        <f t="shared" si="0"/>
        <v>117.05862495780353</v>
      </c>
      <c r="H12" s="70" t="e">
        <f t="shared" si="1"/>
        <v>#DIV/0!</v>
      </c>
    </row>
    <row r="13" spans="1:8" x14ac:dyDescent="0.25">
      <c r="B13" s="8" t="s">
        <v>32</v>
      </c>
      <c r="C13" s="75">
        <f>C14+C16</f>
        <v>5311602.2300000004</v>
      </c>
      <c r="D13" s="75">
        <f>D14+D16</f>
        <v>6339874</v>
      </c>
      <c r="E13" s="75">
        <f>E14+E16</f>
        <v>6476621</v>
      </c>
      <c r="F13" s="75">
        <f>F14+F16</f>
        <v>6476977.2400000002</v>
      </c>
      <c r="G13" s="72">
        <f t="shared" si="0"/>
        <v>121.94017849111415</v>
      </c>
      <c r="H13" s="72">
        <f t="shared" si="1"/>
        <v>100.00550039905067</v>
      </c>
    </row>
    <row r="14" spans="1:8" x14ac:dyDescent="0.25">
      <c r="A14"/>
      <c r="B14" s="8" t="s">
        <v>173</v>
      </c>
      <c r="C14" s="75">
        <f>C15</f>
        <v>5311602.2300000004</v>
      </c>
      <c r="D14" s="75">
        <f>D15</f>
        <v>6339343</v>
      </c>
      <c r="E14" s="75">
        <f>E15</f>
        <v>6476090</v>
      </c>
      <c r="F14" s="75">
        <f>F15</f>
        <v>6476465.75</v>
      </c>
      <c r="G14" s="72">
        <f t="shared" si="0"/>
        <v>121.93054881671739</v>
      </c>
      <c r="H14" s="72">
        <f t="shared" si="1"/>
        <v>100.00580211207689</v>
      </c>
    </row>
    <row r="15" spans="1:8" x14ac:dyDescent="0.25">
      <c r="A15"/>
      <c r="B15" s="16" t="s">
        <v>174</v>
      </c>
      <c r="C15" s="73">
        <v>5311602.2300000004</v>
      </c>
      <c r="D15" s="73">
        <v>6339343</v>
      </c>
      <c r="E15" s="76">
        <v>6476090</v>
      </c>
      <c r="F15" s="74">
        <v>6476465.75</v>
      </c>
      <c r="G15" s="70">
        <f t="shared" si="0"/>
        <v>121.93054881671739</v>
      </c>
      <c r="H15" s="70">
        <f t="shared" si="1"/>
        <v>100.00580211207689</v>
      </c>
    </row>
    <row r="16" spans="1:8" x14ac:dyDescent="0.25">
      <c r="A16"/>
      <c r="B16" s="8" t="s">
        <v>175</v>
      </c>
      <c r="C16" s="75">
        <f>C17</f>
        <v>0</v>
      </c>
      <c r="D16" s="75">
        <f>D17</f>
        <v>531</v>
      </c>
      <c r="E16" s="75">
        <f>E17</f>
        <v>531</v>
      </c>
      <c r="F16" s="75">
        <f>F17</f>
        <v>511.49</v>
      </c>
      <c r="G16" s="72" t="e">
        <f t="shared" si="0"/>
        <v>#DIV/0!</v>
      </c>
      <c r="H16" s="72">
        <f t="shared" si="1"/>
        <v>96.325800376647834</v>
      </c>
    </row>
    <row r="17" spans="1:8" x14ac:dyDescent="0.25">
      <c r="A17"/>
      <c r="B17" s="16" t="s">
        <v>176</v>
      </c>
      <c r="C17" s="73">
        <v>0</v>
      </c>
      <c r="D17" s="73">
        <v>531</v>
      </c>
      <c r="E17" s="76">
        <v>531</v>
      </c>
      <c r="F17" s="74">
        <v>511.49</v>
      </c>
      <c r="G17" s="70" t="e">
        <f t="shared" si="0"/>
        <v>#DIV/0!</v>
      </c>
      <c r="H17" s="70">
        <f t="shared" si="1"/>
        <v>96.325800376647834</v>
      </c>
    </row>
  </sheetData>
  <mergeCells count="1">
    <mergeCell ref="B2:H2"/>
  </mergeCells>
  <pageMargins left="0.7" right="0.7" top="0.75" bottom="0.75" header="0.3" footer="0.3"/>
  <pageSetup paperSize="9" scale="7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B2" sqref="B2:H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5311602.2300000004</v>
      </c>
      <c r="D6" s="75">
        <f t="shared" si="0"/>
        <v>6339874</v>
      </c>
      <c r="E6" s="75">
        <f t="shared" si="0"/>
        <v>6476621</v>
      </c>
      <c r="F6" s="75">
        <f t="shared" si="0"/>
        <v>6476977.2400000002</v>
      </c>
      <c r="G6" s="70">
        <f>(F6*100)/C6</f>
        <v>121.94017849111415</v>
      </c>
      <c r="H6" s="70">
        <f>(F6*100)/E6</f>
        <v>100.00550039905067</v>
      </c>
    </row>
    <row r="7" spans="2:8" x14ac:dyDescent="0.25">
      <c r="B7" s="8" t="s">
        <v>179</v>
      </c>
      <c r="C7" s="75">
        <f t="shared" si="0"/>
        <v>5311602.2300000004</v>
      </c>
      <c r="D7" s="75">
        <f t="shared" si="0"/>
        <v>6339874</v>
      </c>
      <c r="E7" s="75">
        <f t="shared" si="0"/>
        <v>6476621</v>
      </c>
      <c r="F7" s="75">
        <f t="shared" si="0"/>
        <v>6476977.2400000002</v>
      </c>
      <c r="G7" s="70">
        <f>(F7*100)/C7</f>
        <v>121.94017849111415</v>
      </c>
      <c r="H7" s="70">
        <f>(F7*100)/E7</f>
        <v>100.00550039905067</v>
      </c>
    </row>
    <row r="8" spans="2:8" x14ac:dyDescent="0.25">
      <c r="B8" s="11" t="s">
        <v>180</v>
      </c>
      <c r="C8" s="73">
        <v>5311602.2300000004</v>
      </c>
      <c r="D8" s="73">
        <v>6339874</v>
      </c>
      <c r="E8" s="73">
        <v>6476621</v>
      </c>
      <c r="F8" s="74">
        <v>6476977.2400000002</v>
      </c>
      <c r="G8" s="70">
        <f>(F8*100)/C8</f>
        <v>121.94017849111415</v>
      </c>
      <c r="H8" s="70">
        <f>(F8*100)/E8</f>
        <v>100.00550039905067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1"/>
  <sheetViews>
    <sheetView tabSelected="1" zoomScaleNormal="100" workbookViewId="0">
      <selection activeCell="C109" sqref="C10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181</v>
      </c>
      <c r="C1" s="39"/>
    </row>
    <row r="2" spans="1:6" ht="15" customHeight="1" x14ac:dyDescent="0.2">
      <c r="A2" s="41" t="s">
        <v>34</v>
      </c>
      <c r="B2" s="42" t="s">
        <v>182</v>
      </c>
      <c r="C2" s="39"/>
    </row>
    <row r="3" spans="1:6" s="39" customFormat="1" ht="43.5" customHeight="1" x14ac:dyDescent="0.2">
      <c r="A3" s="43" t="s">
        <v>35</v>
      </c>
      <c r="B3" s="37" t="s">
        <v>183</v>
      </c>
    </row>
    <row r="4" spans="1:6" s="39" customFormat="1" x14ac:dyDescent="0.2">
      <c r="A4" s="43" t="s">
        <v>36</v>
      </c>
      <c r="B4" s="44" t="s">
        <v>184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185</v>
      </c>
      <c r="B7" s="46"/>
      <c r="C7" s="77">
        <f>C13+C56+C97</f>
        <v>6339343</v>
      </c>
      <c r="D7" s="77">
        <f>D13+D56+D97</f>
        <v>6476090</v>
      </c>
      <c r="E7" s="77">
        <f>E13+E56+E97</f>
        <v>6476465.75</v>
      </c>
      <c r="F7" s="77">
        <f>(E7*100)/D7</f>
        <v>100.00580211207689</v>
      </c>
    </row>
    <row r="8" spans="1:6" x14ac:dyDescent="0.2">
      <c r="A8" s="47" t="s">
        <v>74</v>
      </c>
      <c r="B8" s="46"/>
      <c r="C8" s="77">
        <f>C73+C77</f>
        <v>531</v>
      </c>
      <c r="D8" s="77">
        <f>D73+D77</f>
        <v>531</v>
      </c>
      <c r="E8" s="77">
        <f>E73+E77</f>
        <v>511.49</v>
      </c>
      <c r="F8" s="77">
        <f>(E8*100)/D8</f>
        <v>96.325800376647834</v>
      </c>
    </row>
    <row r="9" spans="1:6" x14ac:dyDescent="0.2">
      <c r="A9" s="47" t="s">
        <v>186</v>
      </c>
      <c r="B9" s="46"/>
      <c r="C9" s="77"/>
      <c r="D9" s="77"/>
      <c r="E9" s="77"/>
      <c r="F9" s="77" t="e">
        <f>(E9*100)/D9</f>
        <v>#DIV/0!</v>
      </c>
    </row>
    <row r="10" spans="1:6" x14ac:dyDescent="0.2">
      <c r="A10" s="47" t="s">
        <v>187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188</v>
      </c>
      <c r="B12" s="47" t="s">
        <v>189</v>
      </c>
      <c r="C12" s="47" t="s">
        <v>43</v>
      </c>
      <c r="D12" s="47" t="s">
        <v>190</v>
      </c>
      <c r="E12" s="47" t="s">
        <v>191</v>
      </c>
      <c r="F12" s="47" t="s">
        <v>192</v>
      </c>
    </row>
    <row r="13" spans="1:6" x14ac:dyDescent="0.2">
      <c r="A13" s="49" t="s">
        <v>72</v>
      </c>
      <c r="B13" s="50" t="s">
        <v>73</v>
      </c>
      <c r="C13" s="80">
        <f>C14+C23+C51</f>
        <v>6273543</v>
      </c>
      <c r="D13" s="80">
        <f>D14+D23+D51</f>
        <v>6445813</v>
      </c>
      <c r="E13" s="80">
        <f>E14+E23+E51</f>
        <v>6446215.9800000004</v>
      </c>
      <c r="F13" s="81">
        <f>(E13*100)/D13</f>
        <v>100.00625181028367</v>
      </c>
    </row>
    <row r="14" spans="1:6" x14ac:dyDescent="0.2">
      <c r="A14" s="51" t="s">
        <v>74</v>
      </c>
      <c r="B14" s="52" t="s">
        <v>75</v>
      </c>
      <c r="C14" s="82">
        <f>C15+C18+C20</f>
        <v>4843300</v>
      </c>
      <c r="D14" s="82">
        <f>D15+D18+D20</f>
        <v>4884310</v>
      </c>
      <c r="E14" s="82">
        <f>E15+E18+E20</f>
        <v>4884832.9000000004</v>
      </c>
      <c r="F14" s="81">
        <f>(E14*100)/D14</f>
        <v>100.01070570868761</v>
      </c>
    </row>
    <row r="15" spans="1:6" x14ac:dyDescent="0.2">
      <c r="A15" s="53" t="s">
        <v>76</v>
      </c>
      <c r="B15" s="54" t="s">
        <v>77</v>
      </c>
      <c r="C15" s="83">
        <f>C16+C17</f>
        <v>4014644</v>
      </c>
      <c r="D15" s="83">
        <f>D16+D17</f>
        <v>4056644</v>
      </c>
      <c r="E15" s="83">
        <f>E16+E17</f>
        <v>4056614.33</v>
      </c>
      <c r="F15" s="83">
        <f>(E15*100)/D15</f>
        <v>99.999268607252688</v>
      </c>
    </row>
    <row r="16" spans="1:6" x14ac:dyDescent="0.2">
      <c r="A16" s="55" t="s">
        <v>78</v>
      </c>
      <c r="B16" s="56" t="s">
        <v>79</v>
      </c>
      <c r="C16" s="84">
        <v>3996964</v>
      </c>
      <c r="D16" s="84">
        <v>4050264</v>
      </c>
      <c r="E16" s="84">
        <v>4050254.83</v>
      </c>
      <c r="F16" s="84"/>
    </row>
    <row r="17" spans="1:6" x14ac:dyDescent="0.2">
      <c r="A17" s="55" t="s">
        <v>80</v>
      </c>
      <c r="B17" s="56" t="s">
        <v>81</v>
      </c>
      <c r="C17" s="84">
        <v>17680</v>
      </c>
      <c r="D17" s="84">
        <v>6380</v>
      </c>
      <c r="E17" s="84">
        <v>6359.5</v>
      </c>
      <c r="F17" s="84"/>
    </row>
    <row r="18" spans="1:6" x14ac:dyDescent="0.2">
      <c r="A18" s="53" t="s">
        <v>82</v>
      </c>
      <c r="B18" s="54" t="s">
        <v>83</v>
      </c>
      <c r="C18" s="83">
        <f>C19</f>
        <v>152600</v>
      </c>
      <c r="D18" s="83">
        <f>D19</f>
        <v>158310</v>
      </c>
      <c r="E18" s="83">
        <f>E19</f>
        <v>158877.01</v>
      </c>
      <c r="F18" s="83">
        <f>(E18*100)/D18</f>
        <v>100.35816436106373</v>
      </c>
    </row>
    <row r="19" spans="1:6" x14ac:dyDescent="0.2">
      <c r="A19" s="55" t="s">
        <v>84</v>
      </c>
      <c r="B19" s="56" t="s">
        <v>83</v>
      </c>
      <c r="C19" s="84">
        <v>152600</v>
      </c>
      <c r="D19" s="84">
        <v>158310</v>
      </c>
      <c r="E19" s="84">
        <v>158877.01</v>
      </c>
      <c r="F19" s="84"/>
    </row>
    <row r="20" spans="1:6" x14ac:dyDescent="0.2">
      <c r="A20" s="53" t="s">
        <v>85</v>
      </c>
      <c r="B20" s="54" t="s">
        <v>86</v>
      </c>
      <c r="C20" s="83">
        <f>C21+C22</f>
        <v>676056</v>
      </c>
      <c r="D20" s="83">
        <f>D21+D22</f>
        <v>669356</v>
      </c>
      <c r="E20" s="83">
        <f>E21+E22</f>
        <v>669341.56000000006</v>
      </c>
      <c r="F20" s="83">
        <f>(E20*100)/D20</f>
        <v>99.997842702537966</v>
      </c>
    </row>
    <row r="21" spans="1:6" x14ac:dyDescent="0.2">
      <c r="A21" s="55" t="s">
        <v>194</v>
      </c>
      <c r="B21" s="56" t="s">
        <v>195</v>
      </c>
      <c r="C21" s="84">
        <v>0</v>
      </c>
      <c r="D21" s="84">
        <v>0</v>
      </c>
      <c r="E21" s="84">
        <v>0</v>
      </c>
      <c r="F21" s="84"/>
    </row>
    <row r="22" spans="1:6" x14ac:dyDescent="0.2">
      <c r="A22" s="55" t="s">
        <v>87</v>
      </c>
      <c r="B22" s="56" t="s">
        <v>88</v>
      </c>
      <c r="C22" s="84">
        <v>676056</v>
      </c>
      <c r="D22" s="84">
        <v>669356</v>
      </c>
      <c r="E22" s="84">
        <v>669341.56000000006</v>
      </c>
      <c r="F22" s="84"/>
    </row>
    <row r="23" spans="1:6" x14ac:dyDescent="0.2">
      <c r="A23" s="51" t="s">
        <v>89</v>
      </c>
      <c r="B23" s="52" t="s">
        <v>90</v>
      </c>
      <c r="C23" s="82">
        <f>C24+C28+C33+C43+C45</f>
        <v>1425043</v>
      </c>
      <c r="D23" s="82">
        <f>D24+D28+D33+D43+D45</f>
        <v>1557503</v>
      </c>
      <c r="E23" s="82">
        <f>E24+E28+E33+E43+E45</f>
        <v>1557417.24</v>
      </c>
      <c r="F23" s="81">
        <f>(E23*100)/D23</f>
        <v>99.994493750573838</v>
      </c>
    </row>
    <row r="24" spans="1:6" x14ac:dyDescent="0.2">
      <c r="A24" s="53" t="s">
        <v>91</v>
      </c>
      <c r="B24" s="54" t="s">
        <v>92</v>
      </c>
      <c r="C24" s="83">
        <f>C25+C26+C27</f>
        <v>153500</v>
      </c>
      <c r="D24" s="83">
        <f>D25+D26+D27</f>
        <v>153500</v>
      </c>
      <c r="E24" s="83">
        <f>E25+E26+E27</f>
        <v>144257.72</v>
      </c>
      <c r="F24" s="83">
        <f>(E24*100)/D24</f>
        <v>93.978970684039083</v>
      </c>
    </row>
    <row r="25" spans="1:6" x14ac:dyDescent="0.2">
      <c r="A25" s="55" t="s">
        <v>93</v>
      </c>
      <c r="B25" s="56" t="s">
        <v>94</v>
      </c>
      <c r="C25" s="84">
        <v>6000</v>
      </c>
      <c r="D25" s="84">
        <v>6000</v>
      </c>
      <c r="E25" s="84">
        <v>3750.3</v>
      </c>
      <c r="F25" s="84"/>
    </row>
    <row r="26" spans="1:6" ht="25.5" x14ac:dyDescent="0.2">
      <c r="A26" s="55" t="s">
        <v>95</v>
      </c>
      <c r="B26" s="56" t="s">
        <v>96</v>
      </c>
      <c r="C26" s="84">
        <v>145000</v>
      </c>
      <c r="D26" s="84">
        <v>145000</v>
      </c>
      <c r="E26" s="84">
        <v>139927.42000000001</v>
      </c>
      <c r="F26" s="84"/>
    </row>
    <row r="27" spans="1:6" x14ac:dyDescent="0.2">
      <c r="A27" s="55" t="s">
        <v>97</v>
      </c>
      <c r="B27" s="56" t="s">
        <v>98</v>
      </c>
      <c r="C27" s="84">
        <v>2500</v>
      </c>
      <c r="D27" s="84">
        <v>2500</v>
      </c>
      <c r="E27" s="84">
        <v>580</v>
      </c>
      <c r="F27" s="84"/>
    </row>
    <row r="28" spans="1:6" x14ac:dyDescent="0.2">
      <c r="A28" s="53" t="s">
        <v>99</v>
      </c>
      <c r="B28" s="54" t="s">
        <v>100</v>
      </c>
      <c r="C28" s="83">
        <f>C29+C30+C31+C32</f>
        <v>120300</v>
      </c>
      <c r="D28" s="83">
        <f>D29+D30+D31+D32</f>
        <v>120300</v>
      </c>
      <c r="E28" s="83">
        <f>E29+E30+E31+E32</f>
        <v>69687.819999999992</v>
      </c>
      <c r="F28" s="83">
        <f>(E28*100)/D28</f>
        <v>57.928362427265171</v>
      </c>
    </row>
    <row r="29" spans="1:6" x14ac:dyDescent="0.2">
      <c r="A29" s="55" t="s">
        <v>101</v>
      </c>
      <c r="B29" s="56" t="s">
        <v>102</v>
      </c>
      <c r="C29" s="84">
        <v>50000</v>
      </c>
      <c r="D29" s="84">
        <v>50000</v>
      </c>
      <c r="E29" s="84">
        <v>46706.03</v>
      </c>
      <c r="F29" s="84"/>
    </row>
    <row r="30" spans="1:6" x14ac:dyDescent="0.2">
      <c r="A30" s="55" t="s">
        <v>103</v>
      </c>
      <c r="B30" s="56" t="s">
        <v>104</v>
      </c>
      <c r="C30" s="84">
        <v>65000</v>
      </c>
      <c r="D30" s="84">
        <v>65000</v>
      </c>
      <c r="E30" s="84">
        <v>20611.2</v>
      </c>
      <c r="F30" s="84"/>
    </row>
    <row r="31" spans="1:6" x14ac:dyDescent="0.2">
      <c r="A31" s="55" t="s">
        <v>105</v>
      </c>
      <c r="B31" s="56" t="s">
        <v>106</v>
      </c>
      <c r="C31" s="84">
        <v>3500</v>
      </c>
      <c r="D31" s="84">
        <v>3500</v>
      </c>
      <c r="E31" s="84">
        <v>989.58</v>
      </c>
      <c r="F31" s="84"/>
    </row>
    <row r="32" spans="1:6" x14ac:dyDescent="0.2">
      <c r="A32" s="55" t="s">
        <v>107</v>
      </c>
      <c r="B32" s="56" t="s">
        <v>108</v>
      </c>
      <c r="C32" s="84">
        <v>1800</v>
      </c>
      <c r="D32" s="84">
        <v>1800</v>
      </c>
      <c r="E32" s="84">
        <v>1381.01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C34+C35+C36+C37+C38+C39+C40+C41+C42</f>
        <v>1143978</v>
      </c>
      <c r="D33" s="83">
        <f>D34+D35+D36+D37+D38+D39+D40+D41+D42</f>
        <v>1276438</v>
      </c>
      <c r="E33" s="83">
        <f>E34+E35+E36+E37+E38+E39+E40+E41+E42</f>
        <v>1337822.99</v>
      </c>
      <c r="F33" s="83">
        <f>(E33*100)/D33</f>
        <v>104.80908512595207</v>
      </c>
    </row>
    <row r="34" spans="1:6" x14ac:dyDescent="0.2">
      <c r="A34" s="55" t="s">
        <v>111</v>
      </c>
      <c r="B34" s="56" t="s">
        <v>112</v>
      </c>
      <c r="C34" s="84">
        <v>375613</v>
      </c>
      <c r="D34" s="84">
        <v>375613</v>
      </c>
      <c r="E34" s="84">
        <v>380865.22</v>
      </c>
      <c r="F34" s="84"/>
    </row>
    <row r="35" spans="1:6" x14ac:dyDescent="0.2">
      <c r="A35" s="55" t="s">
        <v>113</v>
      </c>
      <c r="B35" s="56" t="s">
        <v>114</v>
      </c>
      <c r="C35" s="84">
        <v>3000</v>
      </c>
      <c r="D35" s="84">
        <v>3000</v>
      </c>
      <c r="E35" s="84">
        <v>6106.69</v>
      </c>
      <c r="F35" s="84"/>
    </row>
    <row r="36" spans="1:6" x14ac:dyDescent="0.2">
      <c r="A36" s="55" t="s">
        <v>115</v>
      </c>
      <c r="B36" s="56" t="s">
        <v>116</v>
      </c>
      <c r="C36" s="84">
        <v>1500</v>
      </c>
      <c r="D36" s="84">
        <v>1500</v>
      </c>
      <c r="E36" s="84">
        <v>1617.03</v>
      </c>
      <c r="F36" s="84"/>
    </row>
    <row r="37" spans="1:6" x14ac:dyDescent="0.2">
      <c r="A37" s="55" t="s">
        <v>117</v>
      </c>
      <c r="B37" s="56" t="s">
        <v>118</v>
      </c>
      <c r="C37" s="84">
        <v>36500</v>
      </c>
      <c r="D37" s="84">
        <v>36500</v>
      </c>
      <c r="E37" s="84">
        <v>39418.31</v>
      </c>
      <c r="F37" s="84"/>
    </row>
    <row r="38" spans="1:6" x14ac:dyDescent="0.2">
      <c r="A38" s="55" t="s">
        <v>119</v>
      </c>
      <c r="B38" s="56" t="s">
        <v>120</v>
      </c>
      <c r="C38" s="84">
        <v>32500</v>
      </c>
      <c r="D38" s="84">
        <v>32500</v>
      </c>
      <c r="E38" s="84">
        <v>24270.75</v>
      </c>
      <c r="F38" s="84"/>
    </row>
    <row r="39" spans="1:6" x14ac:dyDescent="0.2">
      <c r="A39" s="55" t="s">
        <v>121</v>
      </c>
      <c r="B39" s="56" t="s">
        <v>122</v>
      </c>
      <c r="C39" s="84">
        <v>21545</v>
      </c>
      <c r="D39" s="84">
        <v>21545</v>
      </c>
      <c r="E39" s="84">
        <v>10190</v>
      </c>
      <c r="F39" s="84"/>
    </row>
    <row r="40" spans="1:6" x14ac:dyDescent="0.2">
      <c r="A40" s="55" t="s">
        <v>123</v>
      </c>
      <c r="B40" s="56" t="s">
        <v>124</v>
      </c>
      <c r="C40" s="84">
        <v>669000</v>
      </c>
      <c r="D40" s="84">
        <v>801460</v>
      </c>
      <c r="E40" s="84">
        <v>871557.52</v>
      </c>
      <c r="F40" s="84"/>
    </row>
    <row r="41" spans="1:6" x14ac:dyDescent="0.2">
      <c r="A41" s="55" t="s">
        <v>125</v>
      </c>
      <c r="B41" s="56" t="s">
        <v>126</v>
      </c>
      <c r="C41" s="84">
        <v>120</v>
      </c>
      <c r="D41" s="84">
        <v>120</v>
      </c>
      <c r="E41" s="84">
        <v>18.260000000000002</v>
      </c>
      <c r="F41" s="84"/>
    </row>
    <row r="42" spans="1:6" x14ac:dyDescent="0.2">
      <c r="A42" s="55" t="s">
        <v>127</v>
      </c>
      <c r="B42" s="56" t="s">
        <v>128</v>
      </c>
      <c r="C42" s="84">
        <v>4200</v>
      </c>
      <c r="D42" s="84">
        <v>4200</v>
      </c>
      <c r="E42" s="84">
        <v>3779.21</v>
      </c>
      <c r="F42" s="84"/>
    </row>
    <row r="43" spans="1:6" x14ac:dyDescent="0.2">
      <c r="A43" s="53" t="s">
        <v>129</v>
      </c>
      <c r="B43" s="54" t="s">
        <v>130</v>
      </c>
      <c r="C43" s="83">
        <f>C44</f>
        <v>2400</v>
      </c>
      <c r="D43" s="83">
        <f>D44</f>
        <v>2400</v>
      </c>
      <c r="E43" s="83">
        <f>E44</f>
        <v>2632.21</v>
      </c>
      <c r="F43" s="83">
        <f>(E43*100)/D43</f>
        <v>109.67541666666666</v>
      </c>
    </row>
    <row r="44" spans="1:6" ht="25.5" x14ac:dyDescent="0.2">
      <c r="A44" s="55" t="s">
        <v>131</v>
      </c>
      <c r="B44" s="56" t="s">
        <v>132</v>
      </c>
      <c r="C44" s="84">
        <v>2400</v>
      </c>
      <c r="D44" s="84">
        <v>2400</v>
      </c>
      <c r="E44" s="84">
        <v>2632.21</v>
      </c>
      <c r="F44" s="84"/>
    </row>
    <row r="45" spans="1:6" x14ac:dyDescent="0.2">
      <c r="A45" s="53" t="s">
        <v>133</v>
      </c>
      <c r="B45" s="54" t="s">
        <v>134</v>
      </c>
      <c r="C45" s="83">
        <f>C46+C47+C48+C49+C50</f>
        <v>4865</v>
      </c>
      <c r="D45" s="83">
        <f>D46+D47+D48+D49+D50</f>
        <v>4865</v>
      </c>
      <c r="E45" s="83">
        <f>E46+E47+E48+E49+E50</f>
        <v>3016.5</v>
      </c>
      <c r="F45" s="83">
        <f>(E45*100)/D45</f>
        <v>62.004110996916751</v>
      </c>
    </row>
    <row r="46" spans="1:6" x14ac:dyDescent="0.2">
      <c r="A46" s="55" t="s">
        <v>196</v>
      </c>
      <c r="B46" s="56" t="s">
        <v>197</v>
      </c>
      <c r="C46" s="84">
        <v>0</v>
      </c>
      <c r="D46" s="84">
        <v>0</v>
      </c>
      <c r="E46" s="84">
        <v>0</v>
      </c>
      <c r="F46" s="84"/>
    </row>
    <row r="47" spans="1:6" x14ac:dyDescent="0.2">
      <c r="A47" s="55" t="s">
        <v>135</v>
      </c>
      <c r="B47" s="56" t="s">
        <v>136</v>
      </c>
      <c r="C47" s="84">
        <v>1200</v>
      </c>
      <c r="D47" s="84">
        <v>1200</v>
      </c>
      <c r="E47" s="84">
        <v>1195.1199999999999</v>
      </c>
      <c r="F47" s="84"/>
    </row>
    <row r="48" spans="1:6" x14ac:dyDescent="0.2">
      <c r="A48" s="55" t="s">
        <v>137</v>
      </c>
      <c r="B48" s="56" t="s">
        <v>138</v>
      </c>
      <c r="C48" s="84">
        <v>990</v>
      </c>
      <c r="D48" s="84">
        <v>990</v>
      </c>
      <c r="E48" s="84">
        <v>488.64</v>
      </c>
      <c r="F48" s="84"/>
    </row>
    <row r="49" spans="1:6" x14ac:dyDescent="0.2">
      <c r="A49" s="55" t="s">
        <v>139</v>
      </c>
      <c r="B49" s="56" t="s">
        <v>140</v>
      </c>
      <c r="C49" s="84">
        <v>110</v>
      </c>
      <c r="D49" s="84">
        <v>110</v>
      </c>
      <c r="E49" s="84">
        <v>106.2</v>
      </c>
      <c r="F49" s="84"/>
    </row>
    <row r="50" spans="1:6" x14ac:dyDescent="0.2">
      <c r="A50" s="55" t="s">
        <v>141</v>
      </c>
      <c r="B50" s="56" t="s">
        <v>134</v>
      </c>
      <c r="C50" s="84">
        <v>2565</v>
      </c>
      <c r="D50" s="84">
        <v>2565</v>
      </c>
      <c r="E50" s="84">
        <v>1226.54</v>
      </c>
      <c r="F50" s="84"/>
    </row>
    <row r="51" spans="1:6" x14ac:dyDescent="0.2">
      <c r="A51" s="51" t="s">
        <v>142</v>
      </c>
      <c r="B51" s="52" t="s">
        <v>143</v>
      </c>
      <c r="C51" s="82">
        <f>C52+C54</f>
        <v>5200</v>
      </c>
      <c r="D51" s="82">
        <f>D52+D54</f>
        <v>4000</v>
      </c>
      <c r="E51" s="82">
        <f>E52+E54</f>
        <v>3965.84</v>
      </c>
      <c r="F51" s="81">
        <f>(E51*100)/D51</f>
        <v>99.146000000000001</v>
      </c>
    </row>
    <row r="52" spans="1:6" x14ac:dyDescent="0.2">
      <c r="A52" s="53" t="s">
        <v>144</v>
      </c>
      <c r="B52" s="54" t="s">
        <v>145</v>
      </c>
      <c r="C52" s="83">
        <f>C53</f>
        <v>1200</v>
      </c>
      <c r="D52" s="83">
        <f>D53</f>
        <v>1200</v>
      </c>
      <c r="E52" s="83">
        <f>E53</f>
        <v>1242.81</v>
      </c>
      <c r="F52" s="83">
        <f>(E52*100)/D52</f>
        <v>103.5675</v>
      </c>
    </row>
    <row r="53" spans="1:6" ht="25.5" x14ac:dyDescent="0.2">
      <c r="A53" s="55" t="s">
        <v>146</v>
      </c>
      <c r="B53" s="56" t="s">
        <v>147</v>
      </c>
      <c r="C53" s="84">
        <v>1200</v>
      </c>
      <c r="D53" s="84">
        <v>1200</v>
      </c>
      <c r="E53" s="84">
        <v>1242.81</v>
      </c>
      <c r="F53" s="84"/>
    </row>
    <row r="54" spans="1:6" x14ac:dyDescent="0.2">
      <c r="A54" s="53" t="s">
        <v>148</v>
      </c>
      <c r="B54" s="54" t="s">
        <v>149</v>
      </c>
      <c r="C54" s="83">
        <f>C55</f>
        <v>4000</v>
      </c>
      <c r="D54" s="83">
        <f>D55</f>
        <v>2800</v>
      </c>
      <c r="E54" s="83">
        <f>E55</f>
        <v>2723.03</v>
      </c>
      <c r="F54" s="83">
        <f>(E54*100)/D54</f>
        <v>97.251071428571422</v>
      </c>
    </row>
    <row r="55" spans="1:6" x14ac:dyDescent="0.2">
      <c r="A55" s="55" t="s">
        <v>150</v>
      </c>
      <c r="B55" s="56" t="s">
        <v>151</v>
      </c>
      <c r="C55" s="84">
        <v>4000</v>
      </c>
      <c r="D55" s="84">
        <v>2800</v>
      </c>
      <c r="E55" s="84">
        <v>2723.03</v>
      </c>
      <c r="F55" s="84"/>
    </row>
    <row r="56" spans="1:6" x14ac:dyDescent="0.2">
      <c r="A56" s="49" t="s">
        <v>152</v>
      </c>
      <c r="B56" s="50" t="s">
        <v>153</v>
      </c>
      <c r="C56" s="80">
        <f>C57+C64</f>
        <v>43300</v>
      </c>
      <c r="D56" s="80">
        <f>D57+D64</f>
        <v>5704</v>
      </c>
      <c r="E56" s="80">
        <f>E57+E64</f>
        <v>5703.14</v>
      </c>
      <c r="F56" s="81">
        <f>(E56*100)/D56</f>
        <v>99.984922861150068</v>
      </c>
    </row>
    <row r="57" spans="1:6" x14ac:dyDescent="0.2">
      <c r="A57" s="51" t="s">
        <v>154</v>
      </c>
      <c r="B57" s="52" t="s">
        <v>155</v>
      </c>
      <c r="C57" s="82">
        <f>C58+C62</f>
        <v>11300</v>
      </c>
      <c r="D57" s="82">
        <f>D58+D62</f>
        <v>5704</v>
      </c>
      <c r="E57" s="82">
        <f>E58+E62</f>
        <v>5703.14</v>
      </c>
      <c r="F57" s="81">
        <f>(E57*100)/D57</f>
        <v>99.984922861150068</v>
      </c>
    </row>
    <row r="58" spans="1:6" x14ac:dyDescent="0.2">
      <c r="A58" s="53" t="s">
        <v>156</v>
      </c>
      <c r="B58" s="54" t="s">
        <v>157</v>
      </c>
      <c r="C58" s="83">
        <f>C59+C60+C61</f>
        <v>6300</v>
      </c>
      <c r="D58" s="83">
        <f>D59+D60+D61</f>
        <v>900</v>
      </c>
      <c r="E58" s="83">
        <f>E59+E60+E61</f>
        <v>1250.8699999999999</v>
      </c>
      <c r="F58" s="83">
        <f>(E58*100)/D58</f>
        <v>138.98555555555555</v>
      </c>
    </row>
    <row r="59" spans="1:6" x14ac:dyDescent="0.2">
      <c r="A59" s="55" t="s">
        <v>158</v>
      </c>
      <c r="B59" s="56" t="s">
        <v>159</v>
      </c>
      <c r="C59" s="84">
        <v>4400</v>
      </c>
      <c r="D59" s="84">
        <v>300</v>
      </c>
      <c r="E59" s="84">
        <v>909.93</v>
      </c>
      <c r="F59" s="84"/>
    </row>
    <row r="60" spans="1:6" x14ac:dyDescent="0.2">
      <c r="A60" s="55" t="s">
        <v>160</v>
      </c>
      <c r="B60" s="56" t="s">
        <v>161</v>
      </c>
      <c r="C60" s="84">
        <v>1000</v>
      </c>
      <c r="D60" s="84">
        <v>500</v>
      </c>
      <c r="E60" s="84">
        <v>0</v>
      </c>
      <c r="F60" s="84"/>
    </row>
    <row r="61" spans="1:6" x14ac:dyDescent="0.2">
      <c r="A61" s="55" t="s">
        <v>162</v>
      </c>
      <c r="B61" s="56" t="s">
        <v>163</v>
      </c>
      <c r="C61" s="84">
        <v>900</v>
      </c>
      <c r="D61" s="84">
        <v>100</v>
      </c>
      <c r="E61" s="84">
        <v>340.94</v>
      </c>
      <c r="F61" s="84"/>
    </row>
    <row r="62" spans="1:6" x14ac:dyDescent="0.2">
      <c r="A62" s="53" t="s">
        <v>164</v>
      </c>
      <c r="B62" s="54" t="s">
        <v>165</v>
      </c>
      <c r="C62" s="83">
        <f>C63</f>
        <v>5000</v>
      </c>
      <c r="D62" s="83">
        <f>D63</f>
        <v>4804</v>
      </c>
      <c r="E62" s="83">
        <f>E63</f>
        <v>4452.2700000000004</v>
      </c>
      <c r="F62" s="83">
        <f>(E62*100)/D62</f>
        <v>92.678393005828482</v>
      </c>
    </row>
    <row r="63" spans="1:6" x14ac:dyDescent="0.2">
      <c r="A63" s="55" t="s">
        <v>166</v>
      </c>
      <c r="B63" s="56" t="s">
        <v>167</v>
      </c>
      <c r="C63" s="84">
        <v>5000</v>
      </c>
      <c r="D63" s="84">
        <v>4804</v>
      </c>
      <c r="E63" s="84">
        <v>4452.2700000000004</v>
      </c>
      <c r="F63" s="84"/>
    </row>
    <row r="64" spans="1:6" x14ac:dyDescent="0.2">
      <c r="A64" s="51" t="s">
        <v>168</v>
      </c>
      <c r="B64" s="52" t="s">
        <v>169</v>
      </c>
      <c r="C64" s="82">
        <f t="shared" ref="C64:E65" si="0">C65</f>
        <v>32000</v>
      </c>
      <c r="D64" s="82">
        <f t="shared" si="0"/>
        <v>0</v>
      </c>
      <c r="E64" s="82">
        <f t="shared" si="0"/>
        <v>0</v>
      </c>
      <c r="F64" s="81" t="e">
        <f>(E64*100)/D64</f>
        <v>#DIV/0!</v>
      </c>
    </row>
    <row r="65" spans="1:6" ht="25.5" x14ac:dyDescent="0.2">
      <c r="A65" s="53" t="s">
        <v>170</v>
      </c>
      <c r="B65" s="54" t="s">
        <v>171</v>
      </c>
      <c r="C65" s="83">
        <f t="shared" si="0"/>
        <v>32000</v>
      </c>
      <c r="D65" s="83">
        <f t="shared" si="0"/>
        <v>0</v>
      </c>
      <c r="E65" s="83">
        <f t="shared" si="0"/>
        <v>0</v>
      </c>
      <c r="F65" s="83" t="e">
        <f>(E65*100)/D65</f>
        <v>#DIV/0!</v>
      </c>
    </row>
    <row r="66" spans="1:6" x14ac:dyDescent="0.2">
      <c r="A66" s="55" t="s">
        <v>172</v>
      </c>
      <c r="B66" s="56" t="s">
        <v>171</v>
      </c>
      <c r="C66" s="84">
        <v>32000</v>
      </c>
      <c r="D66" s="84">
        <v>0</v>
      </c>
      <c r="E66" s="84">
        <v>0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1">C68</f>
        <v>6316843</v>
      </c>
      <c r="D67" s="80">
        <f t="shared" si="1"/>
        <v>6451517</v>
      </c>
      <c r="E67" s="80">
        <f t="shared" si="1"/>
        <v>6451919.1200000001</v>
      </c>
      <c r="F67" s="81">
        <f>(E67*100)/D67</f>
        <v>100.00623295265284</v>
      </c>
    </row>
    <row r="68" spans="1:6" x14ac:dyDescent="0.2">
      <c r="A68" s="51" t="s">
        <v>64</v>
      </c>
      <c r="B68" s="52" t="s">
        <v>65</v>
      </c>
      <c r="C68" s="82">
        <f t="shared" si="1"/>
        <v>6316843</v>
      </c>
      <c r="D68" s="82">
        <f t="shared" si="1"/>
        <v>6451517</v>
      </c>
      <c r="E68" s="82">
        <f t="shared" si="1"/>
        <v>6451919.1200000001</v>
      </c>
      <c r="F68" s="81">
        <f>(E68*100)/D68</f>
        <v>100.00623295265284</v>
      </c>
    </row>
    <row r="69" spans="1:6" ht="25.5" x14ac:dyDescent="0.2">
      <c r="A69" s="53" t="s">
        <v>66</v>
      </c>
      <c r="B69" s="54" t="s">
        <v>67</v>
      </c>
      <c r="C69" s="83">
        <f>C70+C71</f>
        <v>6316843</v>
      </c>
      <c r="D69" s="83">
        <f>D70+D71</f>
        <v>6451517</v>
      </c>
      <c r="E69" s="83">
        <f>E70+E71</f>
        <v>6451919.1200000001</v>
      </c>
      <c r="F69" s="83">
        <f>(E69*100)/D69</f>
        <v>100.00623295265284</v>
      </c>
    </row>
    <row r="70" spans="1:6" x14ac:dyDescent="0.2">
      <c r="A70" s="55" t="s">
        <v>68</v>
      </c>
      <c r="B70" s="56" t="s">
        <v>69</v>
      </c>
      <c r="C70" s="84">
        <v>6273543</v>
      </c>
      <c r="D70" s="84">
        <v>6445813</v>
      </c>
      <c r="E70" s="84">
        <v>6446215.9800000004</v>
      </c>
      <c r="F70" s="84"/>
    </row>
    <row r="71" spans="1:6" ht="25.5" x14ac:dyDescent="0.2">
      <c r="A71" s="55" t="s">
        <v>70</v>
      </c>
      <c r="B71" s="56" t="s">
        <v>71</v>
      </c>
      <c r="C71" s="84">
        <v>43300</v>
      </c>
      <c r="D71" s="84">
        <v>5704</v>
      </c>
      <c r="E71" s="84">
        <v>5703.14</v>
      </c>
      <c r="F71" s="84"/>
    </row>
    <row r="72" spans="1:6" x14ac:dyDescent="0.2">
      <c r="A72" s="48" t="s">
        <v>185</v>
      </c>
      <c r="B72" s="48" t="s">
        <v>193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72</v>
      </c>
      <c r="B73" s="50" t="s">
        <v>73</v>
      </c>
      <c r="C73" s="80">
        <f t="shared" ref="C73:E75" si="2">C74</f>
        <v>133</v>
      </c>
      <c r="D73" s="80">
        <f t="shared" si="2"/>
        <v>133</v>
      </c>
      <c r="E73" s="80">
        <f t="shared" si="2"/>
        <v>511.49</v>
      </c>
      <c r="F73" s="81">
        <f>(E73*100)/D73</f>
        <v>384.57894736842104</v>
      </c>
    </row>
    <row r="74" spans="1:6" x14ac:dyDescent="0.2">
      <c r="A74" s="51" t="s">
        <v>89</v>
      </c>
      <c r="B74" s="52" t="s">
        <v>90</v>
      </c>
      <c r="C74" s="82">
        <f t="shared" si="2"/>
        <v>133</v>
      </c>
      <c r="D74" s="82">
        <f t="shared" si="2"/>
        <v>133</v>
      </c>
      <c r="E74" s="82">
        <f t="shared" si="2"/>
        <v>511.49</v>
      </c>
      <c r="F74" s="81">
        <f>(E74*100)/D74</f>
        <v>384.57894736842104</v>
      </c>
    </row>
    <row r="75" spans="1:6" x14ac:dyDescent="0.2">
      <c r="A75" s="53" t="s">
        <v>109</v>
      </c>
      <c r="B75" s="54" t="s">
        <v>110</v>
      </c>
      <c r="C75" s="83">
        <f t="shared" si="2"/>
        <v>133</v>
      </c>
      <c r="D75" s="83">
        <f t="shared" si="2"/>
        <v>133</v>
      </c>
      <c r="E75" s="83">
        <f t="shared" si="2"/>
        <v>511.49</v>
      </c>
      <c r="F75" s="83">
        <f>(E75*100)/D75</f>
        <v>384.57894736842104</v>
      </c>
    </row>
    <row r="76" spans="1:6" x14ac:dyDescent="0.2">
      <c r="A76" s="55" t="s">
        <v>113</v>
      </c>
      <c r="B76" s="56" t="s">
        <v>114</v>
      </c>
      <c r="C76" s="84">
        <v>133</v>
      </c>
      <c r="D76" s="84">
        <v>133</v>
      </c>
      <c r="E76" s="84">
        <v>511.49</v>
      </c>
      <c r="F76" s="84"/>
    </row>
    <row r="77" spans="1:6" x14ac:dyDescent="0.2">
      <c r="A77" s="49" t="s">
        <v>152</v>
      </c>
      <c r="B77" s="50" t="s">
        <v>153</v>
      </c>
      <c r="C77" s="80">
        <f t="shared" ref="C77:E79" si="3">C78</f>
        <v>398</v>
      </c>
      <c r="D77" s="80">
        <f t="shared" si="3"/>
        <v>398</v>
      </c>
      <c r="E77" s="80">
        <f t="shared" si="3"/>
        <v>0</v>
      </c>
      <c r="F77" s="81">
        <f>(E77*100)/D77</f>
        <v>0</v>
      </c>
    </row>
    <row r="78" spans="1:6" x14ac:dyDescent="0.2">
      <c r="A78" s="51" t="s">
        <v>154</v>
      </c>
      <c r="B78" s="52" t="s">
        <v>155</v>
      </c>
      <c r="C78" s="82">
        <f t="shared" si="3"/>
        <v>398</v>
      </c>
      <c r="D78" s="82">
        <f t="shared" si="3"/>
        <v>398</v>
      </c>
      <c r="E78" s="82">
        <f t="shared" si="3"/>
        <v>0</v>
      </c>
      <c r="F78" s="81">
        <f>(E78*100)/D78</f>
        <v>0</v>
      </c>
    </row>
    <row r="79" spans="1:6" x14ac:dyDescent="0.2">
      <c r="A79" s="53" t="s">
        <v>156</v>
      </c>
      <c r="B79" s="54" t="s">
        <v>157</v>
      </c>
      <c r="C79" s="83">
        <f t="shared" si="3"/>
        <v>398</v>
      </c>
      <c r="D79" s="83">
        <f t="shared" si="3"/>
        <v>398</v>
      </c>
      <c r="E79" s="83">
        <f t="shared" si="3"/>
        <v>0</v>
      </c>
      <c r="F79" s="83">
        <f>(E79*100)/D79</f>
        <v>0</v>
      </c>
    </row>
    <row r="80" spans="1:6" x14ac:dyDescent="0.2">
      <c r="A80" s="55" t="s">
        <v>158</v>
      </c>
      <c r="B80" s="56" t="s">
        <v>159</v>
      </c>
      <c r="C80" s="84">
        <v>398</v>
      </c>
      <c r="D80" s="84">
        <v>398</v>
      </c>
      <c r="E80" s="84">
        <v>0</v>
      </c>
      <c r="F80" s="84"/>
    </row>
    <row r="81" spans="1:6" x14ac:dyDescent="0.2">
      <c r="A81" s="49" t="s">
        <v>50</v>
      </c>
      <c r="B81" s="50" t="s">
        <v>51</v>
      </c>
      <c r="C81" s="80">
        <f t="shared" ref="C81:E83" si="4">C82</f>
        <v>531</v>
      </c>
      <c r="D81" s="80">
        <f t="shared" si="4"/>
        <v>531</v>
      </c>
      <c r="E81" s="80">
        <f t="shared" si="4"/>
        <v>281.11</v>
      </c>
      <c r="F81" s="81">
        <f>(E81*100)/D81</f>
        <v>52.939736346516007</v>
      </c>
    </row>
    <row r="82" spans="1:6" x14ac:dyDescent="0.2">
      <c r="A82" s="51" t="s">
        <v>58</v>
      </c>
      <c r="B82" s="52" t="s">
        <v>59</v>
      </c>
      <c r="C82" s="82">
        <f t="shared" si="4"/>
        <v>531</v>
      </c>
      <c r="D82" s="82">
        <f t="shared" si="4"/>
        <v>531</v>
      </c>
      <c r="E82" s="82">
        <f t="shared" si="4"/>
        <v>281.11</v>
      </c>
      <c r="F82" s="81">
        <f>(E82*100)/D82</f>
        <v>52.939736346516007</v>
      </c>
    </row>
    <row r="83" spans="1:6" x14ac:dyDescent="0.2">
      <c r="A83" s="53" t="s">
        <v>60</v>
      </c>
      <c r="B83" s="54" t="s">
        <v>61</v>
      </c>
      <c r="C83" s="83">
        <f t="shared" si="4"/>
        <v>531</v>
      </c>
      <c r="D83" s="83">
        <f t="shared" si="4"/>
        <v>531</v>
      </c>
      <c r="E83" s="83">
        <f t="shared" si="4"/>
        <v>281.11</v>
      </c>
      <c r="F83" s="83">
        <f>(E83*100)/D83</f>
        <v>52.939736346516007</v>
      </c>
    </row>
    <row r="84" spans="1:6" x14ac:dyDescent="0.2">
      <c r="A84" s="55" t="s">
        <v>62</v>
      </c>
      <c r="B84" s="56" t="s">
        <v>63</v>
      </c>
      <c r="C84" s="84">
        <v>531</v>
      </c>
      <c r="D84" s="84">
        <v>531</v>
      </c>
      <c r="E84" s="84">
        <v>281.11</v>
      </c>
      <c r="F84" s="84"/>
    </row>
    <row r="85" spans="1:6" x14ac:dyDescent="0.2">
      <c r="A85" s="48" t="s">
        <v>74</v>
      </c>
      <c r="B85" s="48" t="s">
        <v>198</v>
      </c>
      <c r="C85" s="78"/>
      <c r="D85" s="78"/>
      <c r="E85" s="78"/>
      <c r="F85" s="79" t="e">
        <f>(E85*100)/D85</f>
        <v>#DIV/0!</v>
      </c>
    </row>
    <row r="86" spans="1:6" x14ac:dyDescent="0.2">
      <c r="A86" s="49" t="s">
        <v>50</v>
      </c>
      <c r="B86" s="50" t="s">
        <v>51</v>
      </c>
      <c r="C86" s="80">
        <f t="shared" ref="C86:E88" si="5">C87</f>
        <v>0</v>
      </c>
      <c r="D86" s="80">
        <f t="shared" si="5"/>
        <v>0</v>
      </c>
      <c r="E86" s="80">
        <f t="shared" si="5"/>
        <v>104.03</v>
      </c>
      <c r="F86" s="81" t="e">
        <f>(E86*100)/D86</f>
        <v>#DIV/0!</v>
      </c>
    </row>
    <row r="87" spans="1:6" x14ac:dyDescent="0.2">
      <c r="A87" s="51" t="s">
        <v>52</v>
      </c>
      <c r="B87" s="52" t="s">
        <v>53</v>
      </c>
      <c r="C87" s="82">
        <f t="shared" si="5"/>
        <v>0</v>
      </c>
      <c r="D87" s="82">
        <f t="shared" si="5"/>
        <v>0</v>
      </c>
      <c r="E87" s="82">
        <f t="shared" si="5"/>
        <v>104.03</v>
      </c>
      <c r="F87" s="81" t="e">
        <f>(E87*100)/D87</f>
        <v>#DIV/0!</v>
      </c>
    </row>
    <row r="88" spans="1:6" x14ac:dyDescent="0.2">
      <c r="A88" s="53" t="s">
        <v>54</v>
      </c>
      <c r="B88" s="54" t="s">
        <v>55</v>
      </c>
      <c r="C88" s="83">
        <f t="shared" si="5"/>
        <v>0</v>
      </c>
      <c r="D88" s="83">
        <f t="shared" si="5"/>
        <v>0</v>
      </c>
      <c r="E88" s="83">
        <f t="shared" si="5"/>
        <v>104.03</v>
      </c>
      <c r="F88" s="83" t="e">
        <f>(E88*100)/D88</f>
        <v>#DIV/0!</v>
      </c>
    </row>
    <row r="89" spans="1:6" x14ac:dyDescent="0.2">
      <c r="A89" s="55" t="s">
        <v>56</v>
      </c>
      <c r="B89" s="56" t="s">
        <v>57</v>
      </c>
      <c r="C89" s="84">
        <v>0</v>
      </c>
      <c r="D89" s="84">
        <v>0</v>
      </c>
      <c r="E89" s="84">
        <v>104.03</v>
      </c>
      <c r="F89" s="84"/>
    </row>
    <row r="90" spans="1:6" x14ac:dyDescent="0.2">
      <c r="A90" s="48" t="s">
        <v>186</v>
      </c>
      <c r="B90" s="48" t="s">
        <v>199</v>
      </c>
      <c r="C90" s="78"/>
      <c r="D90" s="78"/>
      <c r="E90" s="78"/>
      <c r="F90" s="79" t="e">
        <f>(E90*100)/D90</f>
        <v>#DIV/0!</v>
      </c>
    </row>
    <row r="91" spans="1:6" x14ac:dyDescent="0.2">
      <c r="A91" s="49" t="s">
        <v>50</v>
      </c>
      <c r="B91" s="50" t="s">
        <v>51</v>
      </c>
      <c r="C91" s="80">
        <f t="shared" ref="C91:E93" si="6">C92</f>
        <v>0</v>
      </c>
      <c r="D91" s="80">
        <f t="shared" si="6"/>
        <v>0</v>
      </c>
      <c r="E91" s="80">
        <f t="shared" si="6"/>
        <v>0</v>
      </c>
      <c r="F91" s="81" t="e">
        <f>(E91*100)/D91</f>
        <v>#DIV/0!</v>
      </c>
    </row>
    <row r="92" spans="1:6" x14ac:dyDescent="0.2">
      <c r="A92" s="51" t="s">
        <v>201</v>
      </c>
      <c r="B92" s="52" t="s">
        <v>202</v>
      </c>
      <c r="C92" s="82">
        <f t="shared" si="6"/>
        <v>0</v>
      </c>
      <c r="D92" s="82">
        <f t="shared" si="6"/>
        <v>0</v>
      </c>
      <c r="E92" s="82">
        <f t="shared" si="6"/>
        <v>0</v>
      </c>
      <c r="F92" s="81" t="e">
        <f>(E92*100)/D92</f>
        <v>#DIV/0!</v>
      </c>
    </row>
    <row r="93" spans="1:6" ht="25.5" x14ac:dyDescent="0.2">
      <c r="A93" s="53" t="s">
        <v>203</v>
      </c>
      <c r="B93" s="54" t="s">
        <v>204</v>
      </c>
      <c r="C93" s="83">
        <f t="shared" si="6"/>
        <v>0</v>
      </c>
      <c r="D93" s="83">
        <f t="shared" si="6"/>
        <v>0</v>
      </c>
      <c r="E93" s="83">
        <f t="shared" si="6"/>
        <v>0</v>
      </c>
      <c r="F93" s="83" t="e">
        <f>(E93*100)/D93</f>
        <v>#DIV/0!</v>
      </c>
    </row>
    <row r="94" spans="1:6" ht="25.5" x14ac:dyDescent="0.2">
      <c r="A94" s="55" t="s">
        <v>205</v>
      </c>
      <c r="B94" s="56" t="s">
        <v>206</v>
      </c>
      <c r="C94" s="84">
        <v>0</v>
      </c>
      <c r="D94" s="84">
        <v>0</v>
      </c>
      <c r="E94" s="84">
        <v>0</v>
      </c>
      <c r="F94" s="84"/>
    </row>
    <row r="95" spans="1:6" x14ac:dyDescent="0.2">
      <c r="A95" s="48" t="s">
        <v>187</v>
      </c>
      <c r="B95" s="48" t="s">
        <v>200</v>
      </c>
      <c r="C95" s="78"/>
      <c r="D95" s="78"/>
      <c r="E95" s="78"/>
      <c r="F95" s="79" t="e">
        <f>(E95*100)/D95</f>
        <v>#DIV/0!</v>
      </c>
    </row>
    <row r="96" spans="1:6" ht="38.25" x14ac:dyDescent="0.2">
      <c r="A96" s="47" t="s">
        <v>207</v>
      </c>
      <c r="B96" s="47" t="s">
        <v>208</v>
      </c>
      <c r="C96" s="47" t="s">
        <v>43</v>
      </c>
      <c r="D96" s="47" t="s">
        <v>190</v>
      </c>
      <c r="E96" s="47" t="s">
        <v>191</v>
      </c>
      <c r="F96" s="47" t="s">
        <v>192</v>
      </c>
    </row>
    <row r="97" spans="1:6" x14ac:dyDescent="0.2">
      <c r="A97" s="49" t="s">
        <v>72</v>
      </c>
      <c r="B97" s="50" t="s">
        <v>73</v>
      </c>
      <c r="C97" s="80">
        <f t="shared" ref="C97:E99" si="7">C98</f>
        <v>22500</v>
      </c>
      <c r="D97" s="80">
        <f t="shared" si="7"/>
        <v>24573</v>
      </c>
      <c r="E97" s="80">
        <f t="shared" si="7"/>
        <v>24546.63</v>
      </c>
      <c r="F97" s="81">
        <f>(E97*100)/D97</f>
        <v>99.89268709559272</v>
      </c>
    </row>
    <row r="98" spans="1:6" x14ac:dyDescent="0.2">
      <c r="A98" s="51" t="s">
        <v>89</v>
      </c>
      <c r="B98" s="52" t="s">
        <v>90</v>
      </c>
      <c r="C98" s="82">
        <f t="shared" si="7"/>
        <v>22500</v>
      </c>
      <c r="D98" s="82">
        <f t="shared" si="7"/>
        <v>24573</v>
      </c>
      <c r="E98" s="82">
        <f t="shared" si="7"/>
        <v>24546.63</v>
      </c>
      <c r="F98" s="81">
        <f>(E98*100)/D98</f>
        <v>99.89268709559272</v>
      </c>
    </row>
    <row r="99" spans="1:6" x14ac:dyDescent="0.2">
      <c r="A99" s="53" t="s">
        <v>109</v>
      </c>
      <c r="B99" s="54" t="s">
        <v>110</v>
      </c>
      <c r="C99" s="83">
        <f t="shared" si="7"/>
        <v>22500</v>
      </c>
      <c r="D99" s="83">
        <f t="shared" si="7"/>
        <v>24573</v>
      </c>
      <c r="E99" s="83">
        <f t="shared" si="7"/>
        <v>24546.63</v>
      </c>
      <c r="F99" s="83">
        <f>(E99*100)/D99</f>
        <v>99.89268709559272</v>
      </c>
    </row>
    <row r="100" spans="1:6" x14ac:dyDescent="0.2">
      <c r="A100" s="55" t="s">
        <v>111</v>
      </c>
      <c r="B100" s="56" t="s">
        <v>112</v>
      </c>
      <c r="C100" s="84">
        <v>22500</v>
      </c>
      <c r="D100" s="84">
        <v>24573</v>
      </c>
      <c r="E100" s="84">
        <v>24546.63</v>
      </c>
      <c r="F100" s="84"/>
    </row>
    <row r="101" spans="1:6" x14ac:dyDescent="0.2">
      <c r="A101" s="49" t="s">
        <v>50</v>
      </c>
      <c r="B101" s="50" t="s">
        <v>51</v>
      </c>
      <c r="C101" s="80">
        <f t="shared" ref="C101:E103" si="8">C102</f>
        <v>22500</v>
      </c>
      <c r="D101" s="80">
        <f t="shared" si="8"/>
        <v>24573</v>
      </c>
      <c r="E101" s="80">
        <f t="shared" si="8"/>
        <v>24546.63</v>
      </c>
      <c r="F101" s="81">
        <f>(E101*100)/D101</f>
        <v>99.89268709559272</v>
      </c>
    </row>
    <row r="102" spans="1:6" x14ac:dyDescent="0.2">
      <c r="A102" s="51" t="s">
        <v>64</v>
      </c>
      <c r="B102" s="52" t="s">
        <v>65</v>
      </c>
      <c r="C102" s="82">
        <f t="shared" si="8"/>
        <v>22500</v>
      </c>
      <c r="D102" s="82">
        <f t="shared" si="8"/>
        <v>24573</v>
      </c>
      <c r="E102" s="82">
        <f t="shared" si="8"/>
        <v>24546.63</v>
      </c>
      <c r="F102" s="81">
        <f>(E102*100)/D102</f>
        <v>99.89268709559272</v>
      </c>
    </row>
    <row r="103" spans="1:6" ht="25.5" x14ac:dyDescent="0.2">
      <c r="A103" s="53" t="s">
        <v>66</v>
      </c>
      <c r="B103" s="54" t="s">
        <v>67</v>
      </c>
      <c r="C103" s="83">
        <f t="shared" si="8"/>
        <v>22500</v>
      </c>
      <c r="D103" s="83">
        <f t="shared" si="8"/>
        <v>24573</v>
      </c>
      <c r="E103" s="83">
        <f t="shared" si="8"/>
        <v>24546.63</v>
      </c>
      <c r="F103" s="83">
        <f>(E103*100)/D103</f>
        <v>99.89268709559272</v>
      </c>
    </row>
    <row r="104" spans="1:6" x14ac:dyDescent="0.2">
      <c r="A104" s="55" t="s">
        <v>68</v>
      </c>
      <c r="B104" s="56" t="s">
        <v>69</v>
      </c>
      <c r="C104" s="84">
        <v>22500</v>
      </c>
      <c r="D104" s="84">
        <v>24573</v>
      </c>
      <c r="E104" s="84">
        <v>24546.63</v>
      </c>
      <c r="F104" s="84"/>
    </row>
    <row r="105" spans="1:6" x14ac:dyDescent="0.2">
      <c r="A105" s="48" t="s">
        <v>185</v>
      </c>
      <c r="B105" s="48" t="s">
        <v>193</v>
      </c>
      <c r="C105" s="78"/>
      <c r="D105" s="78"/>
      <c r="E105" s="78"/>
      <c r="F105" s="79" t="e">
        <f>(E105*100)/D105</f>
        <v>#DIV/0!</v>
      </c>
    </row>
    <row r="106" spans="1:6" s="57" customFormat="1" x14ac:dyDescent="0.2"/>
    <row r="107" spans="1:6" s="57" customFormat="1" x14ac:dyDescent="0.2"/>
    <row r="108" spans="1:6" s="57" customFormat="1" x14ac:dyDescent="0.2"/>
    <row r="109" spans="1:6" s="57" customFormat="1" x14ac:dyDescent="0.2"/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pans="1:3" s="57" customFormat="1" x14ac:dyDescent="0.2"/>
    <row r="1234" spans="1:3" s="57" customFormat="1" x14ac:dyDescent="0.2"/>
    <row r="1235" spans="1:3" s="57" customFormat="1" x14ac:dyDescent="0.2"/>
    <row r="1236" spans="1:3" s="57" customFormat="1" x14ac:dyDescent="0.2"/>
    <row r="1237" spans="1:3" s="57" customFormat="1" x14ac:dyDescent="0.2"/>
    <row r="1238" spans="1:3" s="57" customFormat="1" x14ac:dyDescent="0.2"/>
    <row r="1239" spans="1:3" s="57" customFormat="1" x14ac:dyDescent="0.2"/>
    <row r="1240" spans="1:3" s="57" customFormat="1" x14ac:dyDescent="0.2"/>
    <row r="1241" spans="1:3" s="57" customFormat="1" x14ac:dyDescent="0.2"/>
    <row r="1242" spans="1:3" s="57" customFormat="1" x14ac:dyDescent="0.2"/>
    <row r="1243" spans="1:3" s="57" customFormat="1" x14ac:dyDescent="0.2"/>
    <row r="1244" spans="1:3" s="57" customFormat="1" x14ac:dyDescent="0.2"/>
    <row r="1245" spans="1:3" s="57" customFormat="1" x14ac:dyDescent="0.2"/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</sheetData>
  <protectedRanges>
    <protectedRange sqref="A15" name="Raspon1"/>
  </protectedRanges>
  <pageMargins left="0.25" right="0.25" top="0.75" bottom="0.75" header="0.3" footer="0.3"/>
  <pageSetup paperSize="9" fitToHeight="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Valentino Šmaguc</cp:lastModifiedBy>
  <cp:lastPrinted>2026-03-25T13:40:51Z</cp:lastPrinted>
  <dcterms:created xsi:type="dcterms:W3CDTF">2022-08-12T12:51:27Z</dcterms:created>
  <dcterms:modified xsi:type="dcterms:W3CDTF">2026-03-25T13:40:59Z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