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alopek\Documents\GORDANA 2026\FINANC.PLA, REBALANS, IZVRŠENJE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26" i="1"/>
  <c r="I26" i="1"/>
  <c r="H26" i="1"/>
  <c r="G26" i="1"/>
  <c r="G23" i="1"/>
  <c r="H23" i="1"/>
  <c r="I23" i="1"/>
  <c r="J23" i="1"/>
  <c r="H16" i="1"/>
  <c r="I16" i="1"/>
  <c r="J15" i="1"/>
  <c r="I15" i="1"/>
  <c r="H15" i="1"/>
  <c r="G15" i="1"/>
  <c r="J12" i="1"/>
  <c r="J16" i="1" s="1"/>
  <c r="I12" i="1"/>
  <c r="H12" i="1"/>
  <c r="G12" i="1"/>
  <c r="G16" i="1" s="1"/>
  <c r="G27" i="1" l="1"/>
  <c r="J27" i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83" i="15"/>
  <c r="E81" i="15"/>
  <c r="F81" i="15" s="1"/>
  <c r="D81" i="15"/>
  <c r="C81" i="15"/>
  <c r="E80" i="15"/>
  <c r="F80" i="15" s="1"/>
  <c r="D80" i="15"/>
  <c r="C80" i="15"/>
  <c r="E79" i="15"/>
  <c r="F79" i="15" s="1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5" i="15"/>
  <c r="F62" i="15"/>
  <c r="E62" i="15"/>
  <c r="D62" i="15"/>
  <c r="C62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3" i="15"/>
  <c r="E43" i="15"/>
  <c r="D43" i="15"/>
  <c r="C43" i="15"/>
  <c r="F41" i="15"/>
  <c r="E41" i="15"/>
  <c r="D41" i="15"/>
  <c r="C41" i="15"/>
  <c r="F32" i="15"/>
  <c r="E32" i="15"/>
  <c r="D32" i="15"/>
  <c r="C32" i="15"/>
  <c r="F26" i="15"/>
  <c r="E26" i="15"/>
  <c r="D26" i="15"/>
  <c r="C26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J13" i="3"/>
  <c r="J12" i="3" s="1"/>
  <c r="I13" i="3"/>
  <c r="H13" i="3"/>
  <c r="G13" i="3"/>
  <c r="I12" i="3"/>
  <c r="H12" i="3"/>
  <c r="G12" i="3"/>
  <c r="I11" i="3"/>
  <c r="H11" i="3"/>
  <c r="G11" i="3"/>
  <c r="I10" i="3"/>
  <c r="H10" i="3"/>
  <c r="G10" i="3"/>
  <c r="J11" i="3" l="1"/>
  <c r="L12" i="3"/>
  <c r="K13" i="3"/>
  <c r="L13" i="3"/>
  <c r="K11" i="3"/>
  <c r="K12" i="3"/>
  <c r="L11" i="3" l="1"/>
  <c r="J10" i="3"/>
  <c r="L10" i="3" l="1"/>
  <c r="K10" i="3"/>
</calcChain>
</file>

<file path=xl/sharedStrings.xml><?xml version="1.0" encoding="utf-8"?>
<sst xmlns="http://schemas.openxmlformats.org/spreadsheetml/2006/main" count="401" uniqueCount="187">
  <si>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</si>
  <si>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</si>
  <si>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</si>
  <si>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</si>
  <si>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</si>
  <si>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</si>
  <si>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</si>
  <si>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</si>
  <si>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</si>
  <si>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</si>
  <si>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</si>
  <si>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</si>
  <si>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</si>
  <si>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</si>
  <si>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</si>
  <si>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</si>
  <si>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</si>
  <si>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</si>
  <si>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</si>
  <si>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</si>
  <si>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</si>
  <si>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</si>
  <si>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</si>
  <si>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</si>
  <si>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</si>
  <si>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</si>
  <si>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</si>
  <si>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</si>
  <si>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</si>
  <si>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</si>
  <si>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</si>
  <si>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</si>
  <si>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</si>
  <si>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</si>
  <si>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</si>
  <si>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</si>
  <si>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</si>
  <si>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</si>
  <si>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</si>
  <si>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</si>
  <si>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</si>
  <si>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</si>
  <si>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</si>
  <si>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</si>
  <si>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</si>
  <si>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</si>
  <si>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</si>
  <si>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</si>
  <si>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</si>
  <si>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</si>
  <si>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</si>
  <si>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</si>
  <si>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</si>
  <si>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</si>
  <si>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</si>
  <si>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</si>
  <si>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</si>
  <si>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</si>
  <si>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</si>
  <si>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</si>
  <si>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</si>
  <si>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</si>
  <si>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</si>
  <si>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</si>
  <si>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</si>
  <si>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</si>
  <si>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</si>
  <si>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</si>
  <si>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</si>
  <si>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</si>
  <si>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</si>
  <si>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</si>
  <si>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</si>
  <si>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</si>
  <si>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</si>
  <si>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</si>
  <si>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</si>
  <si>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</si>
  <si>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</si>
  <si>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</si>
  <si>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</si>
  <si>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</si>
  <si>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</si>
  <si>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</si>
  <si>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</si>
  <si>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</si>
  <si>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</si>
  <si>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</si>
  <si>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</si>
  <si>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</si>
  <si>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</si>
  <si>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</si>
  <si>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</si>
  <si>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</si>
  <si>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</si>
  <si>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</si>
  <si>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</si>
  <si>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</si>
  <si>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</si>
  <si>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</si>
  <si>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</si>
  <si>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</si>
  <si>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</si>
  <si>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</si>
  <si>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</si>
  <si>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</si>
  <si>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</si>
  <si>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</si>
  <si>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</si>
  <si>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</si>
  <si>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</si>
  <si>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</si>
  <si>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</si>
  <si>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</si>
  <si>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</si>
  <si>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</si>
  <si>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</si>
  <si>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</si>
  <si>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</si>
  <si>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</si>
  <si>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</si>
  <si>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</si>
  <si>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</si>
  <si>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</si>
  <si>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</si>
  <si>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</si>
  <si>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</si>
  <si>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</si>
  <si>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</si>
  <si>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</si>
  <si>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</si>
  <si>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</si>
  <si>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</si>
  <si>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</si>
  <si>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</si>
  <si>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</si>
  <si>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</si>
  <si>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</si>
  <si>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</si>
  <si>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</si>
  <si>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</si>
  <si>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</si>
  <si>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</si>
  <si>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</si>
  <si>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</si>
  <si>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</si>
  <si>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</si>
  <si>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</si>
  <si>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</si>
  <si>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</si>
  <si>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</si>
  <si>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</si>
  <si>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</si>
  <si>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</si>
  <si>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</si>
  <si>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</si>
  <si>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</si>
  <si>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</si>
  <si>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</si>
  <si>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</si>
  <si>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</si>
  <si>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</si>
  <si>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</si>
  <si>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</si>
  <si>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</si>
  <si>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</si>
  <si>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</si>
  <si>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</si>
  <si>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</si>
  <si>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</si>
  <si>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</si>
  <si>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</si>
  <si>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</si>
  <si>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</si>
  <si>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20809 VUKOVAR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</si>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</sst>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G26" sqref="G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41</v>
      </c>
      <c r="H8" s="21" t="s">
        <v>42</v>
      </c>
      <c r="I8" s="21" t="s">
        <v>43</v>
      </c>
      <c r="J8" s="21" t="s">
        <v>44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2485405.6800000002</v>
      </c>
      <c r="H10" s="86">
        <v>2923663</v>
      </c>
      <c r="I10" s="86">
        <v>2803427</v>
      </c>
      <c r="J10" s="86">
        <v>2803554.08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2485405.6800000002</v>
      </c>
      <c r="H12" s="87">
        <f>ROUND(H10+H11,2)</f>
        <v>2923663</v>
      </c>
      <c r="I12" s="87">
        <f>ROUND(I10+I11,2)</f>
        <v>2803427</v>
      </c>
      <c r="J12" s="87">
        <f>ROUND(J10+J11,2)</f>
        <v>2803554.08</v>
      </c>
      <c r="K12" s="88">
        <f>J12/G12*100</f>
        <v>112.80066278757357</v>
      </c>
      <c r="L12" s="88">
        <f>J12/I12*100</f>
        <v>100.00453302333182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2461762.2999999998</v>
      </c>
      <c r="H13" s="86">
        <v>2901183</v>
      </c>
      <c r="I13" s="86">
        <v>2776572</v>
      </c>
      <c r="J13" s="86">
        <v>2776699.14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23643.38</v>
      </c>
      <c r="H14" s="86">
        <v>22480</v>
      </c>
      <c r="I14" s="86">
        <v>26855</v>
      </c>
      <c r="J14" s="86">
        <v>26854.94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2485405.6800000002</v>
      </c>
      <c r="H15" s="87">
        <f>ROUND(H13+H14,2)</f>
        <v>2923663</v>
      </c>
      <c r="I15" s="87">
        <f>ROUND(I13+I14,2)</f>
        <v>2803427</v>
      </c>
      <c r="J15" s="87">
        <f>ROUND(J13+J14,2)</f>
        <v>2803554.08</v>
      </c>
      <c r="K15" s="88">
        <f>J15/G15*100</f>
        <v>112.800662787574</v>
      </c>
      <c r="L15" s="88">
        <f>J15/I15*100</f>
        <v>100.004533023332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41</v>
      </c>
      <c r="H19" s="2" t="s">
        <v>42</v>
      </c>
      <c r="I19" s="2" t="s">
        <v>43</v>
      </c>
      <c r="J19" s="2" t="s">
        <v>44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42.25</v>
      </c>
      <c r="H24" s="86"/>
      <c r="I24" s="86"/>
      <c r="J24" s="86">
        <v>179.97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-179.97</v>
      </c>
      <c r="H25" s="86"/>
      <c r="I25" s="86"/>
      <c r="J25" s="86">
        <v>-179.97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-137.72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>
        <f>J26/G26*100</f>
        <v>0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-137.72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>
        <f>J27/G27*100</f>
        <v>0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topLeftCell="A10" zoomScale="90" zoomScaleNormal="90" workbookViewId="0">
      <selection activeCell="J13" sqref="J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1" width="16.140625" customWidth="1"/>
    <col min="12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45</v>
      </c>
      <c r="H8" s="28" t="s">
        <v>42</v>
      </c>
      <c r="I8" s="28" t="s">
        <v>43</v>
      </c>
      <c r="J8" s="28" t="s">
        <v>46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37</v>
      </c>
      <c r="G10" s="65">
        <f>G11</f>
        <v>2485405.6799999997</v>
      </c>
      <c r="H10" s="65">
        <f>H11</f>
        <v>2923663</v>
      </c>
      <c r="I10" s="65">
        <f>I11</f>
        <v>2803427</v>
      </c>
      <c r="J10" s="65">
        <f>J11</f>
        <v>2803554.08</v>
      </c>
      <c r="K10" s="69">
        <f t="shared" ref="K10:K21" si="0">(J10*100)/G10</f>
        <v>112.80066278757359</v>
      </c>
      <c r="L10" s="69">
        <f t="shared" ref="L10:L21" si="1">(J10*100)/I10</f>
        <v>100.0045330233318</v>
      </c>
    </row>
    <row r="11" spans="2:12" x14ac:dyDescent="0.25">
      <c r="B11" s="65" t="s">
        <v>49</v>
      </c>
      <c r="C11" s="65"/>
      <c r="D11" s="65"/>
      <c r="E11" s="65"/>
      <c r="F11" s="65" t="s">
        <v>50</v>
      </c>
      <c r="G11" s="65">
        <f>G12+G15+G18</f>
        <v>2485405.6799999997</v>
      </c>
      <c r="H11" s="65">
        <f>H12+H15+H18</f>
        <v>2923663</v>
      </c>
      <c r="I11" s="65">
        <f>I12+I15+I18</f>
        <v>2803427</v>
      </c>
      <c r="J11" s="65">
        <f>J12+J15+J18</f>
        <v>2803554.08</v>
      </c>
      <c r="K11" s="65">
        <f t="shared" si="0"/>
        <v>112.80066278757359</v>
      </c>
      <c r="L11" s="65">
        <f t="shared" si="1"/>
        <v>100.0045330233318</v>
      </c>
    </row>
    <row r="12" spans="2:12" x14ac:dyDescent="0.25">
      <c r="B12" s="65"/>
      <c r="C12" s="65" t="s">
        <v>51</v>
      </c>
      <c r="D12" s="65"/>
      <c r="E12" s="65"/>
      <c r="F12" s="65" t="s">
        <v>52</v>
      </c>
      <c r="G12" s="65">
        <f t="shared" ref="G12:J13" si="2">G13</f>
        <v>0</v>
      </c>
      <c r="H12" s="65">
        <f t="shared" si="2"/>
        <v>100</v>
      </c>
      <c r="I12" s="65">
        <f t="shared" si="2"/>
        <v>100</v>
      </c>
      <c r="J12" s="65">
        <f t="shared" si="2"/>
        <v>323.55</v>
      </c>
      <c r="K12" s="65" t="e">
        <f t="shared" si="0"/>
        <v>#DIV/0!</v>
      </c>
      <c r="L12" s="65">
        <f t="shared" si="1"/>
        <v>323.55</v>
      </c>
    </row>
    <row r="13" spans="2:12" x14ac:dyDescent="0.25">
      <c r="B13" s="65"/>
      <c r="C13" s="65"/>
      <c r="D13" s="65" t="s">
        <v>53</v>
      </c>
      <c r="E13" s="65"/>
      <c r="F13" s="65" t="s">
        <v>54</v>
      </c>
      <c r="G13" s="65">
        <f t="shared" si="2"/>
        <v>0</v>
      </c>
      <c r="H13" s="65">
        <f t="shared" si="2"/>
        <v>100</v>
      </c>
      <c r="I13" s="65">
        <f t="shared" si="2"/>
        <v>100</v>
      </c>
      <c r="J13" s="65">
        <f t="shared" si="2"/>
        <v>323.55</v>
      </c>
      <c r="K13" s="65" t="e">
        <f t="shared" si="0"/>
        <v>#DIV/0!</v>
      </c>
      <c r="L13" s="65">
        <f t="shared" si="1"/>
        <v>323.55</v>
      </c>
    </row>
    <row r="14" spans="2:12" x14ac:dyDescent="0.25">
      <c r="B14" s="66"/>
      <c r="C14" s="66"/>
      <c r="D14" s="66"/>
      <c r="E14" s="66" t="s">
        <v>55</v>
      </c>
      <c r="F14" s="66" t="s">
        <v>56</v>
      </c>
      <c r="G14" s="66">
        <v>0</v>
      </c>
      <c r="H14" s="66">
        <v>100</v>
      </c>
      <c r="I14" s="66">
        <v>100</v>
      </c>
      <c r="J14" s="66">
        <v>323.55</v>
      </c>
      <c r="K14" s="66" t="e">
        <f t="shared" si="0"/>
        <v>#DIV/0!</v>
      </c>
      <c r="L14" s="66">
        <f t="shared" si="1"/>
        <v>323.55</v>
      </c>
    </row>
    <row r="15" spans="2:12" x14ac:dyDescent="0.25">
      <c r="B15" s="65"/>
      <c r="C15" s="65" t="s">
        <v>57</v>
      </c>
      <c r="D15" s="65"/>
      <c r="E15" s="65"/>
      <c r="F15" s="65" t="s">
        <v>58</v>
      </c>
      <c r="G15" s="65">
        <f t="shared" ref="G15:J16" si="3">G16</f>
        <v>325.52999999999997</v>
      </c>
      <c r="H15" s="65">
        <f t="shared" si="3"/>
        <v>300</v>
      </c>
      <c r="I15" s="65">
        <f t="shared" si="3"/>
        <v>300</v>
      </c>
      <c r="J15" s="65">
        <f t="shared" si="3"/>
        <v>216.91</v>
      </c>
      <c r="K15" s="65">
        <f t="shared" si="0"/>
        <v>66.632875618222599</v>
      </c>
      <c r="L15" s="65">
        <f t="shared" si="1"/>
        <v>72.303333333333327</v>
      </c>
    </row>
    <row r="16" spans="2:12" x14ac:dyDescent="0.25">
      <c r="B16" s="65"/>
      <c r="C16" s="65"/>
      <c r="D16" s="65" t="s">
        <v>59</v>
      </c>
      <c r="E16" s="65"/>
      <c r="F16" s="65" t="s">
        <v>60</v>
      </c>
      <c r="G16" s="65">
        <f t="shared" si="3"/>
        <v>325.52999999999997</v>
      </c>
      <c r="H16" s="65">
        <f t="shared" si="3"/>
        <v>300</v>
      </c>
      <c r="I16" s="65">
        <f t="shared" si="3"/>
        <v>300</v>
      </c>
      <c r="J16" s="65">
        <f t="shared" si="3"/>
        <v>216.91</v>
      </c>
      <c r="K16" s="65">
        <f t="shared" si="0"/>
        <v>66.632875618222599</v>
      </c>
      <c r="L16" s="65">
        <f t="shared" si="1"/>
        <v>72.303333333333327</v>
      </c>
    </row>
    <row r="17" spans="2:12" x14ac:dyDescent="0.25">
      <c r="B17" s="66"/>
      <c r="C17" s="66"/>
      <c r="D17" s="66"/>
      <c r="E17" s="66" t="s">
        <v>61</v>
      </c>
      <c r="F17" s="66" t="s">
        <v>62</v>
      </c>
      <c r="G17" s="66">
        <v>325.52999999999997</v>
      </c>
      <c r="H17" s="66">
        <v>300</v>
      </c>
      <c r="I17" s="66">
        <v>300</v>
      </c>
      <c r="J17" s="66">
        <v>216.91</v>
      </c>
      <c r="K17" s="66">
        <f t="shared" si="0"/>
        <v>66.632875618222599</v>
      </c>
      <c r="L17" s="66">
        <f t="shared" si="1"/>
        <v>72.303333333333327</v>
      </c>
    </row>
    <row r="18" spans="2:12" x14ac:dyDescent="0.25">
      <c r="B18" s="65"/>
      <c r="C18" s="65" t="s">
        <v>63</v>
      </c>
      <c r="D18" s="65"/>
      <c r="E18" s="65"/>
      <c r="F18" s="65" t="s">
        <v>64</v>
      </c>
      <c r="G18" s="65">
        <f>G19</f>
        <v>2485080.15</v>
      </c>
      <c r="H18" s="65">
        <f>H19</f>
        <v>2923263</v>
      </c>
      <c r="I18" s="65">
        <f>I19</f>
        <v>2803027</v>
      </c>
      <c r="J18" s="65">
        <f>J19</f>
        <v>2803013.62</v>
      </c>
      <c r="K18" s="65">
        <f t="shared" si="0"/>
        <v>112.79369077894731</v>
      </c>
      <c r="L18" s="65">
        <f t="shared" si="1"/>
        <v>99.999522658896964</v>
      </c>
    </row>
    <row r="19" spans="2:12" x14ac:dyDescent="0.25">
      <c r="B19" s="65"/>
      <c r="C19" s="65"/>
      <c r="D19" s="65" t="s">
        <v>65</v>
      </c>
      <c r="E19" s="65"/>
      <c r="F19" s="65" t="s">
        <v>66</v>
      </c>
      <c r="G19" s="65">
        <f>G20+G21</f>
        <v>2485080.15</v>
      </c>
      <c r="H19" s="65">
        <f>H20+H21</f>
        <v>2923263</v>
      </c>
      <c r="I19" s="65">
        <f>I20+I21</f>
        <v>2803027</v>
      </c>
      <c r="J19" s="65">
        <f>J20+J21</f>
        <v>2803013.62</v>
      </c>
      <c r="K19" s="65">
        <f t="shared" si="0"/>
        <v>112.79369077894731</v>
      </c>
      <c r="L19" s="65">
        <f t="shared" si="1"/>
        <v>99.999522658896964</v>
      </c>
    </row>
    <row r="20" spans="2:12" x14ac:dyDescent="0.25">
      <c r="B20" s="66"/>
      <c r="C20" s="66"/>
      <c r="D20" s="66"/>
      <c r="E20" s="66" t="s">
        <v>67</v>
      </c>
      <c r="F20" s="66" t="s">
        <v>68</v>
      </c>
      <c r="G20" s="66">
        <v>2461436.77</v>
      </c>
      <c r="H20" s="66">
        <v>2900783</v>
      </c>
      <c r="I20" s="66">
        <v>2776172</v>
      </c>
      <c r="J20" s="66">
        <v>2776158.68</v>
      </c>
      <c r="K20" s="66">
        <f t="shared" si="0"/>
        <v>112.78610581575086</v>
      </c>
      <c r="L20" s="66">
        <f t="shared" si="1"/>
        <v>99.999520202638735</v>
      </c>
    </row>
    <row r="21" spans="2:12" x14ac:dyDescent="0.25">
      <c r="B21" s="66"/>
      <c r="C21" s="66"/>
      <c r="D21" s="66"/>
      <c r="E21" s="66" t="s">
        <v>69</v>
      </c>
      <c r="F21" s="66" t="s">
        <v>70</v>
      </c>
      <c r="G21" s="66">
        <v>23643.38</v>
      </c>
      <c r="H21" s="66">
        <v>22480</v>
      </c>
      <c r="I21" s="66">
        <v>26855</v>
      </c>
      <c r="J21" s="66">
        <v>26854.94</v>
      </c>
      <c r="K21" s="66">
        <f t="shared" si="0"/>
        <v>113.58333706940378</v>
      </c>
      <c r="L21" s="66">
        <f t="shared" si="1"/>
        <v>99.999776577918453</v>
      </c>
    </row>
    <row r="22" spans="2:12" x14ac:dyDescent="0.25">
      <c r="F22" s="35"/>
    </row>
    <row r="23" spans="2:12" x14ac:dyDescent="0.25">
      <c r="F23" s="35"/>
    </row>
    <row r="24" spans="2:12" ht="36.75" customHeight="1" x14ac:dyDescent="0.25">
      <c r="B24" s="117" t="s">
        <v>3</v>
      </c>
      <c r="C24" s="118"/>
      <c r="D24" s="118"/>
      <c r="E24" s="118"/>
      <c r="F24" s="119"/>
      <c r="G24" s="28" t="s">
        <v>45</v>
      </c>
      <c r="H24" s="28" t="s">
        <v>42</v>
      </c>
      <c r="I24" s="28" t="s">
        <v>43</v>
      </c>
      <c r="J24" s="28" t="s">
        <v>46</v>
      </c>
      <c r="K24" s="28" t="s">
        <v>6</v>
      </c>
      <c r="L24" s="28" t="s">
        <v>22</v>
      </c>
    </row>
    <row r="25" spans="2:12" x14ac:dyDescent="0.25">
      <c r="B25" s="120">
        <v>1</v>
      </c>
      <c r="C25" s="121"/>
      <c r="D25" s="121"/>
      <c r="E25" s="121"/>
      <c r="F25" s="122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G27+G68</f>
        <v>2485405.6800000002</v>
      </c>
      <c r="H26" s="65">
        <f>H27+H68</f>
        <v>2923663</v>
      </c>
      <c r="I26" s="65">
        <f>I27+I68</f>
        <v>2803427</v>
      </c>
      <c r="J26" s="65">
        <f>J27+J68</f>
        <v>2803554.08</v>
      </c>
      <c r="K26" s="70">
        <f t="shared" ref="K26:K57" si="4">(J26*100)/G26</f>
        <v>112.80066278757357</v>
      </c>
      <c r="L26" s="70">
        <f t="shared" ref="L26:L57" si="5">(J26*100)/I26</f>
        <v>100.0045330233318</v>
      </c>
    </row>
    <row r="27" spans="2:12" x14ac:dyDescent="0.25">
      <c r="B27" s="65" t="s">
        <v>71</v>
      </c>
      <c r="C27" s="65"/>
      <c r="D27" s="65"/>
      <c r="E27" s="65"/>
      <c r="F27" s="65" t="s">
        <v>72</v>
      </c>
      <c r="G27" s="65">
        <f>G28+G36+G63</f>
        <v>2461762.3000000003</v>
      </c>
      <c r="H27" s="65">
        <f>H28+H36+H63</f>
        <v>2901183</v>
      </c>
      <c r="I27" s="65">
        <f>I28+I36+I63</f>
        <v>2776572</v>
      </c>
      <c r="J27" s="65">
        <f>J28+J36+J63</f>
        <v>2776699.14</v>
      </c>
      <c r="K27" s="65">
        <f t="shared" si="4"/>
        <v>112.79314578828344</v>
      </c>
      <c r="L27" s="65">
        <f t="shared" si="5"/>
        <v>100.00457902766433</v>
      </c>
    </row>
    <row r="28" spans="2:12" x14ac:dyDescent="0.25">
      <c r="B28" s="65"/>
      <c r="C28" s="65" t="s">
        <v>73</v>
      </c>
      <c r="D28" s="65"/>
      <c r="E28" s="65"/>
      <c r="F28" s="65" t="s">
        <v>74</v>
      </c>
      <c r="G28" s="65">
        <f>G29+G32+G34</f>
        <v>1949180.4200000004</v>
      </c>
      <c r="H28" s="65">
        <f>H29+H32+H34</f>
        <v>2320699</v>
      </c>
      <c r="I28" s="65">
        <f>I29+I32+I34</f>
        <v>2302983</v>
      </c>
      <c r="J28" s="65">
        <f>J29+J32+J34</f>
        <v>2302979.9900000002</v>
      </c>
      <c r="K28" s="65">
        <f t="shared" si="4"/>
        <v>118.15119659369446</v>
      </c>
      <c r="L28" s="65">
        <f t="shared" si="5"/>
        <v>99.999869299947065</v>
      </c>
    </row>
    <row r="29" spans="2:12" x14ac:dyDescent="0.25">
      <c r="B29" s="65"/>
      <c r="C29" s="65"/>
      <c r="D29" s="65" t="s">
        <v>75</v>
      </c>
      <c r="E29" s="65"/>
      <c r="F29" s="65" t="s">
        <v>76</v>
      </c>
      <c r="G29" s="65">
        <f>G30+G31</f>
        <v>1624318.2000000002</v>
      </c>
      <c r="H29" s="65">
        <f>H30+H31</f>
        <v>1942150</v>
      </c>
      <c r="I29" s="65">
        <f>I30+I31</f>
        <v>1928379</v>
      </c>
      <c r="J29" s="65">
        <f>J30+J31</f>
        <v>1928377.4400000002</v>
      </c>
      <c r="K29" s="65">
        <f t="shared" si="4"/>
        <v>118.71919184307605</v>
      </c>
      <c r="L29" s="65">
        <f t="shared" si="5"/>
        <v>99.999919103039389</v>
      </c>
    </row>
    <row r="30" spans="2:12" x14ac:dyDescent="0.25">
      <c r="B30" s="66"/>
      <c r="C30" s="66"/>
      <c r="D30" s="66"/>
      <c r="E30" s="66" t="s">
        <v>77</v>
      </c>
      <c r="F30" s="66" t="s">
        <v>78</v>
      </c>
      <c r="G30" s="66">
        <v>1597633.85</v>
      </c>
      <c r="H30" s="66">
        <v>1919023</v>
      </c>
      <c r="I30" s="66">
        <v>1910061</v>
      </c>
      <c r="J30" s="66">
        <v>1910060.1</v>
      </c>
      <c r="K30" s="66">
        <f t="shared" si="4"/>
        <v>119.55556024304316</v>
      </c>
      <c r="L30" s="66">
        <f t="shared" si="5"/>
        <v>99.999952881086003</v>
      </c>
    </row>
    <row r="31" spans="2:12" x14ac:dyDescent="0.25">
      <c r="B31" s="66"/>
      <c r="C31" s="66"/>
      <c r="D31" s="66"/>
      <c r="E31" s="66" t="s">
        <v>79</v>
      </c>
      <c r="F31" s="66" t="s">
        <v>80</v>
      </c>
      <c r="G31" s="66">
        <v>26684.35</v>
      </c>
      <c r="H31" s="66">
        <v>23127</v>
      </c>
      <c r="I31" s="66">
        <v>18318</v>
      </c>
      <c r="J31" s="66">
        <v>18317.34</v>
      </c>
      <c r="K31" s="66">
        <f t="shared" si="4"/>
        <v>68.64450511254725</v>
      </c>
      <c r="L31" s="66">
        <f t="shared" si="5"/>
        <v>99.996396986570588</v>
      </c>
    </row>
    <row r="32" spans="2:12" x14ac:dyDescent="0.25">
      <c r="B32" s="65"/>
      <c r="C32" s="65"/>
      <c r="D32" s="65" t="s">
        <v>81</v>
      </c>
      <c r="E32" s="65"/>
      <c r="F32" s="65" t="s">
        <v>82</v>
      </c>
      <c r="G32" s="65">
        <f>G33</f>
        <v>59950.6</v>
      </c>
      <c r="H32" s="65">
        <f>H33</f>
        <v>58094</v>
      </c>
      <c r="I32" s="65">
        <f>I33</f>
        <v>59257</v>
      </c>
      <c r="J32" s="65">
        <f>J33</f>
        <v>59256.31</v>
      </c>
      <c r="K32" s="65">
        <f t="shared" si="4"/>
        <v>98.841896494780698</v>
      </c>
      <c r="L32" s="65">
        <f t="shared" si="5"/>
        <v>99.99883558060651</v>
      </c>
    </row>
    <row r="33" spans="2:12" x14ac:dyDescent="0.25">
      <c r="B33" s="66"/>
      <c r="C33" s="66"/>
      <c r="D33" s="66"/>
      <c r="E33" s="66" t="s">
        <v>83</v>
      </c>
      <c r="F33" s="66" t="s">
        <v>82</v>
      </c>
      <c r="G33" s="66">
        <v>59950.6</v>
      </c>
      <c r="H33" s="66">
        <v>58094</v>
      </c>
      <c r="I33" s="66">
        <v>59257</v>
      </c>
      <c r="J33" s="66">
        <v>59256.31</v>
      </c>
      <c r="K33" s="66">
        <f t="shared" si="4"/>
        <v>98.841896494780698</v>
      </c>
      <c r="L33" s="66">
        <f t="shared" si="5"/>
        <v>99.99883558060651</v>
      </c>
    </row>
    <row r="34" spans="2:12" x14ac:dyDescent="0.25">
      <c r="B34" s="65"/>
      <c r="C34" s="65"/>
      <c r="D34" s="65" t="s">
        <v>84</v>
      </c>
      <c r="E34" s="65"/>
      <c r="F34" s="65" t="s">
        <v>85</v>
      </c>
      <c r="G34" s="65">
        <f>G35</f>
        <v>264911.62</v>
      </c>
      <c r="H34" s="65">
        <f>H35</f>
        <v>320455</v>
      </c>
      <c r="I34" s="65">
        <f>I35</f>
        <v>315347</v>
      </c>
      <c r="J34" s="65">
        <f>J35</f>
        <v>315346.24</v>
      </c>
      <c r="K34" s="65">
        <f t="shared" si="4"/>
        <v>119.0382815219657</v>
      </c>
      <c r="L34" s="65">
        <f t="shared" si="5"/>
        <v>99.999758995646062</v>
      </c>
    </row>
    <row r="35" spans="2:12" x14ac:dyDescent="0.25">
      <c r="B35" s="66"/>
      <c r="C35" s="66"/>
      <c r="D35" s="66"/>
      <c r="E35" s="66" t="s">
        <v>86</v>
      </c>
      <c r="F35" s="66" t="s">
        <v>87</v>
      </c>
      <c r="G35" s="66">
        <v>264911.62</v>
      </c>
      <c r="H35" s="66">
        <v>320455</v>
      </c>
      <c r="I35" s="66">
        <v>315347</v>
      </c>
      <c r="J35" s="66">
        <v>315346.24</v>
      </c>
      <c r="K35" s="66">
        <f t="shared" si="4"/>
        <v>119.0382815219657</v>
      </c>
      <c r="L35" s="66">
        <f t="shared" si="5"/>
        <v>99.999758995646062</v>
      </c>
    </row>
    <row r="36" spans="2:12" x14ac:dyDescent="0.25">
      <c r="B36" s="65"/>
      <c r="C36" s="65" t="s">
        <v>88</v>
      </c>
      <c r="D36" s="65"/>
      <c r="E36" s="65"/>
      <c r="F36" s="65" t="s">
        <v>89</v>
      </c>
      <c r="G36" s="65">
        <f>G37+G41+G47+G56+G58</f>
        <v>511376.34</v>
      </c>
      <c r="H36" s="65">
        <f>H37+H41+H47+H56+H58</f>
        <v>579219</v>
      </c>
      <c r="I36" s="65">
        <f>I37+I41+I47+I56+I58</f>
        <v>472314</v>
      </c>
      <c r="J36" s="65">
        <f>J37+J41+J47+J56+J58</f>
        <v>472445.0199999999</v>
      </c>
      <c r="K36" s="65">
        <f t="shared" si="4"/>
        <v>92.386953217272421</v>
      </c>
      <c r="L36" s="65">
        <f t="shared" si="5"/>
        <v>100.02774002041015</v>
      </c>
    </row>
    <row r="37" spans="2:12" x14ac:dyDescent="0.25">
      <c r="B37" s="65"/>
      <c r="C37" s="65"/>
      <c r="D37" s="65" t="s">
        <v>90</v>
      </c>
      <c r="E37" s="65"/>
      <c r="F37" s="65" t="s">
        <v>91</v>
      </c>
      <c r="G37" s="65">
        <f>G38+G39+G40</f>
        <v>64728.19</v>
      </c>
      <c r="H37" s="65">
        <f>H38+H39+H40</f>
        <v>74500</v>
      </c>
      <c r="I37" s="65">
        <f>I38+I39+I40</f>
        <v>66559</v>
      </c>
      <c r="J37" s="65">
        <f>J38+J39+J40</f>
        <v>66557.47</v>
      </c>
      <c r="K37" s="65">
        <f t="shared" si="4"/>
        <v>102.82609478188715</v>
      </c>
      <c r="L37" s="65">
        <f t="shared" si="5"/>
        <v>99.997701287579446</v>
      </c>
    </row>
    <row r="38" spans="2:12" x14ac:dyDescent="0.25">
      <c r="B38" s="66"/>
      <c r="C38" s="66"/>
      <c r="D38" s="66"/>
      <c r="E38" s="66" t="s">
        <v>92</v>
      </c>
      <c r="F38" s="66" t="s">
        <v>93</v>
      </c>
      <c r="G38" s="66">
        <v>4386.1099999999997</v>
      </c>
      <c r="H38" s="66">
        <v>5500</v>
      </c>
      <c r="I38" s="66">
        <v>3978</v>
      </c>
      <c r="J38" s="66">
        <v>3977.65</v>
      </c>
      <c r="K38" s="66">
        <f t="shared" si="4"/>
        <v>90.687420060144419</v>
      </c>
      <c r="L38" s="66">
        <f t="shared" si="5"/>
        <v>99.991201608848669</v>
      </c>
    </row>
    <row r="39" spans="2:12" x14ac:dyDescent="0.25">
      <c r="B39" s="66"/>
      <c r="C39" s="66"/>
      <c r="D39" s="66"/>
      <c r="E39" s="66" t="s">
        <v>94</v>
      </c>
      <c r="F39" s="66" t="s">
        <v>95</v>
      </c>
      <c r="G39" s="66">
        <v>58604.57</v>
      </c>
      <c r="H39" s="66">
        <v>65000</v>
      </c>
      <c r="I39" s="66">
        <v>60320</v>
      </c>
      <c r="J39" s="66">
        <v>60319.4</v>
      </c>
      <c r="K39" s="66">
        <f t="shared" si="4"/>
        <v>102.92610286194405</v>
      </c>
      <c r="L39" s="66">
        <f t="shared" si="5"/>
        <v>99.999005305039788</v>
      </c>
    </row>
    <row r="40" spans="2:12" x14ac:dyDescent="0.25">
      <c r="B40" s="66"/>
      <c r="C40" s="66"/>
      <c r="D40" s="66"/>
      <c r="E40" s="66" t="s">
        <v>96</v>
      </c>
      <c r="F40" s="66" t="s">
        <v>97</v>
      </c>
      <c r="G40" s="66">
        <v>1737.51</v>
      </c>
      <c r="H40" s="66">
        <v>4000</v>
      </c>
      <c r="I40" s="66">
        <v>2261</v>
      </c>
      <c r="J40" s="66">
        <v>2260.42</v>
      </c>
      <c r="K40" s="66">
        <f t="shared" si="4"/>
        <v>130.09536635760369</v>
      </c>
      <c r="L40" s="66">
        <f t="shared" si="5"/>
        <v>99.974347633790359</v>
      </c>
    </row>
    <row r="41" spans="2:12" x14ac:dyDescent="0.25">
      <c r="B41" s="65"/>
      <c r="C41" s="65"/>
      <c r="D41" s="65" t="s">
        <v>98</v>
      </c>
      <c r="E41" s="65"/>
      <c r="F41" s="65" t="s">
        <v>99</v>
      </c>
      <c r="G41" s="65">
        <f>G42+G43+G44+G45+G46</f>
        <v>65483.820000000007</v>
      </c>
      <c r="H41" s="65">
        <f>H42+H43+H44+H45+H46</f>
        <v>122025</v>
      </c>
      <c r="I41" s="65">
        <f>I42+I43+I44+I45+I46</f>
        <v>67631</v>
      </c>
      <c r="J41" s="65">
        <f>J42+J43+J44+J45+J46</f>
        <v>67546.06</v>
      </c>
      <c r="K41" s="65">
        <f t="shared" si="4"/>
        <v>103.14923594866639</v>
      </c>
      <c r="L41" s="65">
        <f t="shared" si="5"/>
        <v>99.874406706983478</v>
      </c>
    </row>
    <row r="42" spans="2:12" x14ac:dyDescent="0.25">
      <c r="B42" s="66"/>
      <c r="C42" s="66"/>
      <c r="D42" s="66"/>
      <c r="E42" s="66" t="s">
        <v>100</v>
      </c>
      <c r="F42" s="66" t="s">
        <v>101</v>
      </c>
      <c r="G42" s="66">
        <v>14092.94</v>
      </c>
      <c r="H42" s="66">
        <v>18800</v>
      </c>
      <c r="I42" s="66">
        <v>13355</v>
      </c>
      <c r="J42" s="66">
        <v>13271.87</v>
      </c>
      <c r="K42" s="66">
        <f t="shared" si="4"/>
        <v>94.173891324308485</v>
      </c>
      <c r="L42" s="66">
        <f t="shared" si="5"/>
        <v>99.377536503182327</v>
      </c>
    </row>
    <row r="43" spans="2:12" x14ac:dyDescent="0.25">
      <c r="B43" s="66"/>
      <c r="C43" s="66"/>
      <c r="D43" s="66"/>
      <c r="E43" s="66" t="s">
        <v>102</v>
      </c>
      <c r="F43" s="66" t="s">
        <v>103</v>
      </c>
      <c r="G43" s="66">
        <v>49627.19</v>
      </c>
      <c r="H43" s="66">
        <v>100000</v>
      </c>
      <c r="I43" s="66">
        <v>50989</v>
      </c>
      <c r="J43" s="66">
        <v>50988.68</v>
      </c>
      <c r="K43" s="66">
        <f t="shared" si="4"/>
        <v>102.74343560455468</v>
      </c>
      <c r="L43" s="66">
        <f t="shared" si="5"/>
        <v>99.999372413657852</v>
      </c>
    </row>
    <row r="44" spans="2:12" x14ac:dyDescent="0.25">
      <c r="B44" s="66"/>
      <c r="C44" s="66"/>
      <c r="D44" s="66"/>
      <c r="E44" s="66" t="s">
        <v>104</v>
      </c>
      <c r="F44" s="66" t="s">
        <v>105</v>
      </c>
      <c r="G44" s="66">
        <v>397.71</v>
      </c>
      <c r="H44" s="66">
        <v>1200</v>
      </c>
      <c r="I44" s="66">
        <v>65</v>
      </c>
      <c r="J44" s="66">
        <v>64.11</v>
      </c>
      <c r="K44" s="66">
        <f t="shared" si="4"/>
        <v>16.119785773553595</v>
      </c>
      <c r="L44" s="66">
        <f t="shared" si="5"/>
        <v>98.630769230769232</v>
      </c>
    </row>
    <row r="45" spans="2:12" x14ac:dyDescent="0.25">
      <c r="B45" s="66"/>
      <c r="C45" s="66"/>
      <c r="D45" s="66"/>
      <c r="E45" s="66" t="s">
        <v>106</v>
      </c>
      <c r="F45" s="66" t="s">
        <v>107</v>
      </c>
      <c r="G45" s="66">
        <v>1365.98</v>
      </c>
      <c r="H45" s="66">
        <v>1650</v>
      </c>
      <c r="I45" s="66">
        <v>2928</v>
      </c>
      <c r="J45" s="66">
        <v>2927.5</v>
      </c>
      <c r="K45" s="66">
        <f t="shared" si="4"/>
        <v>214.31499729132199</v>
      </c>
      <c r="L45" s="66">
        <f t="shared" si="5"/>
        <v>99.982923497267763</v>
      </c>
    </row>
    <row r="46" spans="2:12" x14ac:dyDescent="0.25">
      <c r="B46" s="66"/>
      <c r="C46" s="66"/>
      <c r="D46" s="66"/>
      <c r="E46" s="66" t="s">
        <v>108</v>
      </c>
      <c r="F46" s="66" t="s">
        <v>109</v>
      </c>
      <c r="G46" s="66">
        <v>0</v>
      </c>
      <c r="H46" s="66">
        <v>375</v>
      </c>
      <c r="I46" s="66">
        <v>294</v>
      </c>
      <c r="J46" s="66">
        <v>293.89999999999998</v>
      </c>
      <c r="K46" s="66" t="e">
        <f t="shared" si="4"/>
        <v>#DIV/0!</v>
      </c>
      <c r="L46" s="66">
        <f t="shared" si="5"/>
        <v>99.965986394557817</v>
      </c>
    </row>
    <row r="47" spans="2:12" x14ac:dyDescent="0.25">
      <c r="B47" s="65"/>
      <c r="C47" s="65"/>
      <c r="D47" s="65" t="s">
        <v>110</v>
      </c>
      <c r="E47" s="65"/>
      <c r="F47" s="65" t="s">
        <v>111</v>
      </c>
      <c r="G47" s="65">
        <f>G48+G49+G50+G51+G52+G53+G54+G55</f>
        <v>375083.04</v>
      </c>
      <c r="H47" s="65">
        <f>H48+H49+H50+H51+H52+H53+H54+H55</f>
        <v>374130</v>
      </c>
      <c r="I47" s="65">
        <f>I48+I49+I50+I51+I52+I53+I54+I55</f>
        <v>331903</v>
      </c>
      <c r="J47" s="65">
        <f>J48+J49+J50+J51+J52+J53+J54+J55</f>
        <v>332122.50999999995</v>
      </c>
      <c r="K47" s="65">
        <f t="shared" si="4"/>
        <v>88.546394952968285</v>
      </c>
      <c r="L47" s="65">
        <f t="shared" si="5"/>
        <v>100.06613679297867</v>
      </c>
    </row>
    <row r="48" spans="2:12" x14ac:dyDescent="0.25">
      <c r="B48" s="66"/>
      <c r="C48" s="66"/>
      <c r="D48" s="66"/>
      <c r="E48" s="66" t="s">
        <v>112</v>
      </c>
      <c r="F48" s="66" t="s">
        <v>113</v>
      </c>
      <c r="G48" s="66">
        <v>24457.32</v>
      </c>
      <c r="H48" s="66">
        <v>29600</v>
      </c>
      <c r="I48" s="66">
        <v>24688</v>
      </c>
      <c r="J48" s="66">
        <v>24687.81</v>
      </c>
      <c r="K48" s="66">
        <f t="shared" si="4"/>
        <v>100.94241723950131</v>
      </c>
      <c r="L48" s="66">
        <f t="shared" si="5"/>
        <v>99.999230395333768</v>
      </c>
    </row>
    <row r="49" spans="2:12" x14ac:dyDescent="0.25">
      <c r="B49" s="66"/>
      <c r="C49" s="66"/>
      <c r="D49" s="66"/>
      <c r="E49" s="66" t="s">
        <v>114</v>
      </c>
      <c r="F49" s="66" t="s">
        <v>115</v>
      </c>
      <c r="G49" s="66">
        <v>38963.17</v>
      </c>
      <c r="H49" s="66">
        <v>28000</v>
      </c>
      <c r="I49" s="66">
        <v>16188</v>
      </c>
      <c r="J49" s="66">
        <v>16187.19</v>
      </c>
      <c r="K49" s="66">
        <f t="shared" si="4"/>
        <v>41.544848635262483</v>
      </c>
      <c r="L49" s="66">
        <f t="shared" si="5"/>
        <v>99.994996293550784</v>
      </c>
    </row>
    <row r="50" spans="2:12" x14ac:dyDescent="0.25">
      <c r="B50" s="66"/>
      <c r="C50" s="66"/>
      <c r="D50" s="66"/>
      <c r="E50" s="66" t="s">
        <v>116</v>
      </c>
      <c r="F50" s="66" t="s">
        <v>117</v>
      </c>
      <c r="G50" s="66">
        <v>3000</v>
      </c>
      <c r="H50" s="66">
        <v>3000</v>
      </c>
      <c r="I50" s="66">
        <v>911</v>
      </c>
      <c r="J50" s="66">
        <v>911</v>
      </c>
      <c r="K50" s="66">
        <f t="shared" si="4"/>
        <v>30.366666666666667</v>
      </c>
      <c r="L50" s="66">
        <f t="shared" si="5"/>
        <v>100</v>
      </c>
    </row>
    <row r="51" spans="2:12" x14ac:dyDescent="0.25">
      <c r="B51" s="66"/>
      <c r="C51" s="66"/>
      <c r="D51" s="66"/>
      <c r="E51" s="66" t="s">
        <v>118</v>
      </c>
      <c r="F51" s="66" t="s">
        <v>119</v>
      </c>
      <c r="G51" s="66">
        <v>10228.98</v>
      </c>
      <c r="H51" s="66">
        <v>10600</v>
      </c>
      <c r="I51" s="66">
        <v>10492</v>
      </c>
      <c r="J51" s="66">
        <v>10491.17</v>
      </c>
      <c r="K51" s="66">
        <f t="shared" si="4"/>
        <v>102.56320767075505</v>
      </c>
      <c r="L51" s="66">
        <f t="shared" si="5"/>
        <v>99.992089210827302</v>
      </c>
    </row>
    <row r="52" spans="2:12" x14ac:dyDescent="0.25">
      <c r="B52" s="66"/>
      <c r="C52" s="66"/>
      <c r="D52" s="66"/>
      <c r="E52" s="66" t="s">
        <v>120</v>
      </c>
      <c r="F52" s="66" t="s">
        <v>121</v>
      </c>
      <c r="G52" s="66">
        <v>3328.57</v>
      </c>
      <c r="H52" s="66">
        <v>4140</v>
      </c>
      <c r="I52" s="66">
        <v>3281</v>
      </c>
      <c r="J52" s="66">
        <v>3280.33</v>
      </c>
      <c r="K52" s="66">
        <f t="shared" si="4"/>
        <v>98.550728991729173</v>
      </c>
      <c r="L52" s="66">
        <f t="shared" si="5"/>
        <v>99.979579396525452</v>
      </c>
    </row>
    <row r="53" spans="2:12" x14ac:dyDescent="0.25">
      <c r="B53" s="66"/>
      <c r="C53" s="66"/>
      <c r="D53" s="66"/>
      <c r="E53" s="66" t="s">
        <v>122</v>
      </c>
      <c r="F53" s="66" t="s">
        <v>123</v>
      </c>
      <c r="G53" s="66">
        <v>7150</v>
      </c>
      <c r="H53" s="66">
        <v>100</v>
      </c>
      <c r="I53" s="66">
        <v>106</v>
      </c>
      <c r="J53" s="66">
        <v>105.55</v>
      </c>
      <c r="K53" s="66">
        <f t="shared" si="4"/>
        <v>1.4762237762237762</v>
      </c>
      <c r="L53" s="66">
        <f t="shared" si="5"/>
        <v>99.575471698113205</v>
      </c>
    </row>
    <row r="54" spans="2:12" x14ac:dyDescent="0.25">
      <c r="B54" s="66"/>
      <c r="C54" s="66"/>
      <c r="D54" s="66"/>
      <c r="E54" s="66" t="s">
        <v>124</v>
      </c>
      <c r="F54" s="66" t="s">
        <v>125</v>
      </c>
      <c r="G54" s="66">
        <v>287051.8</v>
      </c>
      <c r="H54" s="66">
        <v>280100</v>
      </c>
      <c r="I54" s="66">
        <v>263778</v>
      </c>
      <c r="J54" s="66">
        <v>264000.90999999997</v>
      </c>
      <c r="K54" s="66">
        <f t="shared" si="4"/>
        <v>91.969780367167189</v>
      </c>
      <c r="L54" s="66">
        <f t="shared" si="5"/>
        <v>100.08450666848638</v>
      </c>
    </row>
    <row r="55" spans="2:12" x14ac:dyDescent="0.25">
      <c r="B55" s="66"/>
      <c r="C55" s="66"/>
      <c r="D55" s="66"/>
      <c r="E55" s="66" t="s">
        <v>126</v>
      </c>
      <c r="F55" s="66" t="s">
        <v>127</v>
      </c>
      <c r="G55" s="66">
        <v>903.2</v>
      </c>
      <c r="H55" s="66">
        <v>18590</v>
      </c>
      <c r="I55" s="66">
        <v>12459</v>
      </c>
      <c r="J55" s="66">
        <v>12458.55</v>
      </c>
      <c r="K55" s="66">
        <f t="shared" si="4"/>
        <v>1379.3788751107174</v>
      </c>
      <c r="L55" s="66">
        <f t="shared" si="5"/>
        <v>99.996388153142306</v>
      </c>
    </row>
    <row r="56" spans="2:12" x14ac:dyDescent="0.25">
      <c r="B56" s="65"/>
      <c r="C56" s="65"/>
      <c r="D56" s="65" t="s">
        <v>128</v>
      </c>
      <c r="E56" s="65"/>
      <c r="F56" s="65" t="s">
        <v>129</v>
      </c>
      <c r="G56" s="65">
        <f>G57</f>
        <v>3372.14</v>
      </c>
      <c r="H56" s="65">
        <f>H57</f>
        <v>6000</v>
      </c>
      <c r="I56" s="65">
        <f>I57</f>
        <v>3702</v>
      </c>
      <c r="J56" s="65">
        <f>J57</f>
        <v>3701.23</v>
      </c>
      <c r="K56" s="65">
        <f t="shared" si="4"/>
        <v>109.75908473550921</v>
      </c>
      <c r="L56" s="65">
        <f t="shared" si="5"/>
        <v>99.979200432198809</v>
      </c>
    </row>
    <row r="57" spans="2:12" x14ac:dyDescent="0.25">
      <c r="B57" s="66"/>
      <c r="C57" s="66"/>
      <c r="D57" s="66"/>
      <c r="E57" s="66" t="s">
        <v>130</v>
      </c>
      <c r="F57" s="66" t="s">
        <v>131</v>
      </c>
      <c r="G57" s="66">
        <v>3372.14</v>
      </c>
      <c r="H57" s="66">
        <v>6000</v>
      </c>
      <c r="I57" s="66">
        <v>3702</v>
      </c>
      <c r="J57" s="66">
        <v>3701.23</v>
      </c>
      <c r="K57" s="66">
        <f t="shared" si="4"/>
        <v>109.75908473550921</v>
      </c>
      <c r="L57" s="66">
        <f t="shared" si="5"/>
        <v>99.979200432198809</v>
      </c>
    </row>
    <row r="58" spans="2:12" x14ac:dyDescent="0.25">
      <c r="B58" s="65"/>
      <c r="C58" s="65"/>
      <c r="D58" s="65" t="s">
        <v>132</v>
      </c>
      <c r="E58" s="65"/>
      <c r="F58" s="65" t="s">
        <v>133</v>
      </c>
      <c r="G58" s="65">
        <f>G59+G60+G61+G62</f>
        <v>2709.15</v>
      </c>
      <c r="H58" s="65">
        <f>H59+H60+H61+H62</f>
        <v>2564</v>
      </c>
      <c r="I58" s="65">
        <f>I59+I60+I61+I62</f>
        <v>2519</v>
      </c>
      <c r="J58" s="65">
        <f>J59+J60+J61+J62</f>
        <v>2517.75</v>
      </c>
      <c r="K58" s="65">
        <f t="shared" ref="K58:K74" si="6">(J58*100)/G58</f>
        <v>92.935053430042629</v>
      </c>
      <c r="L58" s="65">
        <f t="shared" ref="L58:L74" si="7">(J58*100)/I58</f>
        <v>99.950377133783249</v>
      </c>
    </row>
    <row r="59" spans="2:12" x14ac:dyDescent="0.25">
      <c r="B59" s="66"/>
      <c r="C59" s="66"/>
      <c r="D59" s="66"/>
      <c r="E59" s="66" t="s">
        <v>134</v>
      </c>
      <c r="F59" s="66" t="s">
        <v>135</v>
      </c>
      <c r="G59" s="66">
        <v>579.88</v>
      </c>
      <c r="H59" s="66">
        <v>600</v>
      </c>
      <c r="I59" s="66">
        <v>572</v>
      </c>
      <c r="J59" s="66">
        <v>571.4</v>
      </c>
      <c r="K59" s="66">
        <f t="shared" si="6"/>
        <v>98.537628474856874</v>
      </c>
      <c r="L59" s="66">
        <f t="shared" si="7"/>
        <v>99.895104895104893</v>
      </c>
    </row>
    <row r="60" spans="2:12" x14ac:dyDescent="0.25">
      <c r="B60" s="66"/>
      <c r="C60" s="66"/>
      <c r="D60" s="66"/>
      <c r="E60" s="66" t="s">
        <v>136</v>
      </c>
      <c r="F60" s="66" t="s">
        <v>137</v>
      </c>
      <c r="G60" s="66">
        <v>329.91</v>
      </c>
      <c r="H60" s="66">
        <v>350</v>
      </c>
      <c r="I60" s="66">
        <v>350</v>
      </c>
      <c r="J60" s="66">
        <v>350</v>
      </c>
      <c r="K60" s="66">
        <f t="shared" si="6"/>
        <v>106.08953957139825</v>
      </c>
      <c r="L60" s="66">
        <f t="shared" si="7"/>
        <v>100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1512.98</v>
      </c>
      <c r="H61" s="66">
        <v>944</v>
      </c>
      <c r="I61" s="66">
        <v>944</v>
      </c>
      <c r="J61" s="66">
        <v>944</v>
      </c>
      <c r="K61" s="66">
        <f t="shared" si="6"/>
        <v>62.393422252772673</v>
      </c>
      <c r="L61" s="66">
        <f t="shared" si="7"/>
        <v>100</v>
      </c>
    </row>
    <row r="62" spans="2:12" x14ac:dyDescent="0.25">
      <c r="B62" s="66"/>
      <c r="C62" s="66"/>
      <c r="D62" s="66"/>
      <c r="E62" s="66" t="s">
        <v>140</v>
      </c>
      <c r="F62" s="66" t="s">
        <v>133</v>
      </c>
      <c r="G62" s="66">
        <v>286.38</v>
      </c>
      <c r="H62" s="66">
        <v>670</v>
      </c>
      <c r="I62" s="66">
        <v>653</v>
      </c>
      <c r="J62" s="66">
        <v>652.35</v>
      </c>
      <c r="K62" s="66">
        <f t="shared" si="6"/>
        <v>227.7917452336057</v>
      </c>
      <c r="L62" s="66">
        <f t="shared" si="7"/>
        <v>99.90045941807044</v>
      </c>
    </row>
    <row r="63" spans="2:12" x14ac:dyDescent="0.25">
      <c r="B63" s="65"/>
      <c r="C63" s="65" t="s">
        <v>141</v>
      </c>
      <c r="D63" s="65"/>
      <c r="E63" s="65"/>
      <c r="F63" s="65" t="s">
        <v>142</v>
      </c>
      <c r="G63" s="65">
        <f>G64+G66</f>
        <v>1205.54</v>
      </c>
      <c r="H63" s="65">
        <f>H64+H66</f>
        <v>1265</v>
      </c>
      <c r="I63" s="65">
        <f>I64+I66</f>
        <v>1275</v>
      </c>
      <c r="J63" s="65">
        <f>J64+J66</f>
        <v>1274.1300000000001</v>
      </c>
      <c r="K63" s="65">
        <f t="shared" si="6"/>
        <v>105.68956650131891</v>
      </c>
      <c r="L63" s="65">
        <f t="shared" si="7"/>
        <v>99.931764705882358</v>
      </c>
    </row>
    <row r="64" spans="2:12" x14ac:dyDescent="0.25">
      <c r="B64" s="65"/>
      <c r="C64" s="65"/>
      <c r="D64" s="65" t="s">
        <v>143</v>
      </c>
      <c r="E64" s="65"/>
      <c r="F64" s="65" t="s">
        <v>144</v>
      </c>
      <c r="G64" s="65">
        <f>G65</f>
        <v>279.94</v>
      </c>
      <c r="H64" s="65">
        <f>H65</f>
        <v>165</v>
      </c>
      <c r="I64" s="65">
        <f>I65</f>
        <v>165</v>
      </c>
      <c r="J64" s="65">
        <f>J65</f>
        <v>164.38</v>
      </c>
      <c r="K64" s="65">
        <f t="shared" si="6"/>
        <v>58.719725655497605</v>
      </c>
      <c r="L64" s="65">
        <f t="shared" si="7"/>
        <v>99.624242424242425</v>
      </c>
    </row>
    <row r="65" spans="2:12" x14ac:dyDescent="0.25">
      <c r="B65" s="66"/>
      <c r="C65" s="66"/>
      <c r="D65" s="66"/>
      <c r="E65" s="66" t="s">
        <v>145</v>
      </c>
      <c r="F65" s="66" t="s">
        <v>146</v>
      </c>
      <c r="G65" s="66">
        <v>279.94</v>
      </c>
      <c r="H65" s="66">
        <v>165</v>
      </c>
      <c r="I65" s="66">
        <v>165</v>
      </c>
      <c r="J65" s="66">
        <v>164.38</v>
      </c>
      <c r="K65" s="66">
        <f t="shared" si="6"/>
        <v>58.719725655497605</v>
      </c>
      <c r="L65" s="66">
        <f t="shared" si="7"/>
        <v>99.624242424242425</v>
      </c>
    </row>
    <row r="66" spans="2:12" x14ac:dyDescent="0.25">
      <c r="B66" s="65"/>
      <c r="C66" s="65"/>
      <c r="D66" s="65" t="s">
        <v>147</v>
      </c>
      <c r="E66" s="65"/>
      <c r="F66" s="65" t="s">
        <v>148</v>
      </c>
      <c r="G66" s="65">
        <f>G67</f>
        <v>925.6</v>
      </c>
      <c r="H66" s="65">
        <f>H67</f>
        <v>1100</v>
      </c>
      <c r="I66" s="65">
        <f>I67</f>
        <v>1110</v>
      </c>
      <c r="J66" s="65">
        <f>J67</f>
        <v>1109.75</v>
      </c>
      <c r="K66" s="65">
        <f t="shared" si="6"/>
        <v>119.89520311149525</v>
      </c>
      <c r="L66" s="65">
        <f t="shared" si="7"/>
        <v>99.977477477477478</v>
      </c>
    </row>
    <row r="67" spans="2:12" x14ac:dyDescent="0.25">
      <c r="B67" s="66"/>
      <c r="C67" s="66"/>
      <c r="D67" s="66"/>
      <c r="E67" s="66" t="s">
        <v>149</v>
      </c>
      <c r="F67" s="66" t="s">
        <v>150</v>
      </c>
      <c r="G67" s="66">
        <v>925.6</v>
      </c>
      <c r="H67" s="66">
        <v>1100</v>
      </c>
      <c r="I67" s="66">
        <v>1110</v>
      </c>
      <c r="J67" s="66">
        <v>1109.75</v>
      </c>
      <c r="K67" s="66">
        <f t="shared" si="6"/>
        <v>119.89520311149525</v>
      </c>
      <c r="L67" s="66">
        <f t="shared" si="7"/>
        <v>99.977477477477478</v>
      </c>
    </row>
    <row r="68" spans="2:12" x14ac:dyDescent="0.25">
      <c r="B68" s="65" t="s">
        <v>151</v>
      </c>
      <c r="C68" s="65"/>
      <c r="D68" s="65"/>
      <c r="E68" s="65"/>
      <c r="F68" s="65" t="s">
        <v>152</v>
      </c>
      <c r="G68" s="65">
        <f>G69+G72</f>
        <v>23643.38</v>
      </c>
      <c r="H68" s="65">
        <f>H69+H72</f>
        <v>22480</v>
      </c>
      <c r="I68" s="65">
        <f>I69+I72</f>
        <v>26855</v>
      </c>
      <c r="J68" s="65">
        <f>J69+J72</f>
        <v>26854.94</v>
      </c>
      <c r="K68" s="65">
        <f t="shared" si="6"/>
        <v>113.58333706940378</v>
      </c>
      <c r="L68" s="65">
        <f t="shared" si="7"/>
        <v>99.999776577918453</v>
      </c>
    </row>
    <row r="69" spans="2:12" x14ac:dyDescent="0.25">
      <c r="B69" s="65"/>
      <c r="C69" s="65" t="s">
        <v>153</v>
      </c>
      <c r="D69" s="65"/>
      <c r="E69" s="65"/>
      <c r="F69" s="65" t="s">
        <v>154</v>
      </c>
      <c r="G69" s="65">
        <f t="shared" ref="G69:J70" si="8">G70</f>
        <v>3864.38</v>
      </c>
      <c r="H69" s="65">
        <f t="shared" si="8"/>
        <v>3980</v>
      </c>
      <c r="I69" s="65">
        <f t="shared" si="8"/>
        <v>3980</v>
      </c>
      <c r="J69" s="65">
        <f t="shared" si="8"/>
        <v>3979.94</v>
      </c>
      <c r="K69" s="65">
        <f t="shared" si="6"/>
        <v>102.99038914392477</v>
      </c>
      <c r="L69" s="65">
        <f t="shared" si="7"/>
        <v>99.99849246231156</v>
      </c>
    </row>
    <row r="70" spans="2:12" x14ac:dyDescent="0.25">
      <c r="B70" s="65"/>
      <c r="C70" s="65"/>
      <c r="D70" s="65" t="s">
        <v>155</v>
      </c>
      <c r="E70" s="65"/>
      <c r="F70" s="65" t="s">
        <v>156</v>
      </c>
      <c r="G70" s="65">
        <f t="shared" si="8"/>
        <v>3864.38</v>
      </c>
      <c r="H70" s="65">
        <f t="shared" si="8"/>
        <v>3980</v>
      </c>
      <c r="I70" s="65">
        <f t="shared" si="8"/>
        <v>3980</v>
      </c>
      <c r="J70" s="65">
        <f t="shared" si="8"/>
        <v>3979.94</v>
      </c>
      <c r="K70" s="65">
        <f t="shared" si="6"/>
        <v>102.99038914392477</v>
      </c>
      <c r="L70" s="65">
        <f t="shared" si="7"/>
        <v>99.99849246231156</v>
      </c>
    </row>
    <row r="71" spans="2:12" x14ac:dyDescent="0.25">
      <c r="B71" s="66"/>
      <c r="C71" s="66"/>
      <c r="D71" s="66"/>
      <c r="E71" s="66" t="s">
        <v>157</v>
      </c>
      <c r="F71" s="66" t="s">
        <v>158</v>
      </c>
      <c r="G71" s="66">
        <v>3864.38</v>
      </c>
      <c r="H71" s="66">
        <v>3980</v>
      </c>
      <c r="I71" s="66">
        <v>3980</v>
      </c>
      <c r="J71" s="66">
        <v>3979.94</v>
      </c>
      <c r="K71" s="66">
        <f t="shared" si="6"/>
        <v>102.99038914392477</v>
      </c>
      <c r="L71" s="66">
        <f t="shared" si="7"/>
        <v>99.99849246231156</v>
      </c>
    </row>
    <row r="72" spans="2:12" x14ac:dyDescent="0.25">
      <c r="B72" s="65"/>
      <c r="C72" s="65" t="s">
        <v>159</v>
      </c>
      <c r="D72" s="65"/>
      <c r="E72" s="65"/>
      <c r="F72" s="65" t="s">
        <v>160</v>
      </c>
      <c r="G72" s="65">
        <f t="shared" ref="G72:J73" si="9">G73</f>
        <v>19779</v>
      </c>
      <c r="H72" s="65">
        <f t="shared" si="9"/>
        <v>18500</v>
      </c>
      <c r="I72" s="65">
        <f t="shared" si="9"/>
        <v>22875</v>
      </c>
      <c r="J72" s="65">
        <f t="shared" si="9"/>
        <v>22875</v>
      </c>
      <c r="K72" s="65">
        <f t="shared" si="6"/>
        <v>115.65296526619142</v>
      </c>
      <c r="L72" s="65">
        <f t="shared" si="7"/>
        <v>100</v>
      </c>
    </row>
    <row r="73" spans="2:12" x14ac:dyDescent="0.25">
      <c r="B73" s="65"/>
      <c r="C73" s="65"/>
      <c r="D73" s="65" t="s">
        <v>161</v>
      </c>
      <c r="E73" s="65"/>
      <c r="F73" s="65" t="s">
        <v>162</v>
      </c>
      <c r="G73" s="65">
        <f t="shared" si="9"/>
        <v>19779</v>
      </c>
      <c r="H73" s="65">
        <f t="shared" si="9"/>
        <v>18500</v>
      </c>
      <c r="I73" s="65">
        <f t="shared" si="9"/>
        <v>22875</v>
      </c>
      <c r="J73" s="65">
        <f t="shared" si="9"/>
        <v>22875</v>
      </c>
      <c r="K73" s="65">
        <f t="shared" si="6"/>
        <v>115.65296526619142</v>
      </c>
      <c r="L73" s="65">
        <f t="shared" si="7"/>
        <v>100</v>
      </c>
    </row>
    <row r="74" spans="2:12" x14ac:dyDescent="0.25">
      <c r="B74" s="66"/>
      <c r="C74" s="66"/>
      <c r="D74" s="66"/>
      <c r="E74" s="66" t="s">
        <v>163</v>
      </c>
      <c r="F74" s="66" t="s">
        <v>162</v>
      </c>
      <c r="G74" s="66">
        <v>19779</v>
      </c>
      <c r="H74" s="66">
        <v>18500</v>
      </c>
      <c r="I74" s="66">
        <v>22875</v>
      </c>
      <c r="J74" s="66">
        <v>22875</v>
      </c>
      <c r="K74" s="66">
        <f t="shared" si="6"/>
        <v>115.65296526619142</v>
      </c>
      <c r="L74" s="66">
        <f t="shared" si="7"/>
        <v>100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C23" sqref="C23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45</v>
      </c>
      <c r="D4" s="28" t="s">
        <v>42</v>
      </c>
      <c r="E4" s="28" t="s">
        <v>43</v>
      </c>
      <c r="F4" s="28" t="s">
        <v>46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38</v>
      </c>
      <c r="C6" s="71">
        <f>C7+C9+C11</f>
        <v>2485543.4</v>
      </c>
      <c r="D6" s="71">
        <f>D7+D9+D11</f>
        <v>2923663</v>
      </c>
      <c r="E6" s="71">
        <f>E7+E9+E11</f>
        <v>2803427</v>
      </c>
      <c r="F6" s="71">
        <f>F7+F9+F11</f>
        <v>2803517.6900000004</v>
      </c>
      <c r="G6" s="72">
        <f t="shared" ref="G6:G19" si="0">(F6*100)/C6</f>
        <v>112.79294861638706</v>
      </c>
      <c r="H6" s="72">
        <f t="shared" ref="H6:H19" si="1">(F6*100)/E6</f>
        <v>100.00323496920019</v>
      </c>
    </row>
    <row r="7" spans="1:8" x14ac:dyDescent="0.25">
      <c r="A7"/>
      <c r="B7" s="8" t="s">
        <v>164</v>
      </c>
      <c r="C7" s="71">
        <f>C8</f>
        <v>2485080.15</v>
      </c>
      <c r="D7" s="71">
        <f>D8</f>
        <v>2923263</v>
      </c>
      <c r="E7" s="71">
        <f>E8</f>
        <v>2803027</v>
      </c>
      <c r="F7" s="71">
        <f>F8</f>
        <v>2803013.62</v>
      </c>
      <c r="G7" s="72">
        <f t="shared" si="0"/>
        <v>112.79369077894731</v>
      </c>
      <c r="H7" s="72">
        <f t="shared" si="1"/>
        <v>99.999522658896964</v>
      </c>
    </row>
    <row r="8" spans="1:8" x14ac:dyDescent="0.25">
      <c r="A8"/>
      <c r="B8" s="16" t="s">
        <v>165</v>
      </c>
      <c r="C8" s="73">
        <v>2485080.15</v>
      </c>
      <c r="D8" s="73">
        <v>2923263</v>
      </c>
      <c r="E8" s="73">
        <v>2803027</v>
      </c>
      <c r="F8" s="74">
        <v>2803013.62</v>
      </c>
      <c r="G8" s="70">
        <f t="shared" si="0"/>
        <v>112.79369077894731</v>
      </c>
      <c r="H8" s="70">
        <f t="shared" si="1"/>
        <v>99.999522658896964</v>
      </c>
    </row>
    <row r="9" spans="1:8" x14ac:dyDescent="0.25">
      <c r="A9"/>
      <c r="B9" s="8" t="s">
        <v>166</v>
      </c>
      <c r="C9" s="71">
        <f>C10</f>
        <v>325.52999999999997</v>
      </c>
      <c r="D9" s="71">
        <f>D10</f>
        <v>300</v>
      </c>
      <c r="E9" s="71">
        <f>E10</f>
        <v>300</v>
      </c>
      <c r="F9" s="71">
        <f>F10</f>
        <v>216.91</v>
      </c>
      <c r="G9" s="72">
        <f t="shared" si="0"/>
        <v>66.632875618222599</v>
      </c>
      <c r="H9" s="72">
        <f t="shared" si="1"/>
        <v>72.303333333333327</v>
      </c>
    </row>
    <row r="10" spans="1:8" x14ac:dyDescent="0.25">
      <c r="A10"/>
      <c r="B10" s="16" t="s">
        <v>167</v>
      </c>
      <c r="C10" s="73">
        <v>325.52999999999997</v>
      </c>
      <c r="D10" s="73">
        <v>300</v>
      </c>
      <c r="E10" s="73">
        <v>300</v>
      </c>
      <c r="F10" s="74">
        <v>216.91</v>
      </c>
      <c r="G10" s="70">
        <f t="shared" si="0"/>
        <v>66.632875618222599</v>
      </c>
      <c r="H10" s="70">
        <f t="shared" si="1"/>
        <v>72.303333333333327</v>
      </c>
    </row>
    <row r="11" spans="1:8" x14ac:dyDescent="0.25">
      <c r="A11"/>
      <c r="B11" s="8" t="s">
        <v>168</v>
      </c>
      <c r="C11" s="71">
        <f>C12</f>
        <v>137.72</v>
      </c>
      <c r="D11" s="71">
        <f>D12</f>
        <v>100</v>
      </c>
      <c r="E11" s="71">
        <f>E12</f>
        <v>100</v>
      </c>
      <c r="F11" s="71">
        <f>F12</f>
        <v>287.16000000000003</v>
      </c>
      <c r="G11" s="72">
        <f t="shared" si="0"/>
        <v>208.5100203311066</v>
      </c>
      <c r="H11" s="72">
        <f t="shared" si="1"/>
        <v>287.16000000000003</v>
      </c>
    </row>
    <row r="12" spans="1:8" x14ac:dyDescent="0.25">
      <c r="A12"/>
      <c r="B12" s="16" t="s">
        <v>169</v>
      </c>
      <c r="C12" s="73">
        <v>137.72</v>
      </c>
      <c r="D12" s="73">
        <v>100</v>
      </c>
      <c r="E12" s="73">
        <v>100</v>
      </c>
      <c r="F12" s="74">
        <v>287.16000000000003</v>
      </c>
      <c r="G12" s="70">
        <f t="shared" si="0"/>
        <v>208.5100203311066</v>
      </c>
      <c r="H12" s="70">
        <f t="shared" si="1"/>
        <v>287.16000000000003</v>
      </c>
    </row>
    <row r="13" spans="1:8" x14ac:dyDescent="0.25">
      <c r="B13" s="8" t="s">
        <v>32</v>
      </c>
      <c r="C13" s="75">
        <f>C14+C16+C18</f>
        <v>2485405.6799999997</v>
      </c>
      <c r="D13" s="75">
        <f>D14+D16+D18</f>
        <v>2923663</v>
      </c>
      <c r="E13" s="75">
        <f>E14+E16+E18</f>
        <v>2803427</v>
      </c>
      <c r="F13" s="75">
        <f>F14+F16+F18</f>
        <v>2803554.08</v>
      </c>
      <c r="G13" s="72">
        <f t="shared" si="0"/>
        <v>112.80066278757359</v>
      </c>
      <c r="H13" s="72">
        <f t="shared" si="1"/>
        <v>100.0045330233318</v>
      </c>
    </row>
    <row r="14" spans="1:8" x14ac:dyDescent="0.25">
      <c r="A14"/>
      <c r="B14" s="8" t="s">
        <v>164</v>
      </c>
      <c r="C14" s="75">
        <f>C15</f>
        <v>2485080.15</v>
      </c>
      <c r="D14" s="75">
        <f>D15</f>
        <v>2923263</v>
      </c>
      <c r="E14" s="75">
        <f>E15</f>
        <v>2803027</v>
      </c>
      <c r="F14" s="75">
        <f>F15</f>
        <v>2803013.62</v>
      </c>
      <c r="G14" s="72">
        <f t="shared" si="0"/>
        <v>112.79369077894731</v>
      </c>
      <c r="H14" s="72">
        <f t="shared" si="1"/>
        <v>99.999522658896964</v>
      </c>
    </row>
    <row r="15" spans="1:8" x14ac:dyDescent="0.25">
      <c r="A15"/>
      <c r="B15" s="16" t="s">
        <v>165</v>
      </c>
      <c r="C15" s="73">
        <v>2485080.15</v>
      </c>
      <c r="D15" s="73">
        <v>2923263</v>
      </c>
      <c r="E15" s="76">
        <v>2803027</v>
      </c>
      <c r="F15" s="74">
        <v>2803013.62</v>
      </c>
      <c r="G15" s="70">
        <f t="shared" si="0"/>
        <v>112.79369077894731</v>
      </c>
      <c r="H15" s="70">
        <f t="shared" si="1"/>
        <v>99.999522658896964</v>
      </c>
    </row>
    <row r="16" spans="1:8" x14ac:dyDescent="0.25">
      <c r="A16"/>
      <c r="B16" s="8" t="s">
        <v>166</v>
      </c>
      <c r="C16" s="75">
        <f>C17</f>
        <v>325.52999999999997</v>
      </c>
      <c r="D16" s="75">
        <f>D17</f>
        <v>300</v>
      </c>
      <c r="E16" s="75">
        <f>E17</f>
        <v>300</v>
      </c>
      <c r="F16" s="75">
        <f>F17</f>
        <v>216.91</v>
      </c>
      <c r="G16" s="72">
        <f t="shared" si="0"/>
        <v>66.632875618222599</v>
      </c>
      <c r="H16" s="72">
        <f t="shared" si="1"/>
        <v>72.303333333333327</v>
      </c>
    </row>
    <row r="17" spans="1:8" x14ac:dyDescent="0.25">
      <c r="A17"/>
      <c r="B17" s="16" t="s">
        <v>167</v>
      </c>
      <c r="C17" s="73">
        <v>325.52999999999997</v>
      </c>
      <c r="D17" s="73">
        <v>300</v>
      </c>
      <c r="E17" s="76">
        <v>300</v>
      </c>
      <c r="F17" s="74">
        <v>216.91</v>
      </c>
      <c r="G17" s="70">
        <f t="shared" si="0"/>
        <v>66.632875618222599</v>
      </c>
      <c r="H17" s="70">
        <f t="shared" si="1"/>
        <v>72.303333333333327</v>
      </c>
    </row>
    <row r="18" spans="1:8" x14ac:dyDescent="0.25">
      <c r="A18"/>
      <c r="B18" s="8" t="s">
        <v>168</v>
      </c>
      <c r="C18" s="75">
        <f>C19</f>
        <v>0</v>
      </c>
      <c r="D18" s="75">
        <f>D19</f>
        <v>100</v>
      </c>
      <c r="E18" s="75">
        <f>E19</f>
        <v>100</v>
      </c>
      <c r="F18" s="75">
        <f>F19</f>
        <v>323.55</v>
      </c>
      <c r="G18" s="72" t="e">
        <f t="shared" si="0"/>
        <v>#DIV/0!</v>
      </c>
      <c r="H18" s="72">
        <f t="shared" si="1"/>
        <v>323.55</v>
      </c>
    </row>
    <row r="19" spans="1:8" x14ac:dyDescent="0.25">
      <c r="A19"/>
      <c r="B19" s="16" t="s">
        <v>169</v>
      </c>
      <c r="C19" s="73">
        <v>0</v>
      </c>
      <c r="D19" s="73">
        <v>100</v>
      </c>
      <c r="E19" s="76">
        <v>100</v>
      </c>
      <c r="F19" s="74">
        <v>323.55</v>
      </c>
      <c r="G19" s="70" t="e">
        <f t="shared" si="0"/>
        <v>#DIV/0!</v>
      </c>
      <c r="H19" s="70">
        <f t="shared" si="1"/>
        <v>323.55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K6" sqref="K6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47</v>
      </c>
      <c r="D4" s="28" t="s">
        <v>42</v>
      </c>
      <c r="E4" s="28" t="s">
        <v>43</v>
      </c>
      <c r="F4" s="28" t="s">
        <v>48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2485405.6800000002</v>
      </c>
      <c r="D6" s="75">
        <f t="shared" si="0"/>
        <v>2923663</v>
      </c>
      <c r="E6" s="75">
        <f t="shared" si="0"/>
        <v>2803427</v>
      </c>
      <c r="F6" s="75">
        <f t="shared" si="0"/>
        <v>2803554.08</v>
      </c>
      <c r="G6" s="70">
        <f>(F6*100)/C6</f>
        <v>112.80066278757357</v>
      </c>
      <c r="H6" s="70">
        <f>(F6*100)/E6</f>
        <v>100.0045330233318</v>
      </c>
    </row>
    <row r="7" spans="2:8" x14ac:dyDescent="0.25">
      <c r="B7" s="8" t="s">
        <v>170</v>
      </c>
      <c r="C7" s="75">
        <f t="shared" si="0"/>
        <v>2485405.6800000002</v>
      </c>
      <c r="D7" s="75">
        <f t="shared" si="0"/>
        <v>2923663</v>
      </c>
      <c r="E7" s="75">
        <f t="shared" si="0"/>
        <v>2803427</v>
      </c>
      <c r="F7" s="75">
        <f t="shared" si="0"/>
        <v>2803554.08</v>
      </c>
      <c r="G7" s="70">
        <f>(F7*100)/C7</f>
        <v>112.80066278757357</v>
      </c>
      <c r="H7" s="70">
        <f>(F7*100)/E7</f>
        <v>100.0045330233318</v>
      </c>
    </row>
    <row r="8" spans="2:8" x14ac:dyDescent="0.25">
      <c r="B8" s="11" t="s">
        <v>171</v>
      </c>
      <c r="C8" s="73">
        <v>2485405.6800000002</v>
      </c>
      <c r="D8" s="73">
        <v>2923663</v>
      </c>
      <c r="E8" s="73">
        <v>2803427</v>
      </c>
      <c r="F8" s="74">
        <v>2803554.08</v>
      </c>
      <c r="G8" s="70">
        <f>(F8*100)/C8</f>
        <v>112.80066278757357</v>
      </c>
      <c r="H8" s="70">
        <f>(F8*100)/E8</f>
        <v>100.0045330233318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45</v>
      </c>
      <c r="H7" s="31" t="s">
        <v>42</v>
      </c>
      <c r="I7" s="31" t="s">
        <v>43</v>
      </c>
      <c r="J7" s="31" t="s">
        <v>46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41</v>
      </c>
      <c r="D4" s="28" t="s">
        <v>42</v>
      </c>
      <c r="E4" s="28" t="s">
        <v>43</v>
      </c>
      <c r="F4" s="28" t="s">
        <v>44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39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9"/>
  <sheetViews>
    <sheetView zoomScaleNormal="100" workbookViewId="0">
      <selection activeCell="E12" sqref="E12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186</v>
      </c>
      <c r="B1" s="38" t="s">
        <v>172</v>
      </c>
      <c r="C1" s="39"/>
    </row>
    <row r="2" spans="1:6" ht="15" customHeight="1" x14ac:dyDescent="0.2">
      <c r="A2" s="41" t="s">
        <v>33</v>
      </c>
      <c r="B2" s="42" t="s">
        <v>173</v>
      </c>
      <c r="C2" s="39"/>
    </row>
    <row r="3" spans="1:6" s="39" customFormat="1" ht="43.5" customHeight="1" x14ac:dyDescent="0.2">
      <c r="A3" s="43" t="s">
        <v>34</v>
      </c>
      <c r="B3" s="37" t="s">
        <v>174</v>
      </c>
    </row>
    <row r="4" spans="1:6" s="39" customFormat="1" x14ac:dyDescent="0.2">
      <c r="A4" s="43" t="s">
        <v>35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36</v>
      </c>
      <c r="B6" s="46"/>
    </row>
    <row r="7" spans="1:6" x14ac:dyDescent="0.2">
      <c r="A7" s="47" t="s">
        <v>176</v>
      </c>
      <c r="B7" s="46"/>
      <c r="C7" s="77">
        <f>C12+C53</f>
        <v>2923263</v>
      </c>
      <c r="D7" s="77">
        <f>D12+D53</f>
        <v>2803027</v>
      </c>
      <c r="E7" s="77">
        <f>E12+E53</f>
        <v>2803013.62</v>
      </c>
      <c r="F7" s="77">
        <f>(E7*100)/D7</f>
        <v>99.999522658896964</v>
      </c>
    </row>
    <row r="8" spans="1:6" x14ac:dyDescent="0.2">
      <c r="A8" s="47" t="s">
        <v>73</v>
      </c>
      <c r="B8" s="46"/>
      <c r="C8" s="77">
        <f>C66</f>
        <v>300</v>
      </c>
      <c r="D8" s="77">
        <f>D66</f>
        <v>300</v>
      </c>
      <c r="E8" s="77">
        <f>E66</f>
        <v>216.91</v>
      </c>
      <c r="F8" s="77">
        <f>(E8*100)/D8</f>
        <v>72.303333333333327</v>
      </c>
    </row>
    <row r="9" spans="1:6" x14ac:dyDescent="0.2">
      <c r="A9" s="47" t="s">
        <v>177</v>
      </c>
      <c r="B9" s="46"/>
      <c r="C9" s="77">
        <f>C75</f>
        <v>100</v>
      </c>
      <c r="D9" s="77">
        <f>D75</f>
        <v>100</v>
      </c>
      <c r="E9" s="77">
        <f>E75</f>
        <v>323.55</v>
      </c>
      <c r="F9" s="77">
        <f>(E9*100)/D9</f>
        <v>323.55</v>
      </c>
    </row>
    <row r="10" spans="1:6" s="57" customFormat="1" x14ac:dyDescent="0.2"/>
    <row r="11" spans="1:6" ht="38.25" x14ac:dyDescent="0.2">
      <c r="A11" s="47" t="s">
        <v>178</v>
      </c>
      <c r="B11" s="47" t="s">
        <v>179</v>
      </c>
      <c r="C11" s="47" t="s">
        <v>42</v>
      </c>
      <c r="D11" s="47" t="s">
        <v>180</v>
      </c>
      <c r="E11" s="47" t="s">
        <v>181</v>
      </c>
      <c r="F11" s="47" t="s">
        <v>182</v>
      </c>
    </row>
    <row r="12" spans="1:6" x14ac:dyDescent="0.2">
      <c r="A12" s="49" t="s">
        <v>71</v>
      </c>
      <c r="B12" s="50" t="s">
        <v>72</v>
      </c>
      <c r="C12" s="80">
        <f>C13+C21+C48</f>
        <v>2900783</v>
      </c>
      <c r="D12" s="80">
        <f>D13+D21+D48</f>
        <v>2776172</v>
      </c>
      <c r="E12" s="80">
        <f>E13+E21+E48</f>
        <v>2776158.68</v>
      </c>
      <c r="F12" s="81">
        <f>(E12*100)/D12</f>
        <v>99.999520202638735</v>
      </c>
    </row>
    <row r="13" spans="1:6" x14ac:dyDescent="0.2">
      <c r="A13" s="51" t="s">
        <v>73</v>
      </c>
      <c r="B13" s="52" t="s">
        <v>74</v>
      </c>
      <c r="C13" s="82">
        <f>C14+C17+C19</f>
        <v>2320699</v>
      </c>
      <c r="D13" s="82">
        <f>D14+D17+D19</f>
        <v>2302983</v>
      </c>
      <c r="E13" s="82">
        <f>E14+E17+E19</f>
        <v>2302979.9900000002</v>
      </c>
      <c r="F13" s="81">
        <f>(E13*100)/D13</f>
        <v>99.999869299947065</v>
      </c>
    </row>
    <row r="14" spans="1:6" x14ac:dyDescent="0.2">
      <c r="A14" s="53" t="s">
        <v>75</v>
      </c>
      <c r="B14" s="54" t="s">
        <v>76</v>
      </c>
      <c r="C14" s="83">
        <f>C15+C16</f>
        <v>1942150</v>
      </c>
      <c r="D14" s="83">
        <f>D15+D16</f>
        <v>1928379</v>
      </c>
      <c r="E14" s="83">
        <f>E15+E16</f>
        <v>1928377.4400000002</v>
      </c>
      <c r="F14" s="83">
        <f>(E14*100)/D14</f>
        <v>99.999919103039389</v>
      </c>
    </row>
    <row r="15" spans="1:6" x14ac:dyDescent="0.2">
      <c r="A15" s="55" t="s">
        <v>77</v>
      </c>
      <c r="B15" s="56" t="s">
        <v>78</v>
      </c>
      <c r="C15" s="84">
        <v>1919023</v>
      </c>
      <c r="D15" s="84">
        <v>1910061</v>
      </c>
      <c r="E15" s="84">
        <v>1910060.1</v>
      </c>
      <c r="F15" s="84"/>
    </row>
    <row r="16" spans="1:6" x14ac:dyDescent="0.2">
      <c r="A16" s="55" t="s">
        <v>79</v>
      </c>
      <c r="B16" s="56" t="s">
        <v>80</v>
      </c>
      <c r="C16" s="84">
        <v>23127</v>
      </c>
      <c r="D16" s="84">
        <v>18318</v>
      </c>
      <c r="E16" s="84">
        <v>18317.34</v>
      </c>
      <c r="F16" s="84"/>
    </row>
    <row r="17" spans="1:6" x14ac:dyDescent="0.2">
      <c r="A17" s="53" t="s">
        <v>81</v>
      </c>
      <c r="B17" s="54" t="s">
        <v>82</v>
      </c>
      <c r="C17" s="83">
        <f>C18</f>
        <v>58094</v>
      </c>
      <c r="D17" s="83">
        <f>D18</f>
        <v>59257</v>
      </c>
      <c r="E17" s="83">
        <f>E18</f>
        <v>59256.31</v>
      </c>
      <c r="F17" s="83">
        <f>(E17*100)/D17</f>
        <v>99.99883558060651</v>
      </c>
    </row>
    <row r="18" spans="1:6" x14ac:dyDescent="0.2">
      <c r="A18" s="55" t="s">
        <v>83</v>
      </c>
      <c r="B18" s="56" t="s">
        <v>82</v>
      </c>
      <c r="C18" s="84">
        <v>58094</v>
      </c>
      <c r="D18" s="84">
        <v>59257</v>
      </c>
      <c r="E18" s="84">
        <v>59256.31</v>
      </c>
      <c r="F18" s="84"/>
    </row>
    <row r="19" spans="1:6" x14ac:dyDescent="0.2">
      <c r="A19" s="53" t="s">
        <v>84</v>
      </c>
      <c r="B19" s="54" t="s">
        <v>85</v>
      </c>
      <c r="C19" s="83">
        <f>C20</f>
        <v>320455</v>
      </c>
      <c r="D19" s="83">
        <f>D20</f>
        <v>315347</v>
      </c>
      <c r="E19" s="83">
        <f>E20</f>
        <v>315346.24</v>
      </c>
      <c r="F19" s="83">
        <f>(E19*100)/D19</f>
        <v>99.999758995646062</v>
      </c>
    </row>
    <row r="20" spans="1:6" x14ac:dyDescent="0.2">
      <c r="A20" s="55" t="s">
        <v>86</v>
      </c>
      <c r="B20" s="56" t="s">
        <v>87</v>
      </c>
      <c r="C20" s="84">
        <v>320455</v>
      </c>
      <c r="D20" s="84">
        <v>315347</v>
      </c>
      <c r="E20" s="84">
        <v>315346.24</v>
      </c>
      <c r="F20" s="84"/>
    </row>
    <row r="21" spans="1:6" x14ac:dyDescent="0.2">
      <c r="A21" s="51" t="s">
        <v>88</v>
      </c>
      <c r="B21" s="52" t="s">
        <v>89</v>
      </c>
      <c r="C21" s="82">
        <f>C22+C26+C32+C41+C43</f>
        <v>578819</v>
      </c>
      <c r="D21" s="82">
        <f>D22+D26+D32+D41+D43</f>
        <v>471914</v>
      </c>
      <c r="E21" s="82">
        <f>E22+E26+E32+E41+E43</f>
        <v>471904.55999999994</v>
      </c>
      <c r="F21" s="81">
        <f>(E21*100)/D21</f>
        <v>99.99799963552681</v>
      </c>
    </row>
    <row r="22" spans="1:6" x14ac:dyDescent="0.2">
      <c r="A22" s="53" t="s">
        <v>90</v>
      </c>
      <c r="B22" s="54" t="s">
        <v>91</v>
      </c>
      <c r="C22" s="83">
        <f>C23+C24+C25</f>
        <v>74500</v>
      </c>
      <c r="D22" s="83">
        <f>D23+D24+D25</f>
        <v>66559</v>
      </c>
      <c r="E22" s="83">
        <f>E23+E24+E25</f>
        <v>66557.47</v>
      </c>
      <c r="F22" s="83">
        <f>(E22*100)/D22</f>
        <v>99.997701287579446</v>
      </c>
    </row>
    <row r="23" spans="1:6" x14ac:dyDescent="0.2">
      <c r="A23" s="55" t="s">
        <v>92</v>
      </c>
      <c r="B23" s="56" t="s">
        <v>93</v>
      </c>
      <c r="C23" s="84">
        <v>5500</v>
      </c>
      <c r="D23" s="84">
        <v>3978</v>
      </c>
      <c r="E23" s="84">
        <v>3977.65</v>
      </c>
      <c r="F23" s="84"/>
    </row>
    <row r="24" spans="1:6" ht="25.5" x14ac:dyDescent="0.2">
      <c r="A24" s="55" t="s">
        <v>94</v>
      </c>
      <c r="B24" s="56" t="s">
        <v>95</v>
      </c>
      <c r="C24" s="84">
        <v>65000</v>
      </c>
      <c r="D24" s="84">
        <v>60320</v>
      </c>
      <c r="E24" s="84">
        <v>60319.4</v>
      </c>
      <c r="F24" s="84"/>
    </row>
    <row r="25" spans="1:6" x14ac:dyDescent="0.2">
      <c r="A25" s="55" t="s">
        <v>96</v>
      </c>
      <c r="B25" s="56" t="s">
        <v>97</v>
      </c>
      <c r="C25" s="84">
        <v>4000</v>
      </c>
      <c r="D25" s="84">
        <v>2261</v>
      </c>
      <c r="E25" s="84">
        <v>2260.42</v>
      </c>
      <c r="F25" s="84"/>
    </row>
    <row r="26" spans="1:6" x14ac:dyDescent="0.2">
      <c r="A26" s="53" t="s">
        <v>98</v>
      </c>
      <c r="B26" s="54" t="s">
        <v>99</v>
      </c>
      <c r="C26" s="83">
        <f>C27+C28+C29+C30+C31</f>
        <v>121725</v>
      </c>
      <c r="D26" s="83">
        <f>D27+D28+D29+D30+D31</f>
        <v>67331</v>
      </c>
      <c r="E26" s="83">
        <f>E27+E28+E29+E30+E31</f>
        <v>67329.149999999994</v>
      </c>
      <c r="F26" s="83">
        <f>(E26*100)/D26</f>
        <v>99.997252380032975</v>
      </c>
    </row>
    <row r="27" spans="1:6" x14ac:dyDescent="0.2">
      <c r="A27" s="55" t="s">
        <v>100</v>
      </c>
      <c r="B27" s="56" t="s">
        <v>101</v>
      </c>
      <c r="C27" s="84">
        <v>18500</v>
      </c>
      <c r="D27" s="84">
        <v>13055</v>
      </c>
      <c r="E27" s="84">
        <v>13054.96</v>
      </c>
      <c r="F27" s="84"/>
    </row>
    <row r="28" spans="1:6" x14ac:dyDescent="0.2">
      <c r="A28" s="55" t="s">
        <v>102</v>
      </c>
      <c r="B28" s="56" t="s">
        <v>103</v>
      </c>
      <c r="C28" s="84">
        <v>100000</v>
      </c>
      <c r="D28" s="84">
        <v>50989</v>
      </c>
      <c r="E28" s="84">
        <v>50988.68</v>
      </c>
      <c r="F28" s="84"/>
    </row>
    <row r="29" spans="1:6" x14ac:dyDescent="0.2">
      <c r="A29" s="55" t="s">
        <v>104</v>
      </c>
      <c r="B29" s="56" t="s">
        <v>105</v>
      </c>
      <c r="C29" s="84">
        <v>1200</v>
      </c>
      <c r="D29" s="84">
        <v>65</v>
      </c>
      <c r="E29" s="84">
        <v>64.11</v>
      </c>
      <c r="F29" s="84"/>
    </row>
    <row r="30" spans="1:6" x14ac:dyDescent="0.2">
      <c r="A30" s="55" t="s">
        <v>106</v>
      </c>
      <c r="B30" s="56" t="s">
        <v>107</v>
      </c>
      <c r="C30" s="84">
        <v>1650</v>
      </c>
      <c r="D30" s="84">
        <v>2928</v>
      </c>
      <c r="E30" s="84">
        <v>2927.5</v>
      </c>
      <c r="F30" s="84"/>
    </row>
    <row r="31" spans="1:6" x14ac:dyDescent="0.2">
      <c r="A31" s="55" t="s">
        <v>108</v>
      </c>
      <c r="B31" s="56" t="s">
        <v>109</v>
      </c>
      <c r="C31" s="84">
        <v>375</v>
      </c>
      <c r="D31" s="84">
        <v>294</v>
      </c>
      <c r="E31" s="84">
        <v>293.89999999999998</v>
      </c>
      <c r="F31" s="84"/>
    </row>
    <row r="32" spans="1:6" x14ac:dyDescent="0.2">
      <c r="A32" s="53" t="s">
        <v>110</v>
      </c>
      <c r="B32" s="54" t="s">
        <v>111</v>
      </c>
      <c r="C32" s="83">
        <f>C33+C34+C35+C36+C37+C38+C39+C40</f>
        <v>374030</v>
      </c>
      <c r="D32" s="83">
        <f>D33+D34+D35+D36+D37+D38+D39+D40</f>
        <v>331803</v>
      </c>
      <c r="E32" s="83">
        <f>E33+E34+E35+E36+E37+E38+E39+E40</f>
        <v>331798.95999999996</v>
      </c>
      <c r="F32" s="83">
        <f>(E32*100)/D32</f>
        <v>99.998782410044512</v>
      </c>
    </row>
    <row r="33" spans="1:6" x14ac:dyDescent="0.2">
      <c r="A33" s="55" t="s">
        <v>112</v>
      </c>
      <c r="B33" s="56" t="s">
        <v>113</v>
      </c>
      <c r="C33" s="84">
        <v>29600</v>
      </c>
      <c r="D33" s="84">
        <v>24688</v>
      </c>
      <c r="E33" s="84">
        <v>24687.81</v>
      </c>
      <c r="F33" s="84"/>
    </row>
    <row r="34" spans="1:6" x14ac:dyDescent="0.2">
      <c r="A34" s="55" t="s">
        <v>114</v>
      </c>
      <c r="B34" s="56" t="s">
        <v>115</v>
      </c>
      <c r="C34" s="84">
        <v>28000</v>
      </c>
      <c r="D34" s="84">
        <v>16188</v>
      </c>
      <c r="E34" s="84">
        <v>16187.19</v>
      </c>
      <c r="F34" s="84"/>
    </row>
    <row r="35" spans="1:6" x14ac:dyDescent="0.2">
      <c r="A35" s="55" t="s">
        <v>116</v>
      </c>
      <c r="B35" s="56" t="s">
        <v>117</v>
      </c>
      <c r="C35" s="84">
        <v>3000</v>
      </c>
      <c r="D35" s="84">
        <v>911</v>
      </c>
      <c r="E35" s="84">
        <v>911</v>
      </c>
      <c r="F35" s="84"/>
    </row>
    <row r="36" spans="1:6" x14ac:dyDescent="0.2">
      <c r="A36" s="55" t="s">
        <v>118</v>
      </c>
      <c r="B36" s="56" t="s">
        <v>119</v>
      </c>
      <c r="C36" s="84">
        <v>10600</v>
      </c>
      <c r="D36" s="84">
        <v>10492</v>
      </c>
      <c r="E36" s="84">
        <v>10491.17</v>
      </c>
      <c r="F36" s="84"/>
    </row>
    <row r="37" spans="1:6" x14ac:dyDescent="0.2">
      <c r="A37" s="55" t="s">
        <v>120</v>
      </c>
      <c r="B37" s="56" t="s">
        <v>121</v>
      </c>
      <c r="C37" s="84">
        <v>4140</v>
      </c>
      <c r="D37" s="84">
        <v>3281</v>
      </c>
      <c r="E37" s="84">
        <v>3280.33</v>
      </c>
      <c r="F37" s="84"/>
    </row>
    <row r="38" spans="1:6" x14ac:dyDescent="0.2">
      <c r="A38" s="55" t="s">
        <v>122</v>
      </c>
      <c r="B38" s="56" t="s">
        <v>123</v>
      </c>
      <c r="C38" s="84">
        <v>100</v>
      </c>
      <c r="D38" s="84">
        <v>106</v>
      </c>
      <c r="E38" s="84">
        <v>105.55</v>
      </c>
      <c r="F38" s="84"/>
    </row>
    <row r="39" spans="1:6" x14ac:dyDescent="0.2">
      <c r="A39" s="55" t="s">
        <v>124</v>
      </c>
      <c r="B39" s="56" t="s">
        <v>125</v>
      </c>
      <c r="C39" s="84">
        <v>280000</v>
      </c>
      <c r="D39" s="84">
        <v>263678</v>
      </c>
      <c r="E39" s="84">
        <v>263677.36</v>
      </c>
      <c r="F39" s="84"/>
    </row>
    <row r="40" spans="1:6" x14ac:dyDescent="0.2">
      <c r="A40" s="55" t="s">
        <v>126</v>
      </c>
      <c r="B40" s="56" t="s">
        <v>127</v>
      </c>
      <c r="C40" s="84">
        <v>18590</v>
      </c>
      <c r="D40" s="84">
        <v>12459</v>
      </c>
      <c r="E40" s="84">
        <v>12458.55</v>
      </c>
      <c r="F40" s="84"/>
    </row>
    <row r="41" spans="1:6" x14ac:dyDescent="0.2">
      <c r="A41" s="53" t="s">
        <v>128</v>
      </c>
      <c r="B41" s="54" t="s">
        <v>129</v>
      </c>
      <c r="C41" s="83">
        <f>C42</f>
        <v>6000</v>
      </c>
      <c r="D41" s="83">
        <f>D42</f>
        <v>3702</v>
      </c>
      <c r="E41" s="83">
        <f>E42</f>
        <v>3701.23</v>
      </c>
      <c r="F41" s="83">
        <f>(E41*100)/D41</f>
        <v>99.979200432198809</v>
      </c>
    </row>
    <row r="42" spans="1:6" ht="25.5" x14ac:dyDescent="0.2">
      <c r="A42" s="55" t="s">
        <v>130</v>
      </c>
      <c r="B42" s="56" t="s">
        <v>131</v>
      </c>
      <c r="C42" s="84">
        <v>6000</v>
      </c>
      <c r="D42" s="84">
        <v>3702</v>
      </c>
      <c r="E42" s="84">
        <v>3701.23</v>
      </c>
      <c r="F42" s="84"/>
    </row>
    <row r="43" spans="1:6" x14ac:dyDescent="0.2">
      <c r="A43" s="53" t="s">
        <v>132</v>
      </c>
      <c r="B43" s="54" t="s">
        <v>133</v>
      </c>
      <c r="C43" s="83">
        <f>C44+C45+C46+C47</f>
        <v>2564</v>
      </c>
      <c r="D43" s="83">
        <f>D44+D45+D46+D47</f>
        <v>2519</v>
      </c>
      <c r="E43" s="83">
        <f>E44+E45+E46+E47</f>
        <v>2517.75</v>
      </c>
      <c r="F43" s="83">
        <f>(E43*100)/D43</f>
        <v>99.950377133783249</v>
      </c>
    </row>
    <row r="44" spans="1:6" x14ac:dyDescent="0.2">
      <c r="A44" s="55" t="s">
        <v>134</v>
      </c>
      <c r="B44" s="56" t="s">
        <v>135</v>
      </c>
      <c r="C44" s="84">
        <v>600</v>
      </c>
      <c r="D44" s="84">
        <v>572</v>
      </c>
      <c r="E44" s="84">
        <v>571.4</v>
      </c>
      <c r="F44" s="84"/>
    </row>
    <row r="45" spans="1:6" x14ac:dyDescent="0.2">
      <c r="A45" s="55" t="s">
        <v>136</v>
      </c>
      <c r="B45" s="56" t="s">
        <v>137</v>
      </c>
      <c r="C45" s="84">
        <v>350</v>
      </c>
      <c r="D45" s="84">
        <v>350</v>
      </c>
      <c r="E45" s="84">
        <v>350</v>
      </c>
      <c r="F45" s="84"/>
    </row>
    <row r="46" spans="1:6" x14ac:dyDescent="0.2">
      <c r="A46" s="55" t="s">
        <v>138</v>
      </c>
      <c r="B46" s="56" t="s">
        <v>139</v>
      </c>
      <c r="C46" s="84">
        <v>944</v>
      </c>
      <c r="D46" s="84">
        <v>944</v>
      </c>
      <c r="E46" s="84">
        <v>944</v>
      </c>
      <c r="F46" s="84"/>
    </row>
    <row r="47" spans="1:6" x14ac:dyDescent="0.2">
      <c r="A47" s="55" t="s">
        <v>140</v>
      </c>
      <c r="B47" s="56" t="s">
        <v>133</v>
      </c>
      <c r="C47" s="84">
        <v>670</v>
      </c>
      <c r="D47" s="84">
        <v>653</v>
      </c>
      <c r="E47" s="84">
        <v>652.35</v>
      </c>
      <c r="F47" s="84"/>
    </row>
    <row r="48" spans="1:6" x14ac:dyDescent="0.2">
      <c r="A48" s="51" t="s">
        <v>141</v>
      </c>
      <c r="B48" s="52" t="s">
        <v>142</v>
      </c>
      <c r="C48" s="82">
        <f>C49+C51</f>
        <v>1265</v>
      </c>
      <c r="D48" s="82">
        <f>D49+D51</f>
        <v>1275</v>
      </c>
      <c r="E48" s="82">
        <f>E49+E51</f>
        <v>1274.1300000000001</v>
      </c>
      <c r="F48" s="81">
        <f>(E48*100)/D48</f>
        <v>99.931764705882358</v>
      </c>
    </row>
    <row r="49" spans="1:6" x14ac:dyDescent="0.2">
      <c r="A49" s="53" t="s">
        <v>143</v>
      </c>
      <c r="B49" s="54" t="s">
        <v>144</v>
      </c>
      <c r="C49" s="83">
        <f>C50</f>
        <v>165</v>
      </c>
      <c r="D49" s="83">
        <f>D50</f>
        <v>165</v>
      </c>
      <c r="E49" s="83">
        <f>E50</f>
        <v>164.38</v>
      </c>
      <c r="F49" s="83">
        <f>(E49*100)/D49</f>
        <v>99.624242424242425</v>
      </c>
    </row>
    <row r="50" spans="1:6" ht="25.5" x14ac:dyDescent="0.2">
      <c r="A50" s="55" t="s">
        <v>145</v>
      </c>
      <c r="B50" s="56" t="s">
        <v>146</v>
      </c>
      <c r="C50" s="84">
        <v>165</v>
      </c>
      <c r="D50" s="84">
        <v>165</v>
      </c>
      <c r="E50" s="84">
        <v>164.38</v>
      </c>
      <c r="F50" s="84"/>
    </row>
    <row r="51" spans="1:6" x14ac:dyDescent="0.2">
      <c r="A51" s="53" t="s">
        <v>147</v>
      </c>
      <c r="B51" s="54" t="s">
        <v>148</v>
      </c>
      <c r="C51" s="83">
        <f>C52</f>
        <v>1100</v>
      </c>
      <c r="D51" s="83">
        <f>D52</f>
        <v>1110</v>
      </c>
      <c r="E51" s="83">
        <f>E52</f>
        <v>1109.75</v>
      </c>
      <c r="F51" s="83">
        <f>(E51*100)/D51</f>
        <v>99.977477477477478</v>
      </c>
    </row>
    <row r="52" spans="1:6" x14ac:dyDescent="0.2">
      <c r="A52" s="55" t="s">
        <v>149</v>
      </c>
      <c r="B52" s="56" t="s">
        <v>150</v>
      </c>
      <c r="C52" s="84">
        <v>1100</v>
      </c>
      <c r="D52" s="84">
        <v>1110</v>
      </c>
      <c r="E52" s="84">
        <v>1109.75</v>
      </c>
      <c r="F52" s="84"/>
    </row>
    <row r="53" spans="1:6" x14ac:dyDescent="0.2">
      <c r="A53" s="49" t="s">
        <v>151</v>
      </c>
      <c r="B53" s="50" t="s">
        <v>152</v>
      </c>
      <c r="C53" s="80">
        <f>C54+C57</f>
        <v>22480</v>
      </c>
      <c r="D53" s="80">
        <f>D54+D57</f>
        <v>26855</v>
      </c>
      <c r="E53" s="80">
        <f>E54+E57</f>
        <v>26854.94</v>
      </c>
      <c r="F53" s="81">
        <f>(E53*100)/D53</f>
        <v>99.999776577918453</v>
      </c>
    </row>
    <row r="54" spans="1:6" x14ac:dyDescent="0.2">
      <c r="A54" s="51" t="s">
        <v>153</v>
      </c>
      <c r="B54" s="52" t="s">
        <v>154</v>
      </c>
      <c r="C54" s="82">
        <f t="shared" ref="C54:E55" si="0">C55</f>
        <v>3980</v>
      </c>
      <c r="D54" s="82">
        <f t="shared" si="0"/>
        <v>3980</v>
      </c>
      <c r="E54" s="82">
        <f t="shared" si="0"/>
        <v>3979.94</v>
      </c>
      <c r="F54" s="81">
        <f>(E54*100)/D54</f>
        <v>99.99849246231156</v>
      </c>
    </row>
    <row r="55" spans="1:6" x14ac:dyDescent="0.2">
      <c r="A55" s="53" t="s">
        <v>155</v>
      </c>
      <c r="B55" s="54" t="s">
        <v>156</v>
      </c>
      <c r="C55" s="83">
        <f t="shared" si="0"/>
        <v>3980</v>
      </c>
      <c r="D55" s="83">
        <f t="shared" si="0"/>
        <v>3980</v>
      </c>
      <c r="E55" s="83">
        <f t="shared" si="0"/>
        <v>3979.94</v>
      </c>
      <c r="F55" s="83">
        <f>(E55*100)/D55</f>
        <v>99.99849246231156</v>
      </c>
    </row>
    <row r="56" spans="1:6" x14ac:dyDescent="0.2">
      <c r="A56" s="55" t="s">
        <v>157</v>
      </c>
      <c r="B56" s="56" t="s">
        <v>158</v>
      </c>
      <c r="C56" s="84">
        <v>3980</v>
      </c>
      <c r="D56" s="84">
        <v>3980</v>
      </c>
      <c r="E56" s="84">
        <v>3979.94</v>
      </c>
      <c r="F56" s="84"/>
    </row>
    <row r="57" spans="1:6" x14ac:dyDescent="0.2">
      <c r="A57" s="51" t="s">
        <v>159</v>
      </c>
      <c r="B57" s="52" t="s">
        <v>160</v>
      </c>
      <c r="C57" s="82">
        <f t="shared" ref="C57:E58" si="1">C58</f>
        <v>18500</v>
      </c>
      <c r="D57" s="82">
        <f t="shared" si="1"/>
        <v>22875</v>
      </c>
      <c r="E57" s="82">
        <f t="shared" si="1"/>
        <v>22875</v>
      </c>
      <c r="F57" s="81">
        <f>(E57*100)/D57</f>
        <v>100</v>
      </c>
    </row>
    <row r="58" spans="1:6" ht="25.5" x14ac:dyDescent="0.2">
      <c r="A58" s="53" t="s">
        <v>161</v>
      </c>
      <c r="B58" s="54" t="s">
        <v>162</v>
      </c>
      <c r="C58" s="83">
        <f t="shared" si="1"/>
        <v>18500</v>
      </c>
      <c r="D58" s="83">
        <f t="shared" si="1"/>
        <v>22875</v>
      </c>
      <c r="E58" s="83">
        <f t="shared" si="1"/>
        <v>22875</v>
      </c>
      <c r="F58" s="83">
        <f>(E58*100)/D58</f>
        <v>100</v>
      </c>
    </row>
    <row r="59" spans="1:6" x14ac:dyDescent="0.2">
      <c r="A59" s="55" t="s">
        <v>163</v>
      </c>
      <c r="B59" s="56" t="s">
        <v>162</v>
      </c>
      <c r="C59" s="84">
        <v>18500</v>
      </c>
      <c r="D59" s="84">
        <v>22875</v>
      </c>
      <c r="E59" s="84">
        <v>22875</v>
      </c>
      <c r="F59" s="84"/>
    </row>
    <row r="60" spans="1:6" x14ac:dyDescent="0.2">
      <c r="A60" s="49" t="s">
        <v>49</v>
      </c>
      <c r="B60" s="50" t="s">
        <v>50</v>
      </c>
      <c r="C60" s="80">
        <f t="shared" ref="C60:E61" si="2">C61</f>
        <v>2923263</v>
      </c>
      <c r="D60" s="80">
        <f t="shared" si="2"/>
        <v>2803027</v>
      </c>
      <c r="E60" s="80">
        <f t="shared" si="2"/>
        <v>2803013.62</v>
      </c>
      <c r="F60" s="81">
        <f>(E60*100)/D60</f>
        <v>99.999522658896964</v>
      </c>
    </row>
    <row r="61" spans="1:6" x14ac:dyDescent="0.2">
      <c r="A61" s="51" t="s">
        <v>63</v>
      </c>
      <c r="B61" s="52" t="s">
        <v>64</v>
      </c>
      <c r="C61" s="82">
        <f t="shared" si="2"/>
        <v>2923263</v>
      </c>
      <c r="D61" s="82">
        <f t="shared" si="2"/>
        <v>2803027</v>
      </c>
      <c r="E61" s="82">
        <f t="shared" si="2"/>
        <v>2803013.62</v>
      </c>
      <c r="F61" s="81">
        <f>(E61*100)/D61</f>
        <v>99.999522658896964</v>
      </c>
    </row>
    <row r="62" spans="1:6" ht="25.5" x14ac:dyDescent="0.2">
      <c r="A62" s="53" t="s">
        <v>65</v>
      </c>
      <c r="B62" s="54" t="s">
        <v>66</v>
      </c>
      <c r="C62" s="83">
        <f>C63+C64</f>
        <v>2923263</v>
      </c>
      <c r="D62" s="83">
        <f>D63+D64</f>
        <v>2803027</v>
      </c>
      <c r="E62" s="83">
        <f>E63+E64</f>
        <v>2803013.62</v>
      </c>
      <c r="F62" s="83">
        <f>(E62*100)/D62</f>
        <v>99.999522658896964</v>
      </c>
    </row>
    <row r="63" spans="1:6" x14ac:dyDescent="0.2">
      <c r="A63" s="55" t="s">
        <v>67</v>
      </c>
      <c r="B63" s="56" t="s">
        <v>68</v>
      </c>
      <c r="C63" s="84">
        <v>2900783</v>
      </c>
      <c r="D63" s="84">
        <v>2776172</v>
      </c>
      <c r="E63" s="84">
        <v>2776158.68</v>
      </c>
      <c r="F63" s="84"/>
    </row>
    <row r="64" spans="1:6" ht="25.5" x14ac:dyDescent="0.2">
      <c r="A64" s="55" t="s">
        <v>69</v>
      </c>
      <c r="B64" s="56" t="s">
        <v>70</v>
      </c>
      <c r="C64" s="84">
        <v>22480</v>
      </c>
      <c r="D64" s="84">
        <v>26855</v>
      </c>
      <c r="E64" s="84">
        <v>26854.94</v>
      </c>
      <c r="F64" s="84"/>
    </row>
    <row r="65" spans="1:6" x14ac:dyDescent="0.2">
      <c r="A65" s="48" t="s">
        <v>176</v>
      </c>
      <c r="B65" s="48" t="s">
        <v>183</v>
      </c>
      <c r="C65" s="78"/>
      <c r="D65" s="78"/>
      <c r="E65" s="78"/>
      <c r="F65" s="79" t="e">
        <f>(E65*100)/D65</f>
        <v>#DIV/0!</v>
      </c>
    </row>
    <row r="66" spans="1:6" x14ac:dyDescent="0.2">
      <c r="A66" s="49" t="s">
        <v>71</v>
      </c>
      <c r="B66" s="50" t="s">
        <v>72</v>
      </c>
      <c r="C66" s="80">
        <f t="shared" ref="C66:E68" si="3">C67</f>
        <v>300</v>
      </c>
      <c r="D66" s="80">
        <f t="shared" si="3"/>
        <v>300</v>
      </c>
      <c r="E66" s="80">
        <f t="shared" si="3"/>
        <v>216.91</v>
      </c>
      <c r="F66" s="81">
        <f>(E66*100)/D66</f>
        <v>72.303333333333327</v>
      </c>
    </row>
    <row r="67" spans="1:6" x14ac:dyDescent="0.2">
      <c r="A67" s="51" t="s">
        <v>88</v>
      </c>
      <c r="B67" s="52" t="s">
        <v>89</v>
      </c>
      <c r="C67" s="82">
        <f t="shared" si="3"/>
        <v>300</v>
      </c>
      <c r="D67" s="82">
        <f t="shared" si="3"/>
        <v>300</v>
      </c>
      <c r="E67" s="82">
        <f t="shared" si="3"/>
        <v>216.91</v>
      </c>
      <c r="F67" s="81">
        <f>(E67*100)/D67</f>
        <v>72.303333333333327</v>
      </c>
    </row>
    <row r="68" spans="1:6" x14ac:dyDescent="0.2">
      <c r="A68" s="53" t="s">
        <v>98</v>
      </c>
      <c r="B68" s="54" t="s">
        <v>99</v>
      </c>
      <c r="C68" s="83">
        <f t="shared" si="3"/>
        <v>300</v>
      </c>
      <c r="D68" s="83">
        <f t="shared" si="3"/>
        <v>300</v>
      </c>
      <c r="E68" s="83">
        <f t="shared" si="3"/>
        <v>216.91</v>
      </c>
      <c r="F68" s="83">
        <f>(E68*100)/D68</f>
        <v>72.303333333333327</v>
      </c>
    </row>
    <row r="69" spans="1:6" x14ac:dyDescent="0.2">
      <c r="A69" s="55" t="s">
        <v>100</v>
      </c>
      <c r="B69" s="56" t="s">
        <v>101</v>
      </c>
      <c r="C69" s="84">
        <v>300</v>
      </c>
      <c r="D69" s="84">
        <v>300</v>
      </c>
      <c r="E69" s="84">
        <v>216.91</v>
      </c>
      <c r="F69" s="84"/>
    </row>
    <row r="70" spans="1:6" x14ac:dyDescent="0.2">
      <c r="A70" s="49" t="s">
        <v>49</v>
      </c>
      <c r="B70" s="50" t="s">
        <v>50</v>
      </c>
      <c r="C70" s="80">
        <f t="shared" ref="C70:E72" si="4">C71</f>
        <v>300</v>
      </c>
      <c r="D70" s="80">
        <f t="shared" si="4"/>
        <v>300</v>
      </c>
      <c r="E70" s="80">
        <f t="shared" si="4"/>
        <v>216.91</v>
      </c>
      <c r="F70" s="81">
        <f>(E70*100)/D70</f>
        <v>72.303333333333327</v>
      </c>
    </row>
    <row r="71" spans="1:6" x14ac:dyDescent="0.2">
      <c r="A71" s="51" t="s">
        <v>57</v>
      </c>
      <c r="B71" s="52" t="s">
        <v>58</v>
      </c>
      <c r="C71" s="82">
        <f t="shared" si="4"/>
        <v>300</v>
      </c>
      <c r="D71" s="82">
        <f t="shared" si="4"/>
        <v>300</v>
      </c>
      <c r="E71" s="82">
        <f t="shared" si="4"/>
        <v>216.91</v>
      </c>
      <c r="F71" s="81">
        <f>(E71*100)/D71</f>
        <v>72.303333333333327</v>
      </c>
    </row>
    <row r="72" spans="1:6" x14ac:dyDescent="0.2">
      <c r="A72" s="53" t="s">
        <v>59</v>
      </c>
      <c r="B72" s="54" t="s">
        <v>60</v>
      </c>
      <c r="C72" s="83">
        <f t="shared" si="4"/>
        <v>300</v>
      </c>
      <c r="D72" s="83">
        <f t="shared" si="4"/>
        <v>300</v>
      </c>
      <c r="E72" s="83">
        <f t="shared" si="4"/>
        <v>216.91</v>
      </c>
      <c r="F72" s="83">
        <f>(E72*100)/D72</f>
        <v>72.303333333333327</v>
      </c>
    </row>
    <row r="73" spans="1:6" x14ac:dyDescent="0.2">
      <c r="A73" s="55" t="s">
        <v>61</v>
      </c>
      <c r="B73" s="56" t="s">
        <v>62</v>
      </c>
      <c r="C73" s="84">
        <v>300</v>
      </c>
      <c r="D73" s="84">
        <v>300</v>
      </c>
      <c r="E73" s="84">
        <v>216.91</v>
      </c>
      <c r="F73" s="84"/>
    </row>
    <row r="74" spans="1:6" x14ac:dyDescent="0.2">
      <c r="A74" s="48" t="s">
        <v>73</v>
      </c>
      <c r="B74" s="48" t="s">
        <v>184</v>
      </c>
      <c r="C74" s="78"/>
      <c r="D74" s="78"/>
      <c r="E74" s="78"/>
      <c r="F74" s="79" t="e">
        <f>(E74*100)/D74</f>
        <v>#DIV/0!</v>
      </c>
    </row>
    <row r="75" spans="1:6" x14ac:dyDescent="0.2">
      <c r="A75" s="49" t="s">
        <v>71</v>
      </c>
      <c r="B75" s="50" t="s">
        <v>72</v>
      </c>
      <c r="C75" s="80">
        <f t="shared" ref="C75:E77" si="5">C76</f>
        <v>100</v>
      </c>
      <c r="D75" s="80">
        <f t="shared" si="5"/>
        <v>100</v>
      </c>
      <c r="E75" s="80">
        <f t="shared" si="5"/>
        <v>323.55</v>
      </c>
      <c r="F75" s="81">
        <f>(E75*100)/D75</f>
        <v>323.55</v>
      </c>
    </row>
    <row r="76" spans="1:6" x14ac:dyDescent="0.2">
      <c r="A76" s="51" t="s">
        <v>88</v>
      </c>
      <c r="B76" s="52" t="s">
        <v>89</v>
      </c>
      <c r="C76" s="82">
        <f t="shared" si="5"/>
        <v>100</v>
      </c>
      <c r="D76" s="82">
        <f t="shared" si="5"/>
        <v>100</v>
      </c>
      <c r="E76" s="82">
        <f t="shared" si="5"/>
        <v>323.55</v>
      </c>
      <c r="F76" s="81">
        <f>(E76*100)/D76</f>
        <v>323.55</v>
      </c>
    </row>
    <row r="77" spans="1:6" x14ac:dyDescent="0.2">
      <c r="A77" s="53" t="s">
        <v>110</v>
      </c>
      <c r="B77" s="54" t="s">
        <v>111</v>
      </c>
      <c r="C77" s="83">
        <f t="shared" si="5"/>
        <v>100</v>
      </c>
      <c r="D77" s="83">
        <f t="shared" si="5"/>
        <v>100</v>
      </c>
      <c r="E77" s="83">
        <f t="shared" si="5"/>
        <v>323.55</v>
      </c>
      <c r="F77" s="83">
        <f>(E77*100)/D77</f>
        <v>323.55</v>
      </c>
    </row>
    <row r="78" spans="1:6" x14ac:dyDescent="0.2">
      <c r="A78" s="55" t="s">
        <v>124</v>
      </c>
      <c r="B78" s="56" t="s">
        <v>125</v>
      </c>
      <c r="C78" s="84">
        <v>100</v>
      </c>
      <c r="D78" s="84">
        <v>100</v>
      </c>
      <c r="E78" s="84">
        <v>323.55</v>
      </c>
      <c r="F78" s="84"/>
    </row>
    <row r="79" spans="1:6" x14ac:dyDescent="0.2">
      <c r="A79" s="49" t="s">
        <v>49</v>
      </c>
      <c r="B79" s="50" t="s">
        <v>50</v>
      </c>
      <c r="C79" s="80">
        <f t="shared" ref="C79:E81" si="6">C80</f>
        <v>100</v>
      </c>
      <c r="D79" s="80">
        <f t="shared" si="6"/>
        <v>100</v>
      </c>
      <c r="E79" s="80">
        <f t="shared" si="6"/>
        <v>323.55</v>
      </c>
      <c r="F79" s="81">
        <f>(E79*100)/D79</f>
        <v>323.55</v>
      </c>
    </row>
    <row r="80" spans="1:6" x14ac:dyDescent="0.2">
      <c r="A80" s="51" t="s">
        <v>51</v>
      </c>
      <c r="B80" s="52" t="s">
        <v>52</v>
      </c>
      <c r="C80" s="82">
        <f t="shared" si="6"/>
        <v>100</v>
      </c>
      <c r="D80" s="82">
        <f t="shared" si="6"/>
        <v>100</v>
      </c>
      <c r="E80" s="82">
        <f t="shared" si="6"/>
        <v>323.55</v>
      </c>
      <c r="F80" s="81">
        <f>(E80*100)/D80</f>
        <v>323.55</v>
      </c>
    </row>
    <row r="81" spans="1:6" x14ac:dyDescent="0.2">
      <c r="A81" s="53" t="s">
        <v>53</v>
      </c>
      <c r="B81" s="54" t="s">
        <v>54</v>
      </c>
      <c r="C81" s="83">
        <f t="shared" si="6"/>
        <v>100</v>
      </c>
      <c r="D81" s="83">
        <f t="shared" si="6"/>
        <v>100</v>
      </c>
      <c r="E81" s="83">
        <f t="shared" si="6"/>
        <v>323.55</v>
      </c>
      <c r="F81" s="83">
        <f>(E81*100)/D81</f>
        <v>323.55</v>
      </c>
    </row>
    <row r="82" spans="1:6" x14ac:dyDescent="0.2">
      <c r="A82" s="55" t="s">
        <v>55</v>
      </c>
      <c r="B82" s="56" t="s">
        <v>56</v>
      </c>
      <c r="C82" s="84">
        <v>100</v>
      </c>
      <c r="D82" s="84">
        <v>100</v>
      </c>
      <c r="E82" s="84">
        <v>323.55</v>
      </c>
      <c r="F82" s="84"/>
    </row>
    <row r="83" spans="1:6" x14ac:dyDescent="0.2">
      <c r="A83" s="48" t="s">
        <v>177</v>
      </c>
      <c r="B83" s="48" t="s">
        <v>185</v>
      </c>
      <c r="C83" s="78"/>
      <c r="D83" s="78"/>
      <c r="E83" s="78"/>
      <c r="F83" s="79" t="e">
        <f>(E83*100)/D83</f>
        <v>#DIV/0!</v>
      </c>
    </row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Gordana Salopek</cp:lastModifiedBy>
  <cp:lastPrinted>2026-03-18T11:08:27Z</cp:lastPrinted>
  <dcterms:created xsi:type="dcterms:W3CDTF">2022-08-12T12:51:27Z</dcterms:created>
  <dcterms:modified xsi:type="dcterms:W3CDTF">2026-03-20T07:24:52Z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