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ubrekic\Desktop\IZVRŠENJE GODIŠNJE 2025\TSOS\ZA PREDAJU\"/>
    </mc:Choice>
  </mc:AlternateContent>
  <xr:revisionPtr revIDLastSave="0" documentId="13_ncr:1_{D2272F8D-B3F6-4B79-A7F2-38354BB2834E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J26" i="1"/>
  <c r="I26" i="1"/>
  <c r="H26" i="1"/>
  <c r="G26" i="1"/>
  <c r="G23" i="1"/>
  <c r="H23" i="1"/>
  <c r="I23" i="1"/>
  <c r="J23" i="1"/>
  <c r="H16" i="1"/>
  <c r="I16" i="1"/>
  <c r="J16" i="1"/>
  <c r="J15" i="1"/>
  <c r="I15" i="1"/>
  <c r="H15" i="1"/>
  <c r="G15" i="1"/>
  <c r="J12" i="1"/>
  <c r="I12" i="1"/>
  <c r="H12" i="1"/>
  <c r="G12" i="1"/>
  <c r="G16" i="1" l="1"/>
  <c r="G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1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1" i="15"/>
  <c r="E41" i="15"/>
  <c r="D41" i="15"/>
  <c r="C41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F7" i="8"/>
  <c r="E7" i="8"/>
  <c r="D7" i="8"/>
  <c r="C7" i="8"/>
  <c r="G7" i="8" s="1"/>
  <c r="H6" i="8"/>
  <c r="F6" i="8"/>
  <c r="E6" i="8"/>
  <c r="D6" i="8"/>
  <c r="C6" i="8"/>
  <c r="G6" i="8" s="1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F14" i="5"/>
  <c r="E14" i="5"/>
  <c r="D14" i="5"/>
  <c r="C14" i="5"/>
  <c r="C13" i="5" s="1"/>
  <c r="G13" i="5" s="1"/>
  <c r="H13" i="5"/>
  <c r="F13" i="5"/>
  <c r="E13" i="5"/>
  <c r="D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F7" i="5"/>
  <c r="E7" i="5"/>
  <c r="D7" i="5"/>
  <c r="C7" i="5"/>
  <c r="G7" i="5" s="1"/>
  <c r="H6" i="5"/>
  <c r="F6" i="5"/>
  <c r="E6" i="5"/>
  <c r="D6" i="5"/>
  <c r="C6" i="5"/>
  <c r="G6" i="5" s="1"/>
  <c r="L71" i="3"/>
  <c r="K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J67" i="3"/>
  <c r="I67" i="3"/>
  <c r="H67" i="3"/>
  <c r="G67" i="3"/>
  <c r="G66" i="3" s="1"/>
  <c r="K66" i="3" s="1"/>
  <c r="L66" i="3"/>
  <c r="J66" i="3"/>
  <c r="I66" i="3"/>
  <c r="H66" i="3"/>
  <c r="L65" i="3"/>
  <c r="K65" i="3"/>
  <c r="L64" i="3"/>
  <c r="K64" i="3"/>
  <c r="L63" i="3"/>
  <c r="J63" i="3"/>
  <c r="I63" i="3"/>
  <c r="H63" i="3"/>
  <c r="G63" i="3"/>
  <c r="K63" i="3" s="1"/>
  <c r="L62" i="3"/>
  <c r="K62" i="3"/>
  <c r="L61" i="3"/>
  <c r="J61" i="3"/>
  <c r="I61" i="3"/>
  <c r="H61" i="3"/>
  <c r="G61" i="3"/>
  <c r="G60" i="3" s="1"/>
  <c r="K60" i="3" s="1"/>
  <c r="L60" i="3"/>
  <c r="J60" i="3"/>
  <c r="I60" i="3"/>
  <c r="H60" i="3"/>
  <c r="L59" i="3"/>
  <c r="K59" i="3"/>
  <c r="L58" i="3"/>
  <c r="K58" i="3"/>
  <c r="L57" i="3"/>
  <c r="K57" i="3"/>
  <c r="L56" i="3"/>
  <c r="K56" i="3"/>
  <c r="L55" i="3"/>
  <c r="J55" i="3"/>
  <c r="I55" i="3"/>
  <c r="H55" i="3"/>
  <c r="G55" i="3"/>
  <c r="K55" i="3" s="1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J46" i="3"/>
  <c r="I46" i="3"/>
  <c r="H46" i="3"/>
  <c r="G46" i="3"/>
  <c r="K46" i="3" s="1"/>
  <c r="L45" i="3"/>
  <c r="K45" i="3"/>
  <c r="L44" i="3"/>
  <c r="K44" i="3"/>
  <c r="L43" i="3"/>
  <c r="K43" i="3"/>
  <c r="L42" i="3"/>
  <c r="K42" i="3"/>
  <c r="L41" i="3"/>
  <c r="K41" i="3"/>
  <c r="L40" i="3"/>
  <c r="J40" i="3"/>
  <c r="I40" i="3"/>
  <c r="H40" i="3"/>
  <c r="G40" i="3"/>
  <c r="L39" i="3"/>
  <c r="K39" i="3"/>
  <c r="L38" i="3"/>
  <c r="K38" i="3"/>
  <c r="L37" i="3"/>
  <c r="K37" i="3"/>
  <c r="L36" i="3"/>
  <c r="J36" i="3"/>
  <c r="I36" i="3"/>
  <c r="H36" i="3"/>
  <c r="G36" i="3"/>
  <c r="K36" i="3" s="1"/>
  <c r="L35" i="3"/>
  <c r="J35" i="3"/>
  <c r="I35" i="3"/>
  <c r="H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J27" i="3"/>
  <c r="I27" i="3"/>
  <c r="H27" i="3"/>
  <c r="L26" i="3"/>
  <c r="J26" i="3"/>
  <c r="I26" i="3"/>
  <c r="H26" i="3"/>
  <c r="L21" i="3"/>
  <c r="K21" i="3"/>
  <c r="L20" i="3"/>
  <c r="K20" i="3"/>
  <c r="L19" i="3"/>
  <c r="J19" i="3"/>
  <c r="I19" i="3"/>
  <c r="H19" i="3"/>
  <c r="G19" i="3"/>
  <c r="K19" i="3" s="1"/>
  <c r="L18" i="3"/>
  <c r="J18" i="3"/>
  <c r="I18" i="3"/>
  <c r="H18" i="3"/>
  <c r="G18" i="3"/>
  <c r="G11" i="3" s="1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J11" i="3"/>
  <c r="I11" i="3"/>
  <c r="H11" i="3"/>
  <c r="L10" i="3"/>
  <c r="J10" i="3"/>
  <c r="I10" i="3"/>
  <c r="H10" i="3"/>
  <c r="G14" i="5" l="1"/>
  <c r="K67" i="3"/>
  <c r="K61" i="3"/>
  <c r="G35" i="3"/>
  <c r="K35" i="3" s="1"/>
  <c r="K40" i="3"/>
  <c r="K11" i="3"/>
  <c r="G10" i="3"/>
  <c r="K10" i="3" s="1"/>
  <c r="K18" i="3"/>
  <c r="G27" i="3" l="1"/>
  <c r="K27" i="3" s="1"/>
  <c r="G26" i="3" l="1"/>
  <c r="K26" i="3" s="1"/>
</calcChain>
</file>

<file path=xl/sharedStrings.xml><?xml version="1.0" encoding="utf-8"?>
<sst xmlns="http://schemas.openxmlformats.org/spreadsheetml/2006/main" count="407" uniqueCount="184">
  <si>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</si>
  <si>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</si>
  <si>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</si>
  <si>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</si>
  <si>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</si>
  <si>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</si>
  <si>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</si>
  <si>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</si>
  <si>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</si>
  <si>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</si>
  <si>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</si>
  <si>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</si>
  <si>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</si>
  <si>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</si>
  <si>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</si>
  <si>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</si>
  <si>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</si>
  <si>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</si>
  <si>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</si>
  <si>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</si>
  <si>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</si>
  <si>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</si>
  <si>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</si>
  <si>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</si>
  <si>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</si>
  <si>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</si>
  <si>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</si>
  <si>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</si>
  <si>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</si>
  <si>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</si>
  <si>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</si>
  <si>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</si>
  <si>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</si>
  <si>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</si>
  <si>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</si>
  <si>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</si>
  <si>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</si>
  <si>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</si>
  <si>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</si>
  <si>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</si>
  <si>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</si>
  <si>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</si>
  <si>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</si>
  <si>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</si>
  <si>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</si>
  <si>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</si>
  <si>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</si>
  <si>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</si>
  <si>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</si>
  <si>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</si>
  <si>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</si>
  <si>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</si>
  <si>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</si>
  <si>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</si>
  <si>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</si>
  <si>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</si>
  <si>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</si>
  <si>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</si>
  <si>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</si>
  <si>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</si>
  <si>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</si>
  <si>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</si>
  <si>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</si>
  <si>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</si>
  <si>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</si>
  <si>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</si>
  <si>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</si>
  <si>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</si>
  <si>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</si>
  <si>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</si>
  <si>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</si>
  <si>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</si>
  <si>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</si>
  <si>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</si>
  <si>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</si>
  <si>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</si>
  <si>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</si>
  <si>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</si>
  <si>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</si>
  <si>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</si>
  <si>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</si>
  <si>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</si>
  <si>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</si>
  <si>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</si>
  <si>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</si>
  <si>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</si>
  <si>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</si>
  <si>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</si>
  <si>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</si>
  <si>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</si>
  <si>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</si>
  <si>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</si>
  <si>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</si>
  <si>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</si>
  <si>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</si>
  <si>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</si>
  <si>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</si>
  <si>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</si>
  <si>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</si>
  <si>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</si>
  <si>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</si>
  <si>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</si>
  <si>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</si>
  <si>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</si>
  <si>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</si>
  <si>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</si>
  <si>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</si>
  <si>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</si>
  <si>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</si>
  <si>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</si>
  <si>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</si>
  <si>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</si>
  <si>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</si>
  <si>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</si>
  <si>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</si>
  <si>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</si>
  <si>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</si>
  <si>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</si>
  <si>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</si>
  <si>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</si>
  <si>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</si>
  <si>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</si>
  <si>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</si>
  <si>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</si>
  <si>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</si>
  <si>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</si>
  <si>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</si>
  <si>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</si>
  <si>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</si>
  <si>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</si>
  <si>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</si>
  <si>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</si>
  <si>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</si>
  <si>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</si>
  <si>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</si>
  <si>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</si>
  <si>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</si>
  <si>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</si>
  <si>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</si>
  <si>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</si>
  <si>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</si>
  <si>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</si>
  <si>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</si>
  <si>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</si>
  <si>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</si>
  <si>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</si>
  <si>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</si>
  <si>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</si>
  <si>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</si>
  <si>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</si>
  <si>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</si>
  <si>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</si>
  <si>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</si>
  <si>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</si>
  <si>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</si>
  <si>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</si>
  <si>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</si>
  <si>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</si>
  <si>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</si>
  <si>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</si>
  <si>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</si>
  <si>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</si>
  <si>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</si>
  <si>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</si>
  <si>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</si>
  <si>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</si>
  <si>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</si>
  <si>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</si>
  <si>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</si>
  <si>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</si>
  <si>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3531 OSIJEK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</si>
  <si>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</si>
  <si>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</si>
  <si>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</si>
  <si>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</si>
  <si>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</si>
  <si>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2025.*</t>
  </si>
  <si>
    <t>IZVRŠENJE 1.-12.2025.*</t>
  </si>
  <si>
    <t xml:space="preserve">INDEKS**
</t>
  </si>
  <si>
    <t>Opći prihodi i primici</t>
  </si>
  <si>
    <t>3113</t>
  </si>
  <si>
    <t>PLAĆE ZA PREKOVREMENI RAD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</si>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</sst>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G26" sqref="G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2153246.19</v>
      </c>
      <c r="H10" s="86">
        <v>2387769</v>
      </c>
      <c r="I10" s="86">
        <v>2381599</v>
      </c>
      <c r="J10" s="86">
        <v>2375924.2400000002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2153246.19</v>
      </c>
      <c r="H12" s="87">
        <f>ROUND(H10+H11,2)</f>
        <v>2387769</v>
      </c>
      <c r="I12" s="87">
        <f>ROUND(I10+I11,2)</f>
        <v>2381599</v>
      </c>
      <c r="J12" s="87">
        <f>ROUND(J10+J11,2)</f>
        <v>2375924.2400000002</v>
      </c>
      <c r="K12" s="88">
        <f>J12/G12*100</f>
        <v>110.34150442407147</v>
      </c>
      <c r="L12" s="88">
        <f>J12/I12*100</f>
        <v>99.761724790781301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2160891.5099999998</v>
      </c>
      <c r="H13" s="86">
        <v>2382869</v>
      </c>
      <c r="I13" s="86">
        <v>2376699</v>
      </c>
      <c r="J13" s="86">
        <v>2374631.79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4174.1899999999996</v>
      </c>
      <c r="H14" s="86">
        <v>4900</v>
      </c>
      <c r="I14" s="86">
        <v>4900</v>
      </c>
      <c r="J14" s="86">
        <v>5091.7299999999996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2165065.7000000002</v>
      </c>
      <c r="H15" s="87">
        <f>ROUND(H13+H14,2)</f>
        <v>2387769</v>
      </c>
      <c r="I15" s="87">
        <f>ROUND(I13+I14,2)</f>
        <v>2381599</v>
      </c>
      <c r="J15" s="87">
        <f>ROUND(J13+J14,2)</f>
        <v>2379723.52</v>
      </c>
      <c r="K15" s="88">
        <f>J15/G15*100</f>
        <v>109.91460998158162</v>
      </c>
      <c r="L15" s="88">
        <f>J15/I15*100</f>
        <v>99.921251226591906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-11819.51</v>
      </c>
      <c r="H16" s="90">
        <f>ROUND(H12-H15,2)</f>
        <v>0</v>
      </c>
      <c r="I16" s="90">
        <f>ROUND(I12-I15,2)</f>
        <v>0</v>
      </c>
      <c r="J16" s="90">
        <f>ROUND(J12-J15,2)</f>
        <v>-3799.28</v>
      </c>
      <c r="K16" s="88">
        <f>J16/G16*100</f>
        <v>32.144141339192572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15618.79</v>
      </c>
      <c r="H24" s="86"/>
      <c r="I24" s="86"/>
      <c r="J24" s="86">
        <v>3799.28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-3799.28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11819.51</v>
      </c>
      <c r="H26" s="94">
        <f>ROUND(H24+H25,2)</f>
        <v>0</v>
      </c>
      <c r="I26" s="94">
        <f>ROUND(I24+I25,2)</f>
        <v>0</v>
      </c>
      <c r="J26" s="94">
        <f>ROUND(J24+J25,2)</f>
        <v>3799.28</v>
      </c>
      <c r="K26" s="93">
        <f>J26/G26*100</f>
        <v>32.144141339192601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2"/>
  <sheetViews>
    <sheetView topLeftCell="A4" zoomScale="90" zoomScaleNormal="90" workbookViewId="0">
      <selection activeCell="G26" sqref="G2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2153246.19</v>
      </c>
      <c r="H10" s="65">
        <f>H11</f>
        <v>2387769</v>
      </c>
      <c r="I10" s="65">
        <f>I11</f>
        <v>2381599</v>
      </c>
      <c r="J10" s="65">
        <f>J11</f>
        <v>2375924.2400000002</v>
      </c>
      <c r="K10" s="69">
        <f t="shared" ref="K10:K21" si="0">(J10*100)/G10</f>
        <v>110.34150442407147</v>
      </c>
      <c r="L10" s="69">
        <f t="shared" ref="L10:L21" si="1">(J10*100)/I10</f>
        <v>99.761724790781315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2153246.19</v>
      </c>
      <c r="H11" s="65">
        <f>H12+H15+H18</f>
        <v>2387769</v>
      </c>
      <c r="I11" s="65">
        <f>I12+I15+I18</f>
        <v>2381599</v>
      </c>
      <c r="J11" s="65">
        <f>J12+J15+J18</f>
        <v>2375924.2400000002</v>
      </c>
      <c r="K11" s="65">
        <f t="shared" si="0"/>
        <v>110.34150442407147</v>
      </c>
      <c r="L11" s="65">
        <f t="shared" si="1"/>
        <v>99.761724790781315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502.21</v>
      </c>
      <c r="H12" s="65">
        <f t="shared" si="2"/>
        <v>4000</v>
      </c>
      <c r="I12" s="65">
        <f t="shared" si="2"/>
        <v>4000</v>
      </c>
      <c r="J12" s="65">
        <f t="shared" si="2"/>
        <v>357.15</v>
      </c>
      <c r="K12" s="65">
        <f t="shared" si="0"/>
        <v>71.115668744150852</v>
      </c>
      <c r="L12" s="65">
        <f t="shared" si="1"/>
        <v>8.9287500000000009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502.21</v>
      </c>
      <c r="H13" s="65">
        <f t="shared" si="2"/>
        <v>4000</v>
      </c>
      <c r="I13" s="65">
        <f t="shared" si="2"/>
        <v>4000</v>
      </c>
      <c r="J13" s="65">
        <f t="shared" si="2"/>
        <v>357.15</v>
      </c>
      <c r="K13" s="65">
        <f t="shared" si="0"/>
        <v>71.115668744150852</v>
      </c>
      <c r="L13" s="65">
        <f t="shared" si="1"/>
        <v>8.9287500000000009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502.21</v>
      </c>
      <c r="H14" s="66">
        <v>4000</v>
      </c>
      <c r="I14" s="66">
        <v>4000</v>
      </c>
      <c r="J14" s="66">
        <v>357.15</v>
      </c>
      <c r="K14" s="66">
        <f t="shared" si="0"/>
        <v>71.115668744150852</v>
      </c>
      <c r="L14" s="66">
        <f t="shared" si="1"/>
        <v>8.9287500000000009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641.16</v>
      </c>
      <c r="H15" s="65">
        <f t="shared" si="3"/>
        <v>800</v>
      </c>
      <c r="I15" s="65">
        <f t="shared" si="3"/>
        <v>800</v>
      </c>
      <c r="J15" s="65">
        <f t="shared" si="3"/>
        <v>621.14</v>
      </c>
      <c r="K15" s="65">
        <f t="shared" si="0"/>
        <v>96.877534468775352</v>
      </c>
      <c r="L15" s="65">
        <f t="shared" si="1"/>
        <v>77.642499999999998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641.16</v>
      </c>
      <c r="H16" s="65">
        <f t="shared" si="3"/>
        <v>800</v>
      </c>
      <c r="I16" s="65">
        <f t="shared" si="3"/>
        <v>800</v>
      </c>
      <c r="J16" s="65">
        <f t="shared" si="3"/>
        <v>621.14</v>
      </c>
      <c r="K16" s="65">
        <f t="shared" si="0"/>
        <v>96.877534468775352</v>
      </c>
      <c r="L16" s="65">
        <f t="shared" si="1"/>
        <v>77.642499999999998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641.16</v>
      </c>
      <c r="H17" s="66">
        <v>800</v>
      </c>
      <c r="I17" s="66">
        <v>800</v>
      </c>
      <c r="J17" s="66">
        <v>621.14</v>
      </c>
      <c r="K17" s="66">
        <f t="shared" si="0"/>
        <v>96.877534468775352</v>
      </c>
      <c r="L17" s="66">
        <f t="shared" si="1"/>
        <v>77.642499999999998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2152102.8199999998</v>
      </c>
      <c r="H18" s="65">
        <f>H19</f>
        <v>2382969</v>
      </c>
      <c r="I18" s="65">
        <f>I19</f>
        <v>2376799</v>
      </c>
      <c r="J18" s="65">
        <f>J19</f>
        <v>2374945.9500000002</v>
      </c>
      <c r="K18" s="65">
        <f t="shared" si="0"/>
        <v>110.35466929967596</v>
      </c>
      <c r="L18" s="65">
        <f t="shared" si="1"/>
        <v>99.922035897860951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2152102.8199999998</v>
      </c>
      <c r="H19" s="65">
        <f>H20+H21</f>
        <v>2382969</v>
      </c>
      <c r="I19" s="65">
        <f>I20+I21</f>
        <v>2376799</v>
      </c>
      <c r="J19" s="65">
        <f>J20+J21</f>
        <v>2374945.9500000002</v>
      </c>
      <c r="K19" s="65">
        <f t="shared" si="0"/>
        <v>110.35466929967596</v>
      </c>
      <c r="L19" s="65">
        <f t="shared" si="1"/>
        <v>99.922035897860951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2147928.63</v>
      </c>
      <c r="H20" s="66">
        <v>2378469</v>
      </c>
      <c r="I20" s="66">
        <v>2372299</v>
      </c>
      <c r="J20" s="66">
        <v>2370741.7200000002</v>
      </c>
      <c r="K20" s="66">
        <f t="shared" si="0"/>
        <v>110.37339355172152</v>
      </c>
      <c r="L20" s="66">
        <f t="shared" si="1"/>
        <v>99.93435566090109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4174.1899999999996</v>
      </c>
      <c r="H21" s="66">
        <v>4500</v>
      </c>
      <c r="I21" s="66">
        <v>4500</v>
      </c>
      <c r="J21" s="66">
        <v>4204.2299999999996</v>
      </c>
      <c r="K21" s="66">
        <f t="shared" si="0"/>
        <v>100.71966058085521</v>
      </c>
      <c r="L21" s="66">
        <f t="shared" si="1"/>
        <v>93.427333333333337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G27+G66</f>
        <v>2165065.7000000002</v>
      </c>
      <c r="H26" s="65">
        <f>H27+H66</f>
        <v>2387769</v>
      </c>
      <c r="I26" s="65">
        <f>I27+I66</f>
        <v>2381599</v>
      </c>
      <c r="J26" s="65">
        <f>J27+J66</f>
        <v>2379723.52</v>
      </c>
      <c r="K26" s="70">
        <f t="shared" ref="K26:K71" si="4">(J26*100)/G26</f>
        <v>109.91460998158161</v>
      </c>
      <c r="L26" s="70">
        <f t="shared" ref="L26:L71" si="5">(J26*100)/I26</f>
        <v>99.921251226591878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G28+G35+G60</f>
        <v>2160891.5100000002</v>
      </c>
      <c r="H27" s="65">
        <f>H28+H35+H60</f>
        <v>2382869</v>
      </c>
      <c r="I27" s="65">
        <f>I28+I35+I60</f>
        <v>2376699</v>
      </c>
      <c r="J27" s="65">
        <f>J28+J35+J60</f>
        <v>2374631.79</v>
      </c>
      <c r="K27" s="65">
        <f t="shared" si="4"/>
        <v>109.89130083629232</v>
      </c>
      <c r="L27" s="65">
        <f t="shared" si="5"/>
        <v>99.913021800404678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G29+G31+G33</f>
        <v>1998693.31</v>
      </c>
      <c r="H28" s="65">
        <f>H29+H31+H33</f>
        <v>2228569</v>
      </c>
      <c r="I28" s="65">
        <f>I29+I31+I33</f>
        <v>2215099</v>
      </c>
      <c r="J28" s="65">
        <f>J29+J31+J33</f>
        <v>2214966.42</v>
      </c>
      <c r="K28" s="65">
        <f t="shared" si="4"/>
        <v>110.82072516668403</v>
      </c>
      <c r="L28" s="65">
        <f t="shared" si="5"/>
        <v>99.994014714466488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1654068.82</v>
      </c>
      <c r="H29" s="65">
        <f>H30</f>
        <v>1848069</v>
      </c>
      <c r="I29" s="65">
        <f>I30</f>
        <v>1840269</v>
      </c>
      <c r="J29" s="65">
        <f>J30</f>
        <v>1840176.52</v>
      </c>
      <c r="K29" s="65">
        <f t="shared" si="4"/>
        <v>111.25150887010855</v>
      </c>
      <c r="L29" s="65">
        <f t="shared" si="5"/>
        <v>99.994974647728128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1654068.82</v>
      </c>
      <c r="H30" s="66">
        <v>1848069</v>
      </c>
      <c r="I30" s="66">
        <v>1840269</v>
      </c>
      <c r="J30" s="66">
        <v>1840176.52</v>
      </c>
      <c r="K30" s="66">
        <f t="shared" si="4"/>
        <v>111.25150887010855</v>
      </c>
      <c r="L30" s="66">
        <f t="shared" si="5"/>
        <v>99.994974647728128</v>
      </c>
    </row>
    <row r="31" spans="2:12" x14ac:dyDescent="0.25">
      <c r="B31" s="65"/>
      <c r="C31" s="65"/>
      <c r="D31" s="65" t="s">
        <v>80</v>
      </c>
      <c r="E31" s="65"/>
      <c r="F31" s="65" t="s">
        <v>81</v>
      </c>
      <c r="G31" s="65">
        <f>G32</f>
        <v>71703.28</v>
      </c>
      <c r="H31" s="65">
        <f>H32</f>
        <v>72000</v>
      </c>
      <c r="I31" s="65">
        <f>I32</f>
        <v>71200</v>
      </c>
      <c r="J31" s="65">
        <f>J32</f>
        <v>71160.600000000006</v>
      </c>
      <c r="K31" s="65">
        <f t="shared" si="4"/>
        <v>99.243158750896754</v>
      </c>
      <c r="L31" s="65">
        <f t="shared" si="5"/>
        <v>99.944662921348311</v>
      </c>
    </row>
    <row r="32" spans="2:12" x14ac:dyDescent="0.25">
      <c r="B32" s="66"/>
      <c r="C32" s="66"/>
      <c r="D32" s="66"/>
      <c r="E32" s="66" t="s">
        <v>82</v>
      </c>
      <c r="F32" s="66" t="s">
        <v>81</v>
      </c>
      <c r="G32" s="66">
        <v>71703.28</v>
      </c>
      <c r="H32" s="66">
        <v>72000</v>
      </c>
      <c r="I32" s="66">
        <v>71200</v>
      </c>
      <c r="J32" s="66">
        <v>71160.600000000006</v>
      </c>
      <c r="K32" s="66">
        <f t="shared" si="4"/>
        <v>99.243158750896754</v>
      </c>
      <c r="L32" s="66">
        <f t="shared" si="5"/>
        <v>99.944662921348311</v>
      </c>
    </row>
    <row r="33" spans="2:12" x14ac:dyDescent="0.25">
      <c r="B33" s="65"/>
      <c r="C33" s="65"/>
      <c r="D33" s="65" t="s">
        <v>83</v>
      </c>
      <c r="E33" s="65"/>
      <c r="F33" s="65" t="s">
        <v>84</v>
      </c>
      <c r="G33" s="65">
        <f>G34</f>
        <v>272921.21000000002</v>
      </c>
      <c r="H33" s="65">
        <f>H34</f>
        <v>308500</v>
      </c>
      <c r="I33" s="65">
        <f>I34</f>
        <v>303630</v>
      </c>
      <c r="J33" s="65">
        <f>J34</f>
        <v>303629.3</v>
      </c>
      <c r="K33" s="65">
        <f t="shared" si="4"/>
        <v>111.25163192703124</v>
      </c>
      <c r="L33" s="65">
        <f t="shared" si="5"/>
        <v>99.999769456246085</v>
      </c>
    </row>
    <row r="34" spans="2:12" x14ac:dyDescent="0.25">
      <c r="B34" s="66"/>
      <c r="C34" s="66"/>
      <c r="D34" s="66"/>
      <c r="E34" s="66" t="s">
        <v>85</v>
      </c>
      <c r="F34" s="66" t="s">
        <v>86</v>
      </c>
      <c r="G34" s="66">
        <v>272921.21000000002</v>
      </c>
      <c r="H34" s="66">
        <v>308500</v>
      </c>
      <c r="I34" s="66">
        <v>303630</v>
      </c>
      <c r="J34" s="66">
        <v>303629.3</v>
      </c>
      <c r="K34" s="66">
        <f t="shared" si="4"/>
        <v>111.25163192703124</v>
      </c>
      <c r="L34" s="66">
        <f t="shared" si="5"/>
        <v>99.999769456246085</v>
      </c>
    </row>
    <row r="35" spans="2:12" x14ac:dyDescent="0.25">
      <c r="B35" s="65"/>
      <c r="C35" s="65" t="s">
        <v>87</v>
      </c>
      <c r="D35" s="65"/>
      <c r="E35" s="65"/>
      <c r="F35" s="65" t="s">
        <v>88</v>
      </c>
      <c r="G35" s="65">
        <f>G36+G40+G46+G55</f>
        <v>159524.84999999998</v>
      </c>
      <c r="H35" s="65">
        <f>H36+H40+H46+H55</f>
        <v>150800</v>
      </c>
      <c r="I35" s="65">
        <f>I36+I40+I46+I55</f>
        <v>158100</v>
      </c>
      <c r="J35" s="65">
        <f>J36+J40+J46+J55</f>
        <v>156371.31</v>
      </c>
      <c r="K35" s="65">
        <f t="shared" si="4"/>
        <v>98.02316692352322</v>
      </c>
      <c r="L35" s="65">
        <f t="shared" si="5"/>
        <v>98.906584440227704</v>
      </c>
    </row>
    <row r="36" spans="2:12" x14ac:dyDescent="0.25">
      <c r="B36" s="65"/>
      <c r="C36" s="65"/>
      <c r="D36" s="65" t="s">
        <v>89</v>
      </c>
      <c r="E36" s="65"/>
      <c r="F36" s="65" t="s">
        <v>90</v>
      </c>
      <c r="G36" s="65">
        <f>G37+G38+G39</f>
        <v>44141.72</v>
      </c>
      <c r="H36" s="65">
        <f>H37+H38+H39</f>
        <v>52800</v>
      </c>
      <c r="I36" s="65">
        <f>I37+I38+I39</f>
        <v>50100</v>
      </c>
      <c r="J36" s="65">
        <f>J37+J38+J39</f>
        <v>49704.51</v>
      </c>
      <c r="K36" s="65">
        <f t="shared" si="4"/>
        <v>112.60211428100219</v>
      </c>
      <c r="L36" s="65">
        <f t="shared" si="5"/>
        <v>99.210598802395211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3941.58</v>
      </c>
      <c r="H37" s="66">
        <v>7000</v>
      </c>
      <c r="I37" s="66">
        <v>8300</v>
      </c>
      <c r="J37" s="66">
        <v>8241.59</v>
      </c>
      <c r="K37" s="66">
        <f t="shared" si="4"/>
        <v>209.09356146519923</v>
      </c>
      <c r="L37" s="66">
        <f t="shared" si="5"/>
        <v>99.29626506024097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39148.080000000002</v>
      </c>
      <c r="H38" s="66">
        <v>42800</v>
      </c>
      <c r="I38" s="66">
        <v>39900</v>
      </c>
      <c r="J38" s="66">
        <v>39877.71</v>
      </c>
      <c r="K38" s="66">
        <f t="shared" si="4"/>
        <v>101.86376956417786</v>
      </c>
      <c r="L38" s="66">
        <f t="shared" si="5"/>
        <v>99.944135338345859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1052.06</v>
      </c>
      <c r="H39" s="66">
        <v>3000</v>
      </c>
      <c r="I39" s="66">
        <v>1900</v>
      </c>
      <c r="J39" s="66">
        <v>1585.21</v>
      </c>
      <c r="K39" s="66">
        <f t="shared" si="4"/>
        <v>150.67676748474423</v>
      </c>
      <c r="L39" s="66">
        <f t="shared" si="5"/>
        <v>83.432105263157894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42840.659999999996</v>
      </c>
      <c r="H40" s="65">
        <f>H41+H42+H43+H44+H45</f>
        <v>46500</v>
      </c>
      <c r="I40" s="65">
        <f>I41+I42+I43+I44+I45</f>
        <v>48750</v>
      </c>
      <c r="J40" s="65">
        <f>J41+J42+J43+J44+J45</f>
        <v>48245.49</v>
      </c>
      <c r="K40" s="65">
        <f t="shared" si="4"/>
        <v>112.61612216058298</v>
      </c>
      <c r="L40" s="65">
        <f t="shared" si="5"/>
        <v>98.965107692307697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19555.099999999999</v>
      </c>
      <c r="H41" s="66">
        <v>18600</v>
      </c>
      <c r="I41" s="66">
        <v>17000</v>
      </c>
      <c r="J41" s="66">
        <v>16837.77</v>
      </c>
      <c r="K41" s="66">
        <f t="shared" si="4"/>
        <v>86.104238791926406</v>
      </c>
      <c r="L41" s="66">
        <f t="shared" si="5"/>
        <v>99.045705882352948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21993.75</v>
      </c>
      <c r="H42" s="66">
        <v>26400</v>
      </c>
      <c r="I42" s="66">
        <v>30400</v>
      </c>
      <c r="J42" s="66">
        <v>30272.85</v>
      </c>
      <c r="K42" s="66">
        <f t="shared" si="4"/>
        <v>137.64296675191815</v>
      </c>
      <c r="L42" s="66">
        <f t="shared" si="5"/>
        <v>99.581743421052636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200</v>
      </c>
      <c r="I43" s="66">
        <v>50</v>
      </c>
      <c r="J43" s="66">
        <v>3.96</v>
      </c>
      <c r="K43" s="66" t="e">
        <f t="shared" si="4"/>
        <v>#DIV/0!</v>
      </c>
      <c r="L43" s="66">
        <f t="shared" si="5"/>
        <v>7.92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996.47</v>
      </c>
      <c r="H44" s="66">
        <v>800</v>
      </c>
      <c r="I44" s="66">
        <v>800</v>
      </c>
      <c r="J44" s="66">
        <v>734.01</v>
      </c>
      <c r="K44" s="66">
        <f t="shared" si="4"/>
        <v>73.661023412646642</v>
      </c>
      <c r="L44" s="66">
        <f t="shared" si="5"/>
        <v>91.751249999999999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295.33999999999997</v>
      </c>
      <c r="H45" s="66">
        <v>500</v>
      </c>
      <c r="I45" s="66">
        <v>500</v>
      </c>
      <c r="J45" s="66">
        <v>396.9</v>
      </c>
      <c r="K45" s="66">
        <f t="shared" si="4"/>
        <v>134.38748560980565</v>
      </c>
      <c r="L45" s="66">
        <f t="shared" si="5"/>
        <v>79.38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</f>
        <v>68493.36</v>
      </c>
      <c r="H46" s="65">
        <f>H47+H48+H49+H50+H51+H52+H53+H54</f>
        <v>47500</v>
      </c>
      <c r="I46" s="65">
        <f>I47+I48+I49+I50+I51+I52+I53+I54</f>
        <v>54550</v>
      </c>
      <c r="J46" s="65">
        <f>J47+J48+J49+J50+J51+J52+J53+J54</f>
        <v>53904.679999999993</v>
      </c>
      <c r="K46" s="65">
        <f t="shared" si="4"/>
        <v>78.700592290989945</v>
      </c>
      <c r="L46" s="65">
        <f t="shared" si="5"/>
        <v>98.817011915673689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20565.439999999999</v>
      </c>
      <c r="H47" s="66">
        <v>20200</v>
      </c>
      <c r="I47" s="66">
        <v>21300</v>
      </c>
      <c r="J47" s="66">
        <v>21210.55</v>
      </c>
      <c r="K47" s="66">
        <f t="shared" si="4"/>
        <v>103.13686456501782</v>
      </c>
      <c r="L47" s="66">
        <f t="shared" si="5"/>
        <v>99.580046948356809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24512.880000000001</v>
      </c>
      <c r="H48" s="66">
        <v>14300</v>
      </c>
      <c r="I48" s="66">
        <v>20000</v>
      </c>
      <c r="J48" s="66">
        <v>19648.46</v>
      </c>
      <c r="K48" s="66">
        <f t="shared" si="4"/>
        <v>80.155656944430845</v>
      </c>
      <c r="L48" s="66">
        <f t="shared" si="5"/>
        <v>98.2423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4674.68</v>
      </c>
      <c r="H49" s="66">
        <v>1500</v>
      </c>
      <c r="I49" s="66">
        <v>1500</v>
      </c>
      <c r="J49" s="66">
        <v>1446.75</v>
      </c>
      <c r="K49" s="66">
        <f t="shared" si="4"/>
        <v>30.948642473923346</v>
      </c>
      <c r="L49" s="66">
        <f t="shared" si="5"/>
        <v>96.45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3683.38</v>
      </c>
      <c r="H50" s="66">
        <v>4000</v>
      </c>
      <c r="I50" s="66">
        <v>4700</v>
      </c>
      <c r="J50" s="66">
        <v>4668.67</v>
      </c>
      <c r="K50" s="66">
        <f t="shared" si="4"/>
        <v>126.74961584197123</v>
      </c>
      <c r="L50" s="66">
        <f t="shared" si="5"/>
        <v>99.333404255319152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3468.94</v>
      </c>
      <c r="H51" s="66">
        <v>3600</v>
      </c>
      <c r="I51" s="66">
        <v>3650</v>
      </c>
      <c r="J51" s="66">
        <v>3602.68</v>
      </c>
      <c r="K51" s="66">
        <f t="shared" si="4"/>
        <v>103.85535639128956</v>
      </c>
      <c r="L51" s="66">
        <f t="shared" si="5"/>
        <v>98.703561643835613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7520.76</v>
      </c>
      <c r="H52" s="66">
        <v>800</v>
      </c>
      <c r="I52" s="66">
        <v>600</v>
      </c>
      <c r="J52" s="66">
        <v>577.19000000000005</v>
      </c>
      <c r="K52" s="66">
        <f t="shared" si="4"/>
        <v>7.674623309346396</v>
      </c>
      <c r="L52" s="66">
        <f t="shared" si="5"/>
        <v>96.198333333333338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3517.61</v>
      </c>
      <c r="H53" s="66">
        <v>2100</v>
      </c>
      <c r="I53" s="66">
        <v>2050</v>
      </c>
      <c r="J53" s="66">
        <v>2020.07</v>
      </c>
      <c r="K53" s="66">
        <f t="shared" si="4"/>
        <v>57.427344134227496</v>
      </c>
      <c r="L53" s="66">
        <f t="shared" si="5"/>
        <v>98.54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549.66999999999996</v>
      </c>
      <c r="H54" s="66">
        <v>1000</v>
      </c>
      <c r="I54" s="66">
        <v>750</v>
      </c>
      <c r="J54" s="66">
        <v>730.31</v>
      </c>
      <c r="K54" s="66">
        <f t="shared" si="4"/>
        <v>132.86335437626212</v>
      </c>
      <c r="L54" s="66">
        <f t="shared" si="5"/>
        <v>97.37466666666667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</f>
        <v>4049.1099999999997</v>
      </c>
      <c r="H55" s="65">
        <f>H56+H57+H58+H59</f>
        <v>4000</v>
      </c>
      <c r="I55" s="65">
        <f>I56+I57+I58+I59</f>
        <v>4700</v>
      </c>
      <c r="J55" s="65">
        <f>J56+J57+J58+J59</f>
        <v>4516.6299999999992</v>
      </c>
      <c r="K55" s="65">
        <f t="shared" si="4"/>
        <v>111.54624102580567</v>
      </c>
      <c r="L55" s="65">
        <f t="shared" si="5"/>
        <v>96.098510638297867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598.46</v>
      </c>
      <c r="H56" s="66">
        <v>600</v>
      </c>
      <c r="I56" s="66">
        <v>600</v>
      </c>
      <c r="J56" s="66">
        <v>580.92999999999995</v>
      </c>
      <c r="K56" s="66">
        <f t="shared" si="4"/>
        <v>97.070815092069637</v>
      </c>
      <c r="L56" s="66">
        <f t="shared" si="5"/>
        <v>96.821666666666673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1040.9100000000001</v>
      </c>
      <c r="H57" s="66">
        <v>900</v>
      </c>
      <c r="I57" s="66">
        <v>900</v>
      </c>
      <c r="J57" s="66">
        <v>865.14</v>
      </c>
      <c r="K57" s="66">
        <f t="shared" si="4"/>
        <v>83.11381387439836</v>
      </c>
      <c r="L57" s="66">
        <f t="shared" si="5"/>
        <v>96.126666666666665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1848</v>
      </c>
      <c r="H58" s="66">
        <v>2000</v>
      </c>
      <c r="I58" s="66">
        <v>2350</v>
      </c>
      <c r="J58" s="66">
        <v>2302</v>
      </c>
      <c r="K58" s="66">
        <f t="shared" si="4"/>
        <v>124.56709956709956</v>
      </c>
      <c r="L58" s="66">
        <f t="shared" si="5"/>
        <v>97.957446808510639</v>
      </c>
    </row>
    <row r="59" spans="2:12" x14ac:dyDescent="0.25">
      <c r="B59" s="66"/>
      <c r="C59" s="66"/>
      <c r="D59" s="66"/>
      <c r="E59" s="66" t="s">
        <v>135</v>
      </c>
      <c r="F59" s="66" t="s">
        <v>128</v>
      </c>
      <c r="G59" s="66">
        <v>561.74</v>
      </c>
      <c r="H59" s="66">
        <v>500</v>
      </c>
      <c r="I59" s="66">
        <v>850</v>
      </c>
      <c r="J59" s="66">
        <v>768.56</v>
      </c>
      <c r="K59" s="66">
        <f t="shared" si="4"/>
        <v>136.81774486417203</v>
      </c>
      <c r="L59" s="66">
        <f t="shared" si="5"/>
        <v>90.418823529411767</v>
      </c>
    </row>
    <row r="60" spans="2:12" x14ac:dyDescent="0.25">
      <c r="B60" s="65"/>
      <c r="C60" s="65" t="s">
        <v>136</v>
      </c>
      <c r="D60" s="65"/>
      <c r="E60" s="65"/>
      <c r="F60" s="65" t="s">
        <v>137</v>
      </c>
      <c r="G60" s="65">
        <f>G61+G63</f>
        <v>2673.3499999999995</v>
      </c>
      <c r="H60" s="65">
        <f>H61+H63</f>
        <v>3500</v>
      </c>
      <c r="I60" s="65">
        <f>I61+I63</f>
        <v>3500</v>
      </c>
      <c r="J60" s="65">
        <f>J61+J63</f>
        <v>3294.06</v>
      </c>
      <c r="K60" s="65">
        <f t="shared" si="4"/>
        <v>123.21843380028805</v>
      </c>
      <c r="L60" s="65">
        <f t="shared" si="5"/>
        <v>94.116</v>
      </c>
    </row>
    <row r="61" spans="2:12" x14ac:dyDescent="0.25">
      <c r="B61" s="65"/>
      <c r="C61" s="65"/>
      <c r="D61" s="65" t="s">
        <v>138</v>
      </c>
      <c r="E61" s="65"/>
      <c r="F61" s="65" t="s">
        <v>139</v>
      </c>
      <c r="G61" s="65">
        <f>G62</f>
        <v>570.97</v>
      </c>
      <c r="H61" s="65">
        <f>H62</f>
        <v>500</v>
      </c>
      <c r="I61" s="65">
        <f>I62</f>
        <v>500</v>
      </c>
      <c r="J61" s="65">
        <f>J62</f>
        <v>396.33</v>
      </c>
      <c r="K61" s="65">
        <f t="shared" si="4"/>
        <v>69.4134542970734</v>
      </c>
      <c r="L61" s="65">
        <f t="shared" si="5"/>
        <v>79.266000000000005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570.97</v>
      </c>
      <c r="H62" s="66">
        <v>500</v>
      </c>
      <c r="I62" s="66">
        <v>500</v>
      </c>
      <c r="J62" s="66">
        <v>396.33</v>
      </c>
      <c r="K62" s="66">
        <f t="shared" si="4"/>
        <v>69.4134542970734</v>
      </c>
      <c r="L62" s="66">
        <f t="shared" si="5"/>
        <v>79.266000000000005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G64+G65</f>
        <v>2102.3799999999997</v>
      </c>
      <c r="H63" s="65">
        <f>H64+H65</f>
        <v>3000</v>
      </c>
      <c r="I63" s="65">
        <f>I64+I65</f>
        <v>3000</v>
      </c>
      <c r="J63" s="65">
        <f>J64+J65</f>
        <v>2897.73</v>
      </c>
      <c r="K63" s="65">
        <f t="shared" si="4"/>
        <v>137.8309344647495</v>
      </c>
      <c r="L63" s="65">
        <f t="shared" si="5"/>
        <v>96.590999999999994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2090.9299999999998</v>
      </c>
      <c r="H64" s="66">
        <v>2900</v>
      </c>
      <c r="I64" s="66">
        <v>2900</v>
      </c>
      <c r="J64" s="66">
        <v>2886.05</v>
      </c>
      <c r="K64" s="66">
        <f t="shared" si="4"/>
        <v>138.02709798988968</v>
      </c>
      <c r="L64" s="66">
        <f t="shared" si="5"/>
        <v>99.518965517241384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11.45</v>
      </c>
      <c r="H65" s="66">
        <v>100</v>
      </c>
      <c r="I65" s="66">
        <v>100</v>
      </c>
      <c r="J65" s="66">
        <v>11.68</v>
      </c>
      <c r="K65" s="66">
        <f t="shared" si="4"/>
        <v>102.00873362445415</v>
      </c>
      <c r="L65" s="66">
        <f t="shared" si="5"/>
        <v>11.68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>G67</f>
        <v>4174.1899999999996</v>
      </c>
      <c r="H66" s="65">
        <f>H67</f>
        <v>4900</v>
      </c>
      <c r="I66" s="65">
        <f>I67</f>
        <v>4900</v>
      </c>
      <c r="J66" s="65">
        <f>J67</f>
        <v>5091.7299999999996</v>
      </c>
      <c r="K66" s="65">
        <f t="shared" si="4"/>
        <v>121.98127061777255</v>
      </c>
      <c r="L66" s="65">
        <f t="shared" si="5"/>
        <v>103.91285714285715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>G68+G70</f>
        <v>4174.1899999999996</v>
      </c>
      <c r="H67" s="65">
        <f>H68+H70</f>
        <v>4900</v>
      </c>
      <c r="I67" s="65">
        <f>I68+I70</f>
        <v>4900</v>
      </c>
      <c r="J67" s="65">
        <f>J68+J70</f>
        <v>5091.7299999999996</v>
      </c>
      <c r="K67" s="65">
        <f t="shared" si="4"/>
        <v>121.98127061777255</v>
      </c>
      <c r="L67" s="65">
        <f t="shared" si="5"/>
        <v>103.91285714285715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</f>
        <v>0</v>
      </c>
      <c r="H68" s="65">
        <f>H69</f>
        <v>400</v>
      </c>
      <c r="I68" s="65">
        <f>I69</f>
        <v>400</v>
      </c>
      <c r="J68" s="65">
        <f>J69</f>
        <v>887.5</v>
      </c>
      <c r="K68" s="65" t="e">
        <f t="shared" si="4"/>
        <v>#DIV/0!</v>
      </c>
      <c r="L68" s="65">
        <f t="shared" si="5"/>
        <v>221.875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0</v>
      </c>
      <c r="H69" s="66">
        <v>400</v>
      </c>
      <c r="I69" s="66">
        <v>400</v>
      </c>
      <c r="J69" s="66">
        <v>887.5</v>
      </c>
      <c r="K69" s="66" t="e">
        <f t="shared" si="4"/>
        <v>#DIV/0!</v>
      </c>
      <c r="L69" s="66">
        <f t="shared" si="5"/>
        <v>221.875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4174.1899999999996</v>
      </c>
      <c r="H70" s="65">
        <f>H71</f>
        <v>4500</v>
      </c>
      <c r="I70" s="65">
        <f>I71</f>
        <v>4500</v>
      </c>
      <c r="J70" s="65">
        <f>J71</f>
        <v>4204.2299999999996</v>
      </c>
      <c r="K70" s="65">
        <f t="shared" si="4"/>
        <v>100.71966058085521</v>
      </c>
      <c r="L70" s="65">
        <f t="shared" si="5"/>
        <v>93.427333333333337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4174.1899999999996</v>
      </c>
      <c r="H71" s="66">
        <v>4500</v>
      </c>
      <c r="I71" s="66">
        <v>4500</v>
      </c>
      <c r="J71" s="66">
        <v>4204.2299999999996</v>
      </c>
      <c r="K71" s="66">
        <f t="shared" si="4"/>
        <v>100.71966058085521</v>
      </c>
      <c r="L71" s="66">
        <f t="shared" si="5"/>
        <v>93.427333333333337</v>
      </c>
    </row>
    <row r="72" spans="2:12" x14ac:dyDescent="0.25">
      <c r="B72" s="65"/>
      <c r="C72" s="66"/>
      <c r="D72" s="67"/>
      <c r="E72" s="68"/>
      <c r="F72" s="8"/>
      <c r="G72" s="65"/>
      <c r="H72" s="65"/>
      <c r="I72" s="65"/>
      <c r="J72" s="65"/>
      <c r="K72" s="70"/>
      <c r="L72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C19" sqref="C19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2153246.19</v>
      </c>
      <c r="D6" s="71">
        <f>D7+D9+D11</f>
        <v>2387769</v>
      </c>
      <c r="E6" s="71">
        <f>E7+E9+E11</f>
        <v>2381599</v>
      </c>
      <c r="F6" s="71">
        <f>F7+F9+F11</f>
        <v>2375924.2400000002</v>
      </c>
      <c r="G6" s="72">
        <f t="shared" ref="G6:G19" si="0">(F6*100)/C6</f>
        <v>110.34150442407147</v>
      </c>
      <c r="H6" s="72">
        <f t="shared" ref="H6:H19" si="1">(F6*100)/E6</f>
        <v>99.761724790781315</v>
      </c>
    </row>
    <row r="7" spans="1:8" x14ac:dyDescent="0.25">
      <c r="A7"/>
      <c r="B7" s="8" t="s">
        <v>160</v>
      </c>
      <c r="C7" s="71">
        <f>C8</f>
        <v>2152102.8199999998</v>
      </c>
      <c r="D7" s="71">
        <f>D8</f>
        <v>2382969</v>
      </c>
      <c r="E7" s="71">
        <f>E8</f>
        <v>2376799</v>
      </c>
      <c r="F7" s="71">
        <f>F8</f>
        <v>2374945.9500000002</v>
      </c>
      <c r="G7" s="72">
        <f t="shared" si="0"/>
        <v>110.35466929967596</v>
      </c>
      <c r="H7" s="72">
        <f t="shared" si="1"/>
        <v>99.922035897860951</v>
      </c>
    </row>
    <row r="8" spans="1:8" x14ac:dyDescent="0.25">
      <c r="A8"/>
      <c r="B8" s="16" t="s">
        <v>161</v>
      </c>
      <c r="C8" s="73">
        <v>2152102.8199999998</v>
      </c>
      <c r="D8" s="73">
        <v>2382969</v>
      </c>
      <c r="E8" s="73">
        <v>2376799</v>
      </c>
      <c r="F8" s="74">
        <v>2374945.9500000002</v>
      </c>
      <c r="G8" s="70">
        <f t="shared" si="0"/>
        <v>110.35466929967596</v>
      </c>
      <c r="H8" s="70">
        <f t="shared" si="1"/>
        <v>99.922035897860951</v>
      </c>
    </row>
    <row r="9" spans="1:8" x14ac:dyDescent="0.25">
      <c r="A9"/>
      <c r="B9" s="8" t="s">
        <v>162</v>
      </c>
      <c r="C9" s="71">
        <f>C10</f>
        <v>641.16</v>
      </c>
      <c r="D9" s="71">
        <f>D10</f>
        <v>800</v>
      </c>
      <c r="E9" s="71">
        <f>E10</f>
        <v>800</v>
      </c>
      <c r="F9" s="71">
        <f>F10</f>
        <v>621.14</v>
      </c>
      <c r="G9" s="72">
        <f t="shared" si="0"/>
        <v>96.877534468775352</v>
      </c>
      <c r="H9" s="72">
        <f t="shared" si="1"/>
        <v>77.642499999999998</v>
      </c>
    </row>
    <row r="10" spans="1:8" x14ac:dyDescent="0.25">
      <c r="A10"/>
      <c r="B10" s="16" t="s">
        <v>163</v>
      </c>
      <c r="C10" s="73">
        <v>641.16</v>
      </c>
      <c r="D10" s="73">
        <v>800</v>
      </c>
      <c r="E10" s="73">
        <v>800</v>
      </c>
      <c r="F10" s="74">
        <v>621.14</v>
      </c>
      <c r="G10" s="70">
        <f t="shared" si="0"/>
        <v>96.877534468775352</v>
      </c>
      <c r="H10" s="70">
        <f t="shared" si="1"/>
        <v>77.642499999999998</v>
      </c>
    </row>
    <row r="11" spans="1:8" x14ac:dyDescent="0.25">
      <c r="A11"/>
      <c r="B11" s="8" t="s">
        <v>164</v>
      </c>
      <c r="C11" s="71">
        <f>C12</f>
        <v>502.21</v>
      </c>
      <c r="D11" s="71">
        <f>D12</f>
        <v>4000</v>
      </c>
      <c r="E11" s="71">
        <f>E12</f>
        <v>4000</v>
      </c>
      <c r="F11" s="71">
        <f>F12</f>
        <v>357.15</v>
      </c>
      <c r="G11" s="72">
        <f t="shared" si="0"/>
        <v>71.115668744150852</v>
      </c>
      <c r="H11" s="72">
        <f t="shared" si="1"/>
        <v>8.9287500000000009</v>
      </c>
    </row>
    <row r="12" spans="1:8" x14ac:dyDescent="0.25">
      <c r="A12"/>
      <c r="B12" s="16" t="s">
        <v>165</v>
      </c>
      <c r="C12" s="73">
        <v>502.21</v>
      </c>
      <c r="D12" s="73">
        <v>4000</v>
      </c>
      <c r="E12" s="73">
        <v>4000</v>
      </c>
      <c r="F12" s="74">
        <v>357.15</v>
      </c>
      <c r="G12" s="70">
        <f t="shared" si="0"/>
        <v>71.115668744150852</v>
      </c>
      <c r="H12" s="70">
        <f t="shared" si="1"/>
        <v>8.9287500000000009</v>
      </c>
    </row>
    <row r="13" spans="1:8" x14ac:dyDescent="0.25">
      <c r="B13" s="8" t="s">
        <v>32</v>
      </c>
      <c r="C13" s="75">
        <f>C14+C16+C18</f>
        <v>2165065.6999999997</v>
      </c>
      <c r="D13" s="75">
        <f>D14+D16+D18</f>
        <v>2387769</v>
      </c>
      <c r="E13" s="75">
        <f>E14+E16+E18</f>
        <v>2381599</v>
      </c>
      <c r="F13" s="75">
        <f>F14+F16+F18</f>
        <v>2379723.5200000005</v>
      </c>
      <c r="G13" s="72">
        <f t="shared" si="0"/>
        <v>109.91460998158166</v>
      </c>
      <c r="H13" s="72">
        <f t="shared" si="1"/>
        <v>99.921251226591878</v>
      </c>
    </row>
    <row r="14" spans="1:8" x14ac:dyDescent="0.25">
      <c r="A14"/>
      <c r="B14" s="8" t="s">
        <v>160</v>
      </c>
      <c r="C14" s="75">
        <f>C15</f>
        <v>2152102.8199999998</v>
      </c>
      <c r="D14" s="75">
        <f>D15</f>
        <v>2382969</v>
      </c>
      <c r="E14" s="75">
        <f>E15</f>
        <v>2376799</v>
      </c>
      <c r="F14" s="75">
        <f>F15</f>
        <v>2374945.9500000002</v>
      </c>
      <c r="G14" s="72">
        <f t="shared" si="0"/>
        <v>110.35466929967596</v>
      </c>
      <c r="H14" s="72">
        <f t="shared" si="1"/>
        <v>99.922035897860951</v>
      </c>
    </row>
    <row r="15" spans="1:8" x14ac:dyDescent="0.25">
      <c r="A15"/>
      <c r="B15" s="16" t="s">
        <v>161</v>
      </c>
      <c r="C15" s="73">
        <v>2152102.8199999998</v>
      </c>
      <c r="D15" s="73">
        <v>2382969</v>
      </c>
      <c r="E15" s="76">
        <v>2376799</v>
      </c>
      <c r="F15" s="74">
        <v>2374945.9500000002</v>
      </c>
      <c r="G15" s="70">
        <f t="shared" si="0"/>
        <v>110.35466929967596</v>
      </c>
      <c r="H15" s="70">
        <f t="shared" si="1"/>
        <v>99.922035897860951</v>
      </c>
    </row>
    <row r="16" spans="1:8" x14ac:dyDescent="0.25">
      <c r="A16"/>
      <c r="B16" s="8" t="s">
        <v>162</v>
      </c>
      <c r="C16" s="75">
        <f>C17</f>
        <v>450</v>
      </c>
      <c r="D16" s="75">
        <f>D17</f>
        <v>800</v>
      </c>
      <c r="E16" s="75">
        <f>E17</f>
        <v>800</v>
      </c>
      <c r="F16" s="75">
        <f>F17</f>
        <v>953.35</v>
      </c>
      <c r="G16" s="72">
        <f t="shared" si="0"/>
        <v>211.85555555555555</v>
      </c>
      <c r="H16" s="72">
        <f t="shared" si="1"/>
        <v>119.16875</v>
      </c>
    </row>
    <row r="17" spans="1:8" x14ac:dyDescent="0.25">
      <c r="A17"/>
      <c r="B17" s="16" t="s">
        <v>163</v>
      </c>
      <c r="C17" s="73">
        <v>450</v>
      </c>
      <c r="D17" s="73">
        <v>800</v>
      </c>
      <c r="E17" s="76">
        <v>800</v>
      </c>
      <c r="F17" s="74">
        <v>953.35</v>
      </c>
      <c r="G17" s="70">
        <f t="shared" si="0"/>
        <v>211.85555555555555</v>
      </c>
      <c r="H17" s="70">
        <f t="shared" si="1"/>
        <v>119.16875</v>
      </c>
    </row>
    <row r="18" spans="1:8" x14ac:dyDescent="0.25">
      <c r="A18"/>
      <c r="B18" s="8" t="s">
        <v>164</v>
      </c>
      <c r="C18" s="75">
        <f>C19</f>
        <v>12512.88</v>
      </c>
      <c r="D18" s="75">
        <f>D19</f>
        <v>4000</v>
      </c>
      <c r="E18" s="75">
        <f>E19</f>
        <v>4000</v>
      </c>
      <c r="F18" s="75">
        <f>F19</f>
        <v>3824.22</v>
      </c>
      <c r="G18" s="72">
        <f t="shared" si="0"/>
        <v>30.562268638395</v>
      </c>
      <c r="H18" s="72">
        <f t="shared" si="1"/>
        <v>95.605500000000006</v>
      </c>
    </row>
    <row r="19" spans="1:8" x14ac:dyDescent="0.25">
      <c r="A19"/>
      <c r="B19" s="16" t="s">
        <v>165</v>
      </c>
      <c r="C19" s="73">
        <v>12512.88</v>
      </c>
      <c r="D19" s="73">
        <v>4000</v>
      </c>
      <c r="E19" s="76">
        <v>4000</v>
      </c>
      <c r="F19" s="74">
        <v>3824.22</v>
      </c>
      <c r="G19" s="70">
        <f t="shared" si="0"/>
        <v>30.562268638395</v>
      </c>
      <c r="H19" s="70">
        <f t="shared" si="1"/>
        <v>95.605500000000006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C9" sqref="C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2165065.7000000002</v>
      </c>
      <c r="D6" s="75">
        <f t="shared" si="0"/>
        <v>2387769</v>
      </c>
      <c r="E6" s="75">
        <f t="shared" si="0"/>
        <v>2381599</v>
      </c>
      <c r="F6" s="75">
        <f t="shared" si="0"/>
        <v>2379723.52</v>
      </c>
      <c r="G6" s="70">
        <f>(F6*100)/C6</f>
        <v>109.91460998158161</v>
      </c>
      <c r="H6" s="70">
        <f>(F6*100)/E6</f>
        <v>99.921251226591878</v>
      </c>
    </row>
    <row r="7" spans="2:8" x14ac:dyDescent="0.25">
      <c r="B7" s="8" t="s">
        <v>166</v>
      </c>
      <c r="C7" s="75">
        <f t="shared" si="0"/>
        <v>2165065.7000000002</v>
      </c>
      <c r="D7" s="75">
        <f t="shared" si="0"/>
        <v>2387769</v>
      </c>
      <c r="E7" s="75">
        <f t="shared" si="0"/>
        <v>2381599</v>
      </c>
      <c r="F7" s="75">
        <f t="shared" si="0"/>
        <v>2379723.52</v>
      </c>
      <c r="G7" s="70">
        <f>(F7*100)/C7</f>
        <v>109.91460998158161</v>
      </c>
      <c r="H7" s="70">
        <f>(F7*100)/E7</f>
        <v>99.921251226591878</v>
      </c>
    </row>
    <row r="8" spans="2:8" x14ac:dyDescent="0.25">
      <c r="B8" s="11" t="s">
        <v>167</v>
      </c>
      <c r="C8" s="73">
        <v>2165065.7000000002</v>
      </c>
      <c r="D8" s="73">
        <v>2387769</v>
      </c>
      <c r="E8" s="73">
        <v>2381599</v>
      </c>
      <c r="F8" s="74">
        <v>2379723.52</v>
      </c>
      <c r="G8" s="70">
        <f>(F8*100)/C8</f>
        <v>109.91460998158161</v>
      </c>
      <c r="H8" s="70">
        <f>(F8*100)/E8</f>
        <v>99.921251226591878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5"/>
  <sheetViews>
    <sheetView zoomScaleNormal="100" workbookViewId="0">
      <selection activeCell="E15" sqref="E1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168</v>
      </c>
      <c r="C1" s="39"/>
    </row>
    <row r="2" spans="1:6" ht="15" customHeight="1" x14ac:dyDescent="0.2">
      <c r="A2" s="41" t="s">
        <v>34</v>
      </c>
      <c r="B2" s="42" t="s">
        <v>169</v>
      </c>
      <c r="C2" s="39"/>
    </row>
    <row r="3" spans="1:6" s="39" customFormat="1" ht="43.5" customHeight="1" x14ac:dyDescent="0.2">
      <c r="A3" s="43" t="s">
        <v>35</v>
      </c>
      <c r="B3" s="37" t="s">
        <v>170</v>
      </c>
    </row>
    <row r="4" spans="1:6" s="39" customFormat="1" x14ac:dyDescent="0.2">
      <c r="A4" s="43" t="s">
        <v>36</v>
      </c>
      <c r="B4" s="44" t="s">
        <v>171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172</v>
      </c>
      <c r="B7" s="46"/>
      <c r="C7" s="77">
        <f>C12+C52</f>
        <v>2382969</v>
      </c>
      <c r="D7" s="77">
        <f>D12+D52</f>
        <v>2376799</v>
      </c>
      <c r="E7" s="77">
        <f>E12+E52</f>
        <v>2374945.9500000002</v>
      </c>
      <c r="F7" s="77">
        <f>(E7*100)/D7</f>
        <v>99.922035897860951</v>
      </c>
    </row>
    <row r="8" spans="1:6" x14ac:dyDescent="0.2">
      <c r="A8" s="47" t="s">
        <v>74</v>
      </c>
      <c r="B8" s="46"/>
      <c r="C8" s="77">
        <f>C62+C70</f>
        <v>800</v>
      </c>
      <c r="D8" s="77">
        <f>D62+D70</f>
        <v>800</v>
      </c>
      <c r="E8" s="77">
        <f>E62+E70</f>
        <v>953.35</v>
      </c>
      <c r="F8" s="77">
        <f>(E8*100)/D8</f>
        <v>119.16875</v>
      </c>
    </row>
    <row r="9" spans="1:6" x14ac:dyDescent="0.2">
      <c r="A9" s="47" t="s">
        <v>173</v>
      </c>
      <c r="B9" s="46"/>
      <c r="C9" s="77">
        <f>C79</f>
        <v>4000</v>
      </c>
      <c r="D9" s="77">
        <f>D79</f>
        <v>4000</v>
      </c>
      <c r="E9" s="77">
        <f>E79</f>
        <v>3824.22</v>
      </c>
      <c r="F9" s="77">
        <f>(E9*100)/D9</f>
        <v>95.605500000000006</v>
      </c>
    </row>
    <row r="10" spans="1:6" s="57" customFormat="1" x14ac:dyDescent="0.2"/>
    <row r="11" spans="1:6" ht="38.25" x14ac:dyDescent="0.2">
      <c r="A11" s="47" t="s">
        <v>174</v>
      </c>
      <c r="B11" s="47" t="s">
        <v>175</v>
      </c>
      <c r="C11" s="47" t="s">
        <v>43</v>
      </c>
      <c r="D11" s="47" t="s">
        <v>176</v>
      </c>
      <c r="E11" s="47" t="s">
        <v>177</v>
      </c>
      <c r="F11" s="47" t="s">
        <v>178</v>
      </c>
    </row>
    <row r="12" spans="1:6" x14ac:dyDescent="0.2">
      <c r="A12" s="49" t="s">
        <v>72</v>
      </c>
      <c r="B12" s="50" t="s">
        <v>73</v>
      </c>
      <c r="C12" s="80">
        <f>C13+C21+C46</f>
        <v>2378469</v>
      </c>
      <c r="D12" s="80">
        <f>D13+D21+D46</f>
        <v>2372299</v>
      </c>
      <c r="E12" s="80">
        <f>E13+E21+E46</f>
        <v>2370741.7200000002</v>
      </c>
      <c r="F12" s="81">
        <f>(E12*100)/D12</f>
        <v>99.93435566090109</v>
      </c>
    </row>
    <row r="13" spans="1:6" x14ac:dyDescent="0.2">
      <c r="A13" s="51" t="s">
        <v>74</v>
      </c>
      <c r="B13" s="52" t="s">
        <v>75</v>
      </c>
      <c r="C13" s="82">
        <f>C14+C17+C19</f>
        <v>2228569</v>
      </c>
      <c r="D13" s="82">
        <f>D14+D17+D19</f>
        <v>2215099</v>
      </c>
      <c r="E13" s="82">
        <f>E14+E17+E19</f>
        <v>2214966.42</v>
      </c>
      <c r="F13" s="81">
        <f>(E13*100)/D13</f>
        <v>99.994014714466488</v>
      </c>
    </row>
    <row r="14" spans="1:6" x14ac:dyDescent="0.2">
      <c r="A14" s="53" t="s">
        <v>76</v>
      </c>
      <c r="B14" s="54" t="s">
        <v>77</v>
      </c>
      <c r="C14" s="83">
        <f>C15+C16</f>
        <v>1848069</v>
      </c>
      <c r="D14" s="83">
        <f>D15+D16</f>
        <v>1840269</v>
      </c>
      <c r="E14" s="83">
        <f>E15+E16</f>
        <v>1840176.52</v>
      </c>
      <c r="F14" s="83">
        <f>(E14*100)/D14</f>
        <v>99.994974647728128</v>
      </c>
    </row>
    <row r="15" spans="1:6" x14ac:dyDescent="0.2">
      <c r="A15" s="55" t="s">
        <v>78</v>
      </c>
      <c r="B15" s="56" t="s">
        <v>79</v>
      </c>
      <c r="C15" s="84">
        <v>1848069</v>
      </c>
      <c r="D15" s="84">
        <v>1840269</v>
      </c>
      <c r="E15" s="84">
        <v>1840176.52</v>
      </c>
      <c r="F15" s="84"/>
    </row>
    <row r="16" spans="1:6" x14ac:dyDescent="0.2">
      <c r="A16" s="55" t="s">
        <v>180</v>
      </c>
      <c r="B16" s="56" t="s">
        <v>181</v>
      </c>
      <c r="C16" s="84">
        <v>0</v>
      </c>
      <c r="D16" s="84">
        <v>0</v>
      </c>
      <c r="E16" s="84">
        <v>0</v>
      </c>
      <c r="F16" s="84"/>
    </row>
    <row r="17" spans="1:6" x14ac:dyDescent="0.2">
      <c r="A17" s="53" t="s">
        <v>80</v>
      </c>
      <c r="B17" s="54" t="s">
        <v>81</v>
      </c>
      <c r="C17" s="83">
        <f>C18</f>
        <v>72000</v>
      </c>
      <c r="D17" s="83">
        <f>D18</f>
        <v>71200</v>
      </c>
      <c r="E17" s="83">
        <f>E18</f>
        <v>71160.600000000006</v>
      </c>
      <c r="F17" s="83">
        <f>(E17*100)/D17</f>
        <v>99.944662921348311</v>
      </c>
    </row>
    <row r="18" spans="1:6" x14ac:dyDescent="0.2">
      <c r="A18" s="55" t="s">
        <v>82</v>
      </c>
      <c r="B18" s="56" t="s">
        <v>81</v>
      </c>
      <c r="C18" s="84">
        <v>72000</v>
      </c>
      <c r="D18" s="84">
        <v>71200</v>
      </c>
      <c r="E18" s="84">
        <v>71160.600000000006</v>
      </c>
      <c r="F18" s="84"/>
    </row>
    <row r="19" spans="1:6" x14ac:dyDescent="0.2">
      <c r="A19" s="53" t="s">
        <v>83</v>
      </c>
      <c r="B19" s="54" t="s">
        <v>84</v>
      </c>
      <c r="C19" s="83">
        <f>C20</f>
        <v>308500</v>
      </c>
      <c r="D19" s="83">
        <f>D20</f>
        <v>303630</v>
      </c>
      <c r="E19" s="83">
        <f>E20</f>
        <v>303629.3</v>
      </c>
      <c r="F19" s="83">
        <f>(E19*100)/D19</f>
        <v>99.999769456246085</v>
      </c>
    </row>
    <row r="20" spans="1:6" x14ac:dyDescent="0.2">
      <c r="A20" s="55" t="s">
        <v>85</v>
      </c>
      <c r="B20" s="56" t="s">
        <v>86</v>
      </c>
      <c r="C20" s="84">
        <v>308500</v>
      </c>
      <c r="D20" s="84">
        <v>303630</v>
      </c>
      <c r="E20" s="84">
        <v>303629.3</v>
      </c>
      <c r="F20" s="84"/>
    </row>
    <row r="21" spans="1:6" x14ac:dyDescent="0.2">
      <c r="A21" s="51" t="s">
        <v>87</v>
      </c>
      <c r="B21" s="52" t="s">
        <v>88</v>
      </c>
      <c r="C21" s="82">
        <f>C22+C26+C32+C41</f>
        <v>146400</v>
      </c>
      <c r="D21" s="82">
        <f>D22+D26+D32+D41</f>
        <v>153700</v>
      </c>
      <c r="E21" s="82">
        <f>E22+E26+E32+E41</f>
        <v>152481.24</v>
      </c>
      <c r="F21" s="81">
        <f>(E21*100)/D21</f>
        <v>99.207052700065063</v>
      </c>
    </row>
    <row r="22" spans="1:6" x14ac:dyDescent="0.2">
      <c r="A22" s="53" t="s">
        <v>89</v>
      </c>
      <c r="B22" s="54" t="s">
        <v>90</v>
      </c>
      <c r="C22" s="83">
        <f>C23+C24+C25</f>
        <v>52800</v>
      </c>
      <c r="D22" s="83">
        <f>D23+D24+D25</f>
        <v>50100</v>
      </c>
      <c r="E22" s="83">
        <f>E23+E24+E25</f>
        <v>49704.51</v>
      </c>
      <c r="F22" s="83">
        <f>(E22*100)/D22</f>
        <v>99.210598802395211</v>
      </c>
    </row>
    <row r="23" spans="1:6" x14ac:dyDescent="0.2">
      <c r="A23" s="55" t="s">
        <v>91</v>
      </c>
      <c r="B23" s="56" t="s">
        <v>92</v>
      </c>
      <c r="C23" s="84">
        <v>7000</v>
      </c>
      <c r="D23" s="84">
        <v>8300</v>
      </c>
      <c r="E23" s="84">
        <v>8241.59</v>
      </c>
      <c r="F23" s="84"/>
    </row>
    <row r="24" spans="1:6" ht="25.5" x14ac:dyDescent="0.2">
      <c r="A24" s="55" t="s">
        <v>93</v>
      </c>
      <c r="B24" s="56" t="s">
        <v>94</v>
      </c>
      <c r="C24" s="84">
        <v>42800</v>
      </c>
      <c r="D24" s="84">
        <v>39900</v>
      </c>
      <c r="E24" s="84">
        <v>39877.71</v>
      </c>
      <c r="F24" s="84"/>
    </row>
    <row r="25" spans="1:6" x14ac:dyDescent="0.2">
      <c r="A25" s="55" t="s">
        <v>95</v>
      </c>
      <c r="B25" s="56" t="s">
        <v>96</v>
      </c>
      <c r="C25" s="84">
        <v>3000</v>
      </c>
      <c r="D25" s="84">
        <v>1900</v>
      </c>
      <c r="E25" s="84">
        <v>1585.21</v>
      </c>
      <c r="F25" s="84"/>
    </row>
    <row r="26" spans="1:6" x14ac:dyDescent="0.2">
      <c r="A26" s="53" t="s">
        <v>97</v>
      </c>
      <c r="B26" s="54" t="s">
        <v>98</v>
      </c>
      <c r="C26" s="83">
        <f>C27+C28+C29+C30+C31</f>
        <v>46400</v>
      </c>
      <c r="D26" s="83">
        <f>D27+D28+D29+D30+D31</f>
        <v>48650</v>
      </c>
      <c r="E26" s="83">
        <f>E27+E28+E29+E30+E31</f>
        <v>48245.49</v>
      </c>
      <c r="F26" s="83">
        <f>(E26*100)/D26</f>
        <v>99.168530318602265</v>
      </c>
    </row>
    <row r="27" spans="1:6" x14ac:dyDescent="0.2">
      <c r="A27" s="55" t="s">
        <v>99</v>
      </c>
      <c r="B27" s="56" t="s">
        <v>100</v>
      </c>
      <c r="C27" s="84">
        <v>18500</v>
      </c>
      <c r="D27" s="84">
        <v>16900</v>
      </c>
      <c r="E27" s="84">
        <v>16837.77</v>
      </c>
      <c r="F27" s="84"/>
    </row>
    <row r="28" spans="1:6" x14ac:dyDescent="0.2">
      <c r="A28" s="55" t="s">
        <v>101</v>
      </c>
      <c r="B28" s="56" t="s">
        <v>102</v>
      </c>
      <c r="C28" s="84">
        <v>26400</v>
      </c>
      <c r="D28" s="84">
        <v>30400</v>
      </c>
      <c r="E28" s="84">
        <v>30272.85</v>
      </c>
      <c r="F28" s="84"/>
    </row>
    <row r="29" spans="1:6" x14ac:dyDescent="0.2">
      <c r="A29" s="55" t="s">
        <v>103</v>
      </c>
      <c r="B29" s="56" t="s">
        <v>104</v>
      </c>
      <c r="C29" s="84">
        <v>200</v>
      </c>
      <c r="D29" s="84">
        <v>50</v>
      </c>
      <c r="E29" s="84">
        <v>3.96</v>
      </c>
      <c r="F29" s="84"/>
    </row>
    <row r="30" spans="1:6" x14ac:dyDescent="0.2">
      <c r="A30" s="55" t="s">
        <v>105</v>
      </c>
      <c r="B30" s="56" t="s">
        <v>106</v>
      </c>
      <c r="C30" s="84">
        <v>800</v>
      </c>
      <c r="D30" s="84">
        <v>800</v>
      </c>
      <c r="E30" s="84">
        <v>734.01</v>
      </c>
      <c r="F30" s="84"/>
    </row>
    <row r="31" spans="1:6" x14ac:dyDescent="0.2">
      <c r="A31" s="55" t="s">
        <v>107</v>
      </c>
      <c r="B31" s="56" t="s">
        <v>108</v>
      </c>
      <c r="C31" s="84">
        <v>500</v>
      </c>
      <c r="D31" s="84">
        <v>500</v>
      </c>
      <c r="E31" s="84">
        <v>396.9</v>
      </c>
      <c r="F31" s="84"/>
    </row>
    <row r="32" spans="1:6" x14ac:dyDescent="0.2">
      <c r="A32" s="53" t="s">
        <v>109</v>
      </c>
      <c r="B32" s="54" t="s">
        <v>110</v>
      </c>
      <c r="C32" s="83">
        <f>C33+C34+C35+C36+C37+C38+C39+C40</f>
        <v>43300</v>
      </c>
      <c r="D32" s="83">
        <f>D33+D34+D35+D36+D37+D38+D39+D40</f>
        <v>50350</v>
      </c>
      <c r="E32" s="83">
        <f>E33+E34+E35+E36+E37+E38+E39+E40</f>
        <v>50080.46</v>
      </c>
      <c r="F32" s="83">
        <f>(E32*100)/D32</f>
        <v>99.464667328699107</v>
      </c>
    </row>
    <row r="33" spans="1:6" x14ac:dyDescent="0.2">
      <c r="A33" s="55" t="s">
        <v>111</v>
      </c>
      <c r="B33" s="56" t="s">
        <v>112</v>
      </c>
      <c r="C33" s="84">
        <v>20200</v>
      </c>
      <c r="D33" s="84">
        <v>21300</v>
      </c>
      <c r="E33" s="84">
        <v>21210.55</v>
      </c>
      <c r="F33" s="84"/>
    </row>
    <row r="34" spans="1:6" x14ac:dyDescent="0.2">
      <c r="A34" s="55" t="s">
        <v>113</v>
      </c>
      <c r="B34" s="56" t="s">
        <v>114</v>
      </c>
      <c r="C34" s="84">
        <v>10200</v>
      </c>
      <c r="D34" s="84">
        <v>15900</v>
      </c>
      <c r="E34" s="84">
        <v>15899.48</v>
      </c>
      <c r="F34" s="84"/>
    </row>
    <row r="35" spans="1:6" x14ac:dyDescent="0.2">
      <c r="A35" s="55" t="s">
        <v>115</v>
      </c>
      <c r="B35" s="56" t="s">
        <v>116</v>
      </c>
      <c r="C35" s="84">
        <v>1500</v>
      </c>
      <c r="D35" s="84">
        <v>1500</v>
      </c>
      <c r="E35" s="84">
        <v>1446.75</v>
      </c>
      <c r="F35" s="84"/>
    </row>
    <row r="36" spans="1:6" x14ac:dyDescent="0.2">
      <c r="A36" s="55" t="s">
        <v>117</v>
      </c>
      <c r="B36" s="56" t="s">
        <v>118</v>
      </c>
      <c r="C36" s="84">
        <v>4000</v>
      </c>
      <c r="D36" s="84">
        <v>4700</v>
      </c>
      <c r="E36" s="84">
        <v>4668.67</v>
      </c>
      <c r="F36" s="84"/>
    </row>
    <row r="37" spans="1:6" x14ac:dyDescent="0.2">
      <c r="A37" s="55" t="s">
        <v>119</v>
      </c>
      <c r="B37" s="56" t="s">
        <v>120</v>
      </c>
      <c r="C37" s="84">
        <v>3600</v>
      </c>
      <c r="D37" s="84">
        <v>3650</v>
      </c>
      <c r="E37" s="84">
        <v>3602.68</v>
      </c>
      <c r="F37" s="84"/>
    </row>
    <row r="38" spans="1:6" x14ac:dyDescent="0.2">
      <c r="A38" s="55" t="s">
        <v>121</v>
      </c>
      <c r="B38" s="56" t="s">
        <v>122</v>
      </c>
      <c r="C38" s="84">
        <v>800</v>
      </c>
      <c r="D38" s="84">
        <v>600</v>
      </c>
      <c r="E38" s="84">
        <v>577.19000000000005</v>
      </c>
      <c r="F38" s="84"/>
    </row>
    <row r="39" spans="1:6" x14ac:dyDescent="0.2">
      <c r="A39" s="55" t="s">
        <v>123</v>
      </c>
      <c r="B39" s="56" t="s">
        <v>124</v>
      </c>
      <c r="C39" s="84">
        <v>2000</v>
      </c>
      <c r="D39" s="84">
        <v>1950</v>
      </c>
      <c r="E39" s="84">
        <v>1944.83</v>
      </c>
      <c r="F39" s="84"/>
    </row>
    <row r="40" spans="1:6" x14ac:dyDescent="0.2">
      <c r="A40" s="55" t="s">
        <v>125</v>
      </c>
      <c r="B40" s="56" t="s">
        <v>126</v>
      </c>
      <c r="C40" s="84">
        <v>1000</v>
      </c>
      <c r="D40" s="84">
        <v>750</v>
      </c>
      <c r="E40" s="84">
        <v>730.31</v>
      </c>
      <c r="F40" s="84"/>
    </row>
    <row r="41" spans="1:6" x14ac:dyDescent="0.2">
      <c r="A41" s="53" t="s">
        <v>127</v>
      </c>
      <c r="B41" s="54" t="s">
        <v>128</v>
      </c>
      <c r="C41" s="83">
        <f>C42+C43+C44+C45</f>
        <v>3900</v>
      </c>
      <c r="D41" s="83">
        <f>D42+D43+D44+D45</f>
        <v>4600</v>
      </c>
      <c r="E41" s="83">
        <f>E42+E43+E44+E45</f>
        <v>4450.78</v>
      </c>
      <c r="F41" s="83">
        <f>(E41*100)/D41</f>
        <v>96.756086956521742</v>
      </c>
    </row>
    <row r="42" spans="1:6" x14ac:dyDescent="0.2">
      <c r="A42" s="55" t="s">
        <v>129</v>
      </c>
      <c r="B42" s="56" t="s">
        <v>130</v>
      </c>
      <c r="C42" s="84">
        <v>600</v>
      </c>
      <c r="D42" s="84">
        <v>600</v>
      </c>
      <c r="E42" s="84">
        <v>580.92999999999995</v>
      </c>
      <c r="F42" s="84"/>
    </row>
    <row r="43" spans="1:6" x14ac:dyDescent="0.2">
      <c r="A43" s="55" t="s">
        <v>131</v>
      </c>
      <c r="B43" s="56" t="s">
        <v>132</v>
      </c>
      <c r="C43" s="84">
        <v>800</v>
      </c>
      <c r="D43" s="84">
        <v>800</v>
      </c>
      <c r="E43" s="84">
        <v>799.29</v>
      </c>
      <c r="F43" s="84"/>
    </row>
    <row r="44" spans="1:6" x14ac:dyDescent="0.2">
      <c r="A44" s="55" t="s">
        <v>133</v>
      </c>
      <c r="B44" s="56" t="s">
        <v>134</v>
      </c>
      <c r="C44" s="84">
        <v>2000</v>
      </c>
      <c r="D44" s="84">
        <v>2350</v>
      </c>
      <c r="E44" s="84">
        <v>2302</v>
      </c>
      <c r="F44" s="84"/>
    </row>
    <row r="45" spans="1:6" x14ac:dyDescent="0.2">
      <c r="A45" s="55" t="s">
        <v>135</v>
      </c>
      <c r="B45" s="56" t="s">
        <v>128</v>
      </c>
      <c r="C45" s="84">
        <v>500</v>
      </c>
      <c r="D45" s="84">
        <v>850</v>
      </c>
      <c r="E45" s="84">
        <v>768.56</v>
      </c>
      <c r="F45" s="84"/>
    </row>
    <row r="46" spans="1:6" x14ac:dyDescent="0.2">
      <c r="A46" s="51" t="s">
        <v>136</v>
      </c>
      <c r="B46" s="52" t="s">
        <v>137</v>
      </c>
      <c r="C46" s="82">
        <f>C47+C49</f>
        <v>3500</v>
      </c>
      <c r="D46" s="82">
        <f>D47+D49</f>
        <v>3500</v>
      </c>
      <c r="E46" s="82">
        <f>E47+E49</f>
        <v>3294.06</v>
      </c>
      <c r="F46" s="81">
        <f>(E46*100)/D46</f>
        <v>94.116</v>
      </c>
    </row>
    <row r="47" spans="1:6" x14ac:dyDescent="0.2">
      <c r="A47" s="53" t="s">
        <v>138</v>
      </c>
      <c r="B47" s="54" t="s">
        <v>139</v>
      </c>
      <c r="C47" s="83">
        <f>C48</f>
        <v>500</v>
      </c>
      <c r="D47" s="83">
        <f>D48</f>
        <v>500</v>
      </c>
      <c r="E47" s="83">
        <f>E48</f>
        <v>396.33</v>
      </c>
      <c r="F47" s="83">
        <f>(E47*100)/D47</f>
        <v>79.266000000000005</v>
      </c>
    </row>
    <row r="48" spans="1:6" ht="25.5" x14ac:dyDescent="0.2">
      <c r="A48" s="55" t="s">
        <v>140</v>
      </c>
      <c r="B48" s="56" t="s">
        <v>141</v>
      </c>
      <c r="C48" s="84">
        <v>500</v>
      </c>
      <c r="D48" s="84">
        <v>500</v>
      </c>
      <c r="E48" s="84">
        <v>396.33</v>
      </c>
      <c r="F48" s="84"/>
    </row>
    <row r="49" spans="1:6" x14ac:dyDescent="0.2">
      <c r="A49" s="53" t="s">
        <v>142</v>
      </c>
      <c r="B49" s="54" t="s">
        <v>143</v>
      </c>
      <c r="C49" s="83">
        <f>C50+C51</f>
        <v>3000</v>
      </c>
      <c r="D49" s="83">
        <f>D50+D51</f>
        <v>3000</v>
      </c>
      <c r="E49" s="83">
        <f>E50+E51</f>
        <v>2897.73</v>
      </c>
      <c r="F49" s="83">
        <f>(E49*100)/D49</f>
        <v>96.590999999999994</v>
      </c>
    </row>
    <row r="50" spans="1:6" x14ac:dyDescent="0.2">
      <c r="A50" s="55" t="s">
        <v>144</v>
      </c>
      <c r="B50" s="56" t="s">
        <v>145</v>
      </c>
      <c r="C50" s="84">
        <v>2900</v>
      </c>
      <c r="D50" s="84">
        <v>2900</v>
      </c>
      <c r="E50" s="84">
        <v>2886.05</v>
      </c>
      <c r="F50" s="84"/>
    </row>
    <row r="51" spans="1:6" x14ac:dyDescent="0.2">
      <c r="A51" s="55" t="s">
        <v>146</v>
      </c>
      <c r="B51" s="56" t="s">
        <v>147</v>
      </c>
      <c r="C51" s="84">
        <v>100</v>
      </c>
      <c r="D51" s="84">
        <v>100</v>
      </c>
      <c r="E51" s="84">
        <v>11.68</v>
      </c>
      <c r="F51" s="84"/>
    </row>
    <row r="52" spans="1:6" x14ac:dyDescent="0.2">
      <c r="A52" s="49" t="s">
        <v>148</v>
      </c>
      <c r="B52" s="50" t="s">
        <v>149</v>
      </c>
      <c r="C52" s="80">
        <f t="shared" ref="C52:E54" si="0">C53</f>
        <v>4500</v>
      </c>
      <c r="D52" s="80">
        <f t="shared" si="0"/>
        <v>4500</v>
      </c>
      <c r="E52" s="80">
        <f t="shared" si="0"/>
        <v>4204.2299999999996</v>
      </c>
      <c r="F52" s="81">
        <f>(E52*100)/D52</f>
        <v>93.427333333333337</v>
      </c>
    </row>
    <row r="53" spans="1:6" x14ac:dyDescent="0.2">
      <c r="A53" s="51" t="s">
        <v>150</v>
      </c>
      <c r="B53" s="52" t="s">
        <v>151</v>
      </c>
      <c r="C53" s="82">
        <f t="shared" si="0"/>
        <v>4500</v>
      </c>
      <c r="D53" s="82">
        <f t="shared" si="0"/>
        <v>4500</v>
      </c>
      <c r="E53" s="82">
        <f t="shared" si="0"/>
        <v>4204.2299999999996</v>
      </c>
      <c r="F53" s="81">
        <f>(E53*100)/D53</f>
        <v>93.427333333333337</v>
      </c>
    </row>
    <row r="54" spans="1:6" x14ac:dyDescent="0.2">
      <c r="A54" s="53" t="s">
        <v>156</v>
      </c>
      <c r="B54" s="54" t="s">
        <v>157</v>
      </c>
      <c r="C54" s="83">
        <f t="shared" si="0"/>
        <v>4500</v>
      </c>
      <c r="D54" s="83">
        <f t="shared" si="0"/>
        <v>4500</v>
      </c>
      <c r="E54" s="83">
        <f t="shared" si="0"/>
        <v>4204.2299999999996</v>
      </c>
      <c r="F54" s="83">
        <f>(E54*100)/D54</f>
        <v>93.427333333333337</v>
      </c>
    </row>
    <row r="55" spans="1:6" x14ac:dyDescent="0.2">
      <c r="A55" s="55" t="s">
        <v>158</v>
      </c>
      <c r="B55" s="56" t="s">
        <v>159</v>
      </c>
      <c r="C55" s="84">
        <v>4500</v>
      </c>
      <c r="D55" s="84">
        <v>4500</v>
      </c>
      <c r="E55" s="84">
        <v>4204.2299999999996</v>
      </c>
      <c r="F55" s="84"/>
    </row>
    <row r="56" spans="1:6" x14ac:dyDescent="0.2">
      <c r="A56" s="49" t="s">
        <v>50</v>
      </c>
      <c r="B56" s="50" t="s">
        <v>51</v>
      </c>
      <c r="C56" s="80">
        <f t="shared" ref="C56:E57" si="1">C57</f>
        <v>2382969</v>
      </c>
      <c r="D56" s="80">
        <f t="shared" si="1"/>
        <v>2376799</v>
      </c>
      <c r="E56" s="80">
        <f t="shared" si="1"/>
        <v>2374945.9500000002</v>
      </c>
      <c r="F56" s="81">
        <f>(E56*100)/D56</f>
        <v>99.922035897860951</v>
      </c>
    </row>
    <row r="57" spans="1:6" x14ac:dyDescent="0.2">
      <c r="A57" s="51" t="s">
        <v>64</v>
      </c>
      <c r="B57" s="52" t="s">
        <v>65</v>
      </c>
      <c r="C57" s="82">
        <f t="shared" si="1"/>
        <v>2382969</v>
      </c>
      <c r="D57" s="82">
        <f t="shared" si="1"/>
        <v>2376799</v>
      </c>
      <c r="E57" s="82">
        <f t="shared" si="1"/>
        <v>2374945.9500000002</v>
      </c>
      <c r="F57" s="81">
        <f>(E57*100)/D57</f>
        <v>99.922035897860951</v>
      </c>
    </row>
    <row r="58" spans="1:6" ht="25.5" x14ac:dyDescent="0.2">
      <c r="A58" s="53" t="s">
        <v>66</v>
      </c>
      <c r="B58" s="54" t="s">
        <v>67</v>
      </c>
      <c r="C58" s="83">
        <f>C59+C60</f>
        <v>2382969</v>
      </c>
      <c r="D58" s="83">
        <f>D59+D60</f>
        <v>2376799</v>
      </c>
      <c r="E58" s="83">
        <f>E59+E60</f>
        <v>2374945.9500000002</v>
      </c>
      <c r="F58" s="83">
        <f>(E58*100)/D58</f>
        <v>99.922035897860951</v>
      </c>
    </row>
    <row r="59" spans="1:6" x14ac:dyDescent="0.2">
      <c r="A59" s="55" t="s">
        <v>68</v>
      </c>
      <c r="B59" s="56" t="s">
        <v>69</v>
      </c>
      <c r="C59" s="84">
        <v>2378469</v>
      </c>
      <c r="D59" s="84">
        <v>2372299</v>
      </c>
      <c r="E59" s="84">
        <v>2370741.7200000002</v>
      </c>
      <c r="F59" s="84"/>
    </row>
    <row r="60" spans="1:6" ht="25.5" x14ac:dyDescent="0.2">
      <c r="A60" s="55" t="s">
        <v>70</v>
      </c>
      <c r="B60" s="56" t="s">
        <v>71</v>
      </c>
      <c r="C60" s="84">
        <v>4500</v>
      </c>
      <c r="D60" s="84">
        <v>4500</v>
      </c>
      <c r="E60" s="84">
        <v>4204.2299999999996</v>
      </c>
      <c r="F60" s="84"/>
    </row>
    <row r="61" spans="1:6" x14ac:dyDescent="0.2">
      <c r="A61" s="48" t="s">
        <v>172</v>
      </c>
      <c r="B61" s="48" t="s">
        <v>179</v>
      </c>
      <c r="C61" s="78"/>
      <c r="D61" s="78"/>
      <c r="E61" s="78"/>
      <c r="F61" s="79" t="e">
        <f>(E61*100)/D61</f>
        <v>#DIV/0!</v>
      </c>
    </row>
    <row r="62" spans="1:6" x14ac:dyDescent="0.2">
      <c r="A62" s="49" t="s">
        <v>72</v>
      </c>
      <c r="B62" s="50" t="s">
        <v>73</v>
      </c>
      <c r="C62" s="80">
        <f>C63</f>
        <v>400</v>
      </c>
      <c r="D62" s="80">
        <f>D63</f>
        <v>400</v>
      </c>
      <c r="E62" s="80">
        <f>E63</f>
        <v>65.849999999999994</v>
      </c>
      <c r="F62" s="81">
        <f>(E62*100)/D62</f>
        <v>16.462499999999999</v>
      </c>
    </row>
    <row r="63" spans="1:6" x14ac:dyDescent="0.2">
      <c r="A63" s="51" t="s">
        <v>87</v>
      </c>
      <c r="B63" s="52" t="s">
        <v>88</v>
      </c>
      <c r="C63" s="82">
        <f>C64+C66+C68</f>
        <v>400</v>
      </c>
      <c r="D63" s="82">
        <f>D64+D66+D68</f>
        <v>400</v>
      </c>
      <c r="E63" s="82">
        <f>E64+E66+E68</f>
        <v>65.849999999999994</v>
      </c>
      <c r="F63" s="81">
        <f>(E63*100)/D63</f>
        <v>16.462499999999999</v>
      </c>
    </row>
    <row r="64" spans="1:6" x14ac:dyDescent="0.2">
      <c r="A64" s="53" t="s">
        <v>97</v>
      </c>
      <c r="B64" s="54" t="s">
        <v>98</v>
      </c>
      <c r="C64" s="83">
        <f>C65</f>
        <v>100</v>
      </c>
      <c r="D64" s="83">
        <f>D65</f>
        <v>100</v>
      </c>
      <c r="E64" s="83">
        <f>E65</f>
        <v>0</v>
      </c>
      <c r="F64" s="83">
        <f>(E64*100)/D64</f>
        <v>0</v>
      </c>
    </row>
    <row r="65" spans="1:6" x14ac:dyDescent="0.2">
      <c r="A65" s="55" t="s">
        <v>99</v>
      </c>
      <c r="B65" s="56" t="s">
        <v>100</v>
      </c>
      <c r="C65" s="84">
        <v>100</v>
      </c>
      <c r="D65" s="84">
        <v>100</v>
      </c>
      <c r="E65" s="84">
        <v>0</v>
      </c>
      <c r="F65" s="84"/>
    </row>
    <row r="66" spans="1:6" x14ac:dyDescent="0.2">
      <c r="A66" s="53" t="s">
        <v>109</v>
      </c>
      <c r="B66" s="54" t="s">
        <v>110</v>
      </c>
      <c r="C66" s="83">
        <f>C67</f>
        <v>200</v>
      </c>
      <c r="D66" s="83">
        <f>D67</f>
        <v>200</v>
      </c>
      <c r="E66" s="83">
        <f>E67</f>
        <v>0</v>
      </c>
      <c r="F66" s="83">
        <f>(E66*100)/D66</f>
        <v>0</v>
      </c>
    </row>
    <row r="67" spans="1:6" x14ac:dyDescent="0.2">
      <c r="A67" s="55" t="s">
        <v>113</v>
      </c>
      <c r="B67" s="56" t="s">
        <v>114</v>
      </c>
      <c r="C67" s="84">
        <v>200</v>
      </c>
      <c r="D67" s="84">
        <v>200</v>
      </c>
      <c r="E67" s="84">
        <v>0</v>
      </c>
      <c r="F67" s="84"/>
    </row>
    <row r="68" spans="1:6" x14ac:dyDescent="0.2">
      <c r="A68" s="53" t="s">
        <v>127</v>
      </c>
      <c r="B68" s="54" t="s">
        <v>128</v>
      </c>
      <c r="C68" s="83">
        <f>C69</f>
        <v>100</v>
      </c>
      <c r="D68" s="83">
        <f>D69</f>
        <v>100</v>
      </c>
      <c r="E68" s="83">
        <f>E69</f>
        <v>65.849999999999994</v>
      </c>
      <c r="F68" s="83">
        <f>(E68*100)/D68</f>
        <v>65.849999999999994</v>
      </c>
    </row>
    <row r="69" spans="1:6" x14ac:dyDescent="0.2">
      <c r="A69" s="55" t="s">
        <v>131</v>
      </c>
      <c r="B69" s="56" t="s">
        <v>132</v>
      </c>
      <c r="C69" s="84">
        <v>100</v>
      </c>
      <c r="D69" s="84">
        <v>100</v>
      </c>
      <c r="E69" s="84">
        <v>65.849999999999994</v>
      </c>
      <c r="F69" s="84"/>
    </row>
    <row r="70" spans="1:6" x14ac:dyDescent="0.2">
      <c r="A70" s="49" t="s">
        <v>148</v>
      </c>
      <c r="B70" s="50" t="s">
        <v>149</v>
      </c>
      <c r="C70" s="80">
        <f t="shared" ref="C70:E72" si="2">C71</f>
        <v>400</v>
      </c>
      <c r="D70" s="80">
        <f t="shared" si="2"/>
        <v>400</v>
      </c>
      <c r="E70" s="80">
        <f t="shared" si="2"/>
        <v>887.5</v>
      </c>
      <c r="F70" s="81">
        <f>(E70*100)/D70</f>
        <v>221.875</v>
      </c>
    </row>
    <row r="71" spans="1:6" x14ac:dyDescent="0.2">
      <c r="A71" s="51" t="s">
        <v>150</v>
      </c>
      <c r="B71" s="52" t="s">
        <v>151</v>
      </c>
      <c r="C71" s="82">
        <f t="shared" si="2"/>
        <v>400</v>
      </c>
      <c r="D71" s="82">
        <f t="shared" si="2"/>
        <v>400</v>
      </c>
      <c r="E71" s="82">
        <f t="shared" si="2"/>
        <v>887.5</v>
      </c>
      <c r="F71" s="81">
        <f>(E71*100)/D71</f>
        <v>221.875</v>
      </c>
    </row>
    <row r="72" spans="1:6" x14ac:dyDescent="0.2">
      <c r="A72" s="53" t="s">
        <v>152</v>
      </c>
      <c r="B72" s="54" t="s">
        <v>153</v>
      </c>
      <c r="C72" s="83">
        <f t="shared" si="2"/>
        <v>400</v>
      </c>
      <c r="D72" s="83">
        <f t="shared" si="2"/>
        <v>400</v>
      </c>
      <c r="E72" s="83">
        <f t="shared" si="2"/>
        <v>887.5</v>
      </c>
      <c r="F72" s="83">
        <f>(E72*100)/D72</f>
        <v>221.875</v>
      </c>
    </row>
    <row r="73" spans="1:6" x14ac:dyDescent="0.2">
      <c r="A73" s="55" t="s">
        <v>154</v>
      </c>
      <c r="B73" s="56" t="s">
        <v>155</v>
      </c>
      <c r="C73" s="84">
        <v>400</v>
      </c>
      <c r="D73" s="84">
        <v>400</v>
      </c>
      <c r="E73" s="84">
        <v>887.5</v>
      </c>
      <c r="F73" s="84"/>
    </row>
    <row r="74" spans="1:6" x14ac:dyDescent="0.2">
      <c r="A74" s="49" t="s">
        <v>50</v>
      </c>
      <c r="B74" s="50" t="s">
        <v>51</v>
      </c>
      <c r="C74" s="80">
        <f t="shared" ref="C74:E76" si="3">C75</f>
        <v>800</v>
      </c>
      <c r="D74" s="80">
        <f t="shared" si="3"/>
        <v>800</v>
      </c>
      <c r="E74" s="80">
        <f t="shared" si="3"/>
        <v>621.14</v>
      </c>
      <c r="F74" s="81">
        <f>(E74*100)/D74</f>
        <v>77.642499999999998</v>
      </c>
    </row>
    <row r="75" spans="1:6" x14ac:dyDescent="0.2">
      <c r="A75" s="51" t="s">
        <v>58</v>
      </c>
      <c r="B75" s="52" t="s">
        <v>59</v>
      </c>
      <c r="C75" s="82">
        <f t="shared" si="3"/>
        <v>800</v>
      </c>
      <c r="D75" s="82">
        <f t="shared" si="3"/>
        <v>800</v>
      </c>
      <c r="E75" s="82">
        <f t="shared" si="3"/>
        <v>621.14</v>
      </c>
      <c r="F75" s="81">
        <f>(E75*100)/D75</f>
        <v>77.642499999999998</v>
      </c>
    </row>
    <row r="76" spans="1:6" x14ac:dyDescent="0.2">
      <c r="A76" s="53" t="s">
        <v>60</v>
      </c>
      <c r="B76" s="54" t="s">
        <v>61</v>
      </c>
      <c r="C76" s="83">
        <f t="shared" si="3"/>
        <v>800</v>
      </c>
      <c r="D76" s="83">
        <f t="shared" si="3"/>
        <v>800</v>
      </c>
      <c r="E76" s="83">
        <f t="shared" si="3"/>
        <v>621.14</v>
      </c>
      <c r="F76" s="83">
        <f>(E76*100)/D76</f>
        <v>77.642499999999998</v>
      </c>
    </row>
    <row r="77" spans="1:6" x14ac:dyDescent="0.2">
      <c r="A77" s="55" t="s">
        <v>62</v>
      </c>
      <c r="B77" s="56" t="s">
        <v>63</v>
      </c>
      <c r="C77" s="84">
        <v>800</v>
      </c>
      <c r="D77" s="84">
        <v>800</v>
      </c>
      <c r="E77" s="84">
        <v>621.14</v>
      </c>
      <c r="F77" s="84"/>
    </row>
    <row r="78" spans="1:6" x14ac:dyDescent="0.2">
      <c r="A78" s="48" t="s">
        <v>74</v>
      </c>
      <c r="B78" s="48" t="s">
        <v>182</v>
      </c>
      <c r="C78" s="78"/>
      <c r="D78" s="78"/>
      <c r="E78" s="78"/>
      <c r="F78" s="79" t="e">
        <f>(E78*100)/D78</f>
        <v>#DIV/0!</v>
      </c>
    </row>
    <row r="79" spans="1:6" x14ac:dyDescent="0.2">
      <c r="A79" s="49" t="s">
        <v>72</v>
      </c>
      <c r="B79" s="50" t="s">
        <v>73</v>
      </c>
      <c r="C79" s="80">
        <f t="shared" ref="C79:E80" si="4">C80</f>
        <v>4000</v>
      </c>
      <c r="D79" s="80">
        <f t="shared" si="4"/>
        <v>4000</v>
      </c>
      <c r="E79" s="80">
        <f t="shared" si="4"/>
        <v>3824.22</v>
      </c>
      <c r="F79" s="81">
        <f>(E79*100)/D79</f>
        <v>95.605500000000006</v>
      </c>
    </row>
    <row r="80" spans="1:6" x14ac:dyDescent="0.2">
      <c r="A80" s="51" t="s">
        <v>87</v>
      </c>
      <c r="B80" s="52" t="s">
        <v>88</v>
      </c>
      <c r="C80" s="82">
        <f t="shared" si="4"/>
        <v>4000</v>
      </c>
      <c r="D80" s="82">
        <f t="shared" si="4"/>
        <v>4000</v>
      </c>
      <c r="E80" s="82">
        <f t="shared" si="4"/>
        <v>3824.22</v>
      </c>
      <c r="F80" s="81">
        <f>(E80*100)/D80</f>
        <v>95.605500000000006</v>
      </c>
    </row>
    <row r="81" spans="1:6" x14ac:dyDescent="0.2">
      <c r="A81" s="53" t="s">
        <v>109</v>
      </c>
      <c r="B81" s="54" t="s">
        <v>110</v>
      </c>
      <c r="C81" s="83">
        <f>C82+C83+C84</f>
        <v>4000</v>
      </c>
      <c r="D81" s="83">
        <f>D82+D83+D84</f>
        <v>4000</v>
      </c>
      <c r="E81" s="83">
        <f>E82+E83+E84</f>
        <v>3824.22</v>
      </c>
      <c r="F81" s="83">
        <f>(E81*100)/D81</f>
        <v>95.605500000000006</v>
      </c>
    </row>
    <row r="82" spans="1:6" x14ac:dyDescent="0.2">
      <c r="A82" s="55" t="s">
        <v>111</v>
      </c>
      <c r="B82" s="56" t="s">
        <v>112</v>
      </c>
      <c r="C82" s="84">
        <v>0</v>
      </c>
      <c r="D82" s="84">
        <v>0</v>
      </c>
      <c r="E82" s="84">
        <v>0</v>
      </c>
      <c r="F82" s="84"/>
    </row>
    <row r="83" spans="1:6" x14ac:dyDescent="0.2">
      <c r="A83" s="55" t="s">
        <v>113</v>
      </c>
      <c r="B83" s="56" t="s">
        <v>114</v>
      </c>
      <c r="C83" s="84">
        <v>3900</v>
      </c>
      <c r="D83" s="84">
        <v>3900</v>
      </c>
      <c r="E83" s="84">
        <v>3748.98</v>
      </c>
      <c r="F83" s="84"/>
    </row>
    <row r="84" spans="1:6" x14ac:dyDescent="0.2">
      <c r="A84" s="55" t="s">
        <v>123</v>
      </c>
      <c r="B84" s="56" t="s">
        <v>124</v>
      </c>
      <c r="C84" s="84">
        <v>100</v>
      </c>
      <c r="D84" s="84">
        <v>100</v>
      </c>
      <c r="E84" s="84">
        <v>75.239999999999995</v>
      </c>
      <c r="F84" s="84"/>
    </row>
    <row r="85" spans="1:6" x14ac:dyDescent="0.2">
      <c r="A85" s="49" t="s">
        <v>50</v>
      </c>
      <c r="B85" s="50" t="s">
        <v>51</v>
      </c>
      <c r="C85" s="80">
        <f t="shared" ref="C85:E87" si="5">C86</f>
        <v>4000</v>
      </c>
      <c r="D85" s="80">
        <f t="shared" si="5"/>
        <v>4000</v>
      </c>
      <c r="E85" s="80">
        <f t="shared" si="5"/>
        <v>357.15</v>
      </c>
      <c r="F85" s="81">
        <f>(E85*100)/D85</f>
        <v>8.9287500000000009</v>
      </c>
    </row>
    <row r="86" spans="1:6" x14ac:dyDescent="0.2">
      <c r="A86" s="51" t="s">
        <v>52</v>
      </c>
      <c r="B86" s="52" t="s">
        <v>53</v>
      </c>
      <c r="C86" s="82">
        <f t="shared" si="5"/>
        <v>4000</v>
      </c>
      <c r="D86" s="82">
        <f t="shared" si="5"/>
        <v>4000</v>
      </c>
      <c r="E86" s="82">
        <f t="shared" si="5"/>
        <v>357.15</v>
      </c>
      <c r="F86" s="81">
        <f>(E86*100)/D86</f>
        <v>8.9287500000000009</v>
      </c>
    </row>
    <row r="87" spans="1:6" x14ac:dyDescent="0.2">
      <c r="A87" s="53" t="s">
        <v>54</v>
      </c>
      <c r="B87" s="54" t="s">
        <v>55</v>
      </c>
      <c r="C87" s="83">
        <f t="shared" si="5"/>
        <v>4000</v>
      </c>
      <c r="D87" s="83">
        <f t="shared" si="5"/>
        <v>4000</v>
      </c>
      <c r="E87" s="83">
        <f t="shared" si="5"/>
        <v>357.15</v>
      </c>
      <c r="F87" s="83">
        <f>(E87*100)/D87</f>
        <v>8.9287500000000009</v>
      </c>
    </row>
    <row r="88" spans="1:6" x14ac:dyDescent="0.2">
      <c r="A88" s="55" t="s">
        <v>56</v>
      </c>
      <c r="B88" s="56" t="s">
        <v>57</v>
      </c>
      <c r="C88" s="84">
        <v>4000</v>
      </c>
      <c r="D88" s="84">
        <v>4000</v>
      </c>
      <c r="E88" s="84">
        <v>357.15</v>
      </c>
      <c r="F88" s="84"/>
    </row>
    <row r="89" spans="1:6" x14ac:dyDescent="0.2">
      <c r="A89" s="48" t="s">
        <v>173</v>
      </c>
      <c r="B89" s="48" t="s">
        <v>183</v>
      </c>
      <c r="C89" s="78"/>
      <c r="D89" s="78"/>
      <c r="E89" s="78"/>
      <c r="F89" s="79" t="e">
        <f>(E89*100)/D89</f>
        <v>#DIV/0!</v>
      </c>
    </row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s="57" customFormat="1" x14ac:dyDescent="0.2"/>
    <row r="1225" spans="1:3" s="57" customFormat="1" x14ac:dyDescent="0.2"/>
    <row r="1226" spans="1:3" s="57" customFormat="1" x14ac:dyDescent="0.2"/>
    <row r="1227" spans="1:3" s="57" customFormat="1" x14ac:dyDescent="0.2"/>
    <row r="1228" spans="1:3" s="57" customFormat="1" x14ac:dyDescent="0.2"/>
    <row r="1229" spans="1:3" s="57" customFormat="1" x14ac:dyDescent="0.2"/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Ubrekić</cp:lastModifiedBy>
  <cp:lastPrinted>2023-07-24T12:33:14Z</cp:lastPrinted>
  <dcterms:created xsi:type="dcterms:W3CDTF">2022-08-12T12:51:27Z</dcterms:created>
  <dcterms:modified xsi:type="dcterms:W3CDTF">2026-03-20T09:08:26Z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