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ŽUPANIJSKI SUD OS\ŽUPANIJSKI SUD 2026\IZVRŠENJE ŽSOS 2025.G\"/>
    </mc:Choice>
  </mc:AlternateContent>
  <xr:revisionPtr revIDLastSave="0" documentId="8_{1B4B94D7-71A4-4A54-9515-DCFEA6A32165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1" i="15"/>
  <c r="E71" i="15"/>
  <c r="D71" i="15"/>
  <c r="C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6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J37" i="3"/>
  <c r="I37" i="3"/>
  <c r="H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<sst xmlns="http://schemas.openxmlformats.org/spreadsheetml/2006/main" count="425" uniqueCount="196">
  <si>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</si>
  <si>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</si>
  <si>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</si>
  <si>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</si>
  <si>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</si>
  <si>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</si>
  <si>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</si>
  <si>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</si>
  <si>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</si>
  <si>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</si>
  <si>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</si>
  <si>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</si>
  <si>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</si>
  <si>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</si>
  <si>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</si>
  <si>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</si>
  <si>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</si>
  <si>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</si>
  <si>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</si>
  <si>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</si>
  <si>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</si>
  <si>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</si>
  <si>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</si>
  <si>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</si>
  <si>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</si>
  <si>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</si>
  <si>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</si>
  <si>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</si>
  <si>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</si>
  <si>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</si>
  <si>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</si>
  <si>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</si>
  <si>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</si>
  <si>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</si>
  <si>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</si>
  <si>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</si>
  <si>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</si>
  <si>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</si>
  <si>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</si>
  <si>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</si>
  <si>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</si>
  <si>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</si>
  <si>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</si>
  <si>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</si>
  <si>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</si>
  <si>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</si>
  <si>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</si>
  <si>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</si>
  <si>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</si>
  <si>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</si>
  <si>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</si>
  <si>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</si>
  <si>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</si>
  <si>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</si>
  <si>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</si>
  <si>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</si>
  <si>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</si>
  <si>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</si>
  <si>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</si>
  <si>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</si>
  <si>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</si>
  <si>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</si>
  <si>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</si>
  <si>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</si>
  <si>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</si>
  <si>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</si>
  <si>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</si>
  <si>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</si>
  <si>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</si>
  <si>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</si>
  <si>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</si>
  <si>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</si>
  <si>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</si>
  <si>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</si>
  <si>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</si>
  <si>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</si>
  <si>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</si>
  <si>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</si>
  <si>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</si>
  <si>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</si>
  <si>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</si>
  <si>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</si>
  <si>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</si>
  <si>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</si>
  <si>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</si>
  <si>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</si>
  <si>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</si>
  <si>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</si>
  <si>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</si>
  <si>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</si>
  <si>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</si>
  <si>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</si>
  <si>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</si>
  <si>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</si>
  <si>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</si>
  <si>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</si>
  <si>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</si>
  <si>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</si>
  <si>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</si>
  <si>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</si>
  <si>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</si>
  <si>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</si>
  <si>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</si>
  <si>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</si>
  <si>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</si>
  <si>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</si>
  <si>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</si>
  <si>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</si>
  <si>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</si>
  <si>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</si>
  <si>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</si>
  <si>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</si>
  <si>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</si>
  <si>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</si>
  <si>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</si>
  <si>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</si>
  <si>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</si>
  <si>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</si>
  <si>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</si>
  <si>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</si>
  <si>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</si>
  <si>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</si>
  <si>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</si>
  <si>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</si>
  <si>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</si>
  <si>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</si>
  <si>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</si>
  <si>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</si>
  <si>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</si>
  <si>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</si>
  <si>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</si>
  <si>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</si>
  <si>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</si>
  <si>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</si>
  <si>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</si>
  <si>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</si>
  <si>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</si>
  <si>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</si>
  <si>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</si>
  <si>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</si>
  <si>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</si>
  <si>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</si>
  <si>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</si>
  <si>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</si>
  <si>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</si>
  <si>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</si>
  <si>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</si>
  <si>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</si>
  <si>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</si>
  <si>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</si>
  <si>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</si>
  <si>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</si>
  <si>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</si>
  <si>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</si>
  <si>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</si>
  <si>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</si>
  <si>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</si>
  <si>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</si>
  <si>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</si>
  <si>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</si>
  <si>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</si>
  <si>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</si>
  <si>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</si>
  <si>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</si>
  <si>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</si>
  <si>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</si>
  <si>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</si>
  <si>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</si>
  <si>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</si>
  <si>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</si>
  <si>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</si>
  <si>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</si>
  <si>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</si>
  <si>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</si>
  <si>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</si>
  <si>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</si>
  <si>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</si>
  <si>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</si>
  <si>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</si>
  <si>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</si>
  <si>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</si>
  <si>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</si>
  <si>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</si>
  <si>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</si>
  <si>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3429 OSIJEK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</si>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</sst>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5070173.62</v>
      </c>
      <c r="H10" s="87">
        <v>6040178</v>
      </c>
      <c r="I10" s="87">
        <v>5783388</v>
      </c>
      <c r="J10" s="87">
        <v>5779424.2999999998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5070173.62</v>
      </c>
      <c r="H12" s="88">
        <f>ROUND(H10+H11,2)</f>
        <v>6040178</v>
      </c>
      <c r="I12" s="88">
        <f>ROUND(I10+I11,2)</f>
        <v>5783388</v>
      </c>
      <c r="J12" s="88">
        <f>ROUND(J10+J11,2)</f>
        <v>5779424.2999999998</v>
      </c>
      <c r="K12" s="89">
        <f>J12/G12*100</f>
        <v>113.988686249368</v>
      </c>
      <c r="L12" s="89">
        <f>J12/I12*100</f>
        <v>99.931464048408998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5064789.72</v>
      </c>
      <c r="H13" s="87">
        <v>6028259</v>
      </c>
      <c r="I13" s="87">
        <v>5777439</v>
      </c>
      <c r="J13" s="87">
        <v>5774227.9800000004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6257.89</v>
      </c>
      <c r="H14" s="87">
        <v>11919</v>
      </c>
      <c r="I14" s="87">
        <v>5949</v>
      </c>
      <c r="J14" s="87">
        <v>5948.1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5071047.6100000003</v>
      </c>
      <c r="H15" s="88">
        <f>ROUND(H13+H14,2)</f>
        <v>6040178</v>
      </c>
      <c r="I15" s="88">
        <f>ROUND(I13+I14,2)</f>
        <v>5783388</v>
      </c>
      <c r="J15" s="88">
        <f>ROUND(J13+J14,2)</f>
        <v>5780176.0800000001</v>
      </c>
      <c r="K15" s="89">
        <f>J15/G15*100</f>
        <v>113.98386535755699</v>
      </c>
      <c r="L15" s="89">
        <f>J15/I15*100</f>
        <v>99.944463003346797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-873.99</v>
      </c>
      <c r="H16" s="91">
        <f>ROUND(H12-H15,2)</f>
        <v>0</v>
      </c>
      <c r="I16" s="91">
        <f>ROUND(I12-I15,2)</f>
        <v>0</v>
      </c>
      <c r="J16" s="91">
        <f>ROUND(J12-J15,2)</f>
        <v>-751.78</v>
      </c>
      <c r="K16" s="89">
        <f>J16/G16*100</f>
        <v>86.017002482865905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4837.51</v>
      </c>
      <c r="H24" s="87"/>
      <c r="I24" s="87"/>
      <c r="J24" s="87">
        <v>3963.52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-3963.52</v>
      </c>
      <c r="H25" s="87"/>
      <c r="I25" s="87"/>
      <c r="J25" s="87">
        <v>-3211.74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873.99</v>
      </c>
      <c r="H26" s="95">
        <f>ROUND(H24+H25,2)</f>
        <v>0</v>
      </c>
      <c r="I26" s="95">
        <f>ROUND(I24+I25,2)</f>
        <v>0</v>
      </c>
      <c r="J26" s="95">
        <f>ROUND(J24+J25,2)</f>
        <v>751.78</v>
      </c>
      <c r="K26" s="94">
        <f>J26/G26*100</f>
        <v>86.017002482865905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9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5070173.62</v>
      </c>
      <c r="H10" s="66">
        <f>H11</f>
        <v>6040178</v>
      </c>
      <c r="I10" s="66">
        <f>I11</f>
        <v>5783388</v>
      </c>
      <c r="J10" s="66">
        <f>J11</f>
        <v>5779424.2999999998</v>
      </c>
      <c r="K10" s="70">
        <f t="shared" ref="K10:K21" si="0">(J10*100)/G10</f>
        <v>113.98868624936753</v>
      </c>
      <c r="L10" s="70">
        <f t="shared" ref="L10:L21" si="1">(J10*100)/I10</f>
        <v>99.931464048408998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5070173.62</v>
      </c>
      <c r="H11" s="66">
        <f>H12+H15+H18</f>
        <v>6040178</v>
      </c>
      <c r="I11" s="66">
        <f>I12+I15+I18</f>
        <v>5783388</v>
      </c>
      <c r="J11" s="66">
        <f>J12+J15+J18</f>
        <v>5779424.2999999998</v>
      </c>
      <c r="K11" s="66">
        <f t="shared" si="0"/>
        <v>113.98868624936753</v>
      </c>
      <c r="L11" s="66">
        <f t="shared" si="1"/>
        <v>99.931464048408998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100</v>
      </c>
      <c r="I12" s="66">
        <f t="shared" si="2"/>
        <v>100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100</v>
      </c>
      <c r="I13" s="66">
        <f t="shared" si="2"/>
        <v>100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100</v>
      </c>
      <c r="I14" s="67">
        <v>100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467.41</v>
      </c>
      <c r="H15" s="66">
        <f t="shared" si="3"/>
        <v>875</v>
      </c>
      <c r="I15" s="66">
        <f t="shared" si="3"/>
        <v>875</v>
      </c>
      <c r="J15" s="66">
        <f t="shared" si="3"/>
        <v>591.53</v>
      </c>
      <c r="K15" s="66">
        <f t="shared" si="0"/>
        <v>126.55484478295286</v>
      </c>
      <c r="L15" s="66">
        <f t="shared" si="1"/>
        <v>67.603428571428566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467.41</v>
      </c>
      <c r="H16" s="66">
        <f t="shared" si="3"/>
        <v>875</v>
      </c>
      <c r="I16" s="66">
        <f t="shared" si="3"/>
        <v>875</v>
      </c>
      <c r="J16" s="66">
        <f t="shared" si="3"/>
        <v>591.53</v>
      </c>
      <c r="K16" s="66">
        <f t="shared" si="0"/>
        <v>126.55484478295286</v>
      </c>
      <c r="L16" s="66">
        <f t="shared" si="1"/>
        <v>67.603428571428566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467.41</v>
      </c>
      <c r="H17" s="67">
        <v>875</v>
      </c>
      <c r="I17" s="67">
        <v>875</v>
      </c>
      <c r="J17" s="67">
        <v>591.53</v>
      </c>
      <c r="K17" s="67">
        <f t="shared" si="0"/>
        <v>126.55484478295286</v>
      </c>
      <c r="L17" s="67">
        <f t="shared" si="1"/>
        <v>67.603428571428566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5069706.21</v>
      </c>
      <c r="H18" s="66">
        <f>H19</f>
        <v>6039203</v>
      </c>
      <c r="I18" s="66">
        <f>I19</f>
        <v>5782413</v>
      </c>
      <c r="J18" s="66">
        <f>J19</f>
        <v>5778832.7699999996</v>
      </c>
      <c r="K18" s="66">
        <f t="shared" si="0"/>
        <v>113.9875276914715</v>
      </c>
      <c r="L18" s="66">
        <f t="shared" si="1"/>
        <v>99.938084152757682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5069706.21</v>
      </c>
      <c r="H19" s="66">
        <f>H20+H21</f>
        <v>6039203</v>
      </c>
      <c r="I19" s="66">
        <f>I20+I21</f>
        <v>5782413</v>
      </c>
      <c r="J19" s="66">
        <f>J20+J21</f>
        <v>5778832.7699999996</v>
      </c>
      <c r="K19" s="66">
        <f t="shared" si="0"/>
        <v>113.9875276914715</v>
      </c>
      <c r="L19" s="66">
        <f t="shared" si="1"/>
        <v>99.938084152757682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5064789.72</v>
      </c>
      <c r="H20" s="67">
        <v>6028159</v>
      </c>
      <c r="I20" s="67">
        <v>5777339</v>
      </c>
      <c r="J20" s="67">
        <v>5773759.6699999999</v>
      </c>
      <c r="K20" s="67">
        <f t="shared" si="0"/>
        <v>113.99801352463652</v>
      </c>
      <c r="L20" s="67">
        <f t="shared" si="1"/>
        <v>99.938045352713416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4916.49</v>
      </c>
      <c r="H21" s="67">
        <v>11044</v>
      </c>
      <c r="I21" s="67">
        <v>5074</v>
      </c>
      <c r="J21" s="67">
        <v>5073.1000000000004</v>
      </c>
      <c r="K21" s="67">
        <f t="shared" si="0"/>
        <v>103.18540259412711</v>
      </c>
      <c r="L21" s="67">
        <f t="shared" si="1"/>
        <v>99.98226251478124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G27+G72</f>
        <v>5071047.6099999994</v>
      </c>
      <c r="H26" s="66">
        <f>H27+H72</f>
        <v>6040178</v>
      </c>
      <c r="I26" s="66">
        <f>I27+I72</f>
        <v>5783388</v>
      </c>
      <c r="J26" s="66">
        <f>J27+J72</f>
        <v>5780176.0800000001</v>
      </c>
      <c r="K26" s="71">
        <f t="shared" ref="K26:K57" si="4">(J26*100)/G26</f>
        <v>113.98386535755677</v>
      </c>
      <c r="L26" s="71">
        <f t="shared" ref="L26:L57" si="5">(J26*100)/I26</f>
        <v>99.944463003346826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G28+G37+G66</f>
        <v>5064789.72</v>
      </c>
      <c r="H27" s="66">
        <f>H28+H37+H66</f>
        <v>6028259</v>
      </c>
      <c r="I27" s="66">
        <f>I28+I37+I66</f>
        <v>5777439</v>
      </c>
      <c r="J27" s="66">
        <f>J28+J37+J66</f>
        <v>5774227.9800000004</v>
      </c>
      <c r="K27" s="66">
        <f t="shared" si="4"/>
        <v>114.00725991048648</v>
      </c>
      <c r="L27" s="66">
        <f t="shared" si="5"/>
        <v>99.944421395016022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3985119.13</v>
      </c>
      <c r="H28" s="66">
        <f>H29+H32+H34</f>
        <v>4832829</v>
      </c>
      <c r="I28" s="66">
        <f>I29+I32+I34</f>
        <v>4771028</v>
      </c>
      <c r="J28" s="66">
        <f>J29+J32+J34</f>
        <v>4770376.4700000007</v>
      </c>
      <c r="K28" s="66">
        <f t="shared" si="4"/>
        <v>119.70473941640986</v>
      </c>
      <c r="L28" s="66">
        <f t="shared" si="5"/>
        <v>99.986344033193689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3256999.27</v>
      </c>
      <c r="H29" s="66">
        <f>H30+H31</f>
        <v>3964000</v>
      </c>
      <c r="I29" s="66">
        <f>I30+I31</f>
        <v>3917637</v>
      </c>
      <c r="J29" s="66">
        <f>J30+J31</f>
        <v>3917250.7800000003</v>
      </c>
      <c r="K29" s="66">
        <f t="shared" si="4"/>
        <v>120.27177334921539</v>
      </c>
      <c r="L29" s="66">
        <f t="shared" si="5"/>
        <v>99.990141506219189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3247635.7</v>
      </c>
      <c r="H30" s="67">
        <v>3950000</v>
      </c>
      <c r="I30" s="67">
        <v>3912164</v>
      </c>
      <c r="J30" s="67">
        <v>3911778.56</v>
      </c>
      <c r="K30" s="67">
        <f t="shared" si="4"/>
        <v>120.45004185660355</v>
      </c>
      <c r="L30" s="67">
        <f t="shared" si="5"/>
        <v>99.990147652296784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9363.57</v>
      </c>
      <c r="H31" s="67">
        <v>14000</v>
      </c>
      <c r="I31" s="67">
        <v>5473</v>
      </c>
      <c r="J31" s="67">
        <v>5472.22</v>
      </c>
      <c r="K31" s="67">
        <f t="shared" si="4"/>
        <v>58.441598663757524</v>
      </c>
      <c r="L31" s="67">
        <f t="shared" si="5"/>
        <v>99.98574821852732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90726.92</v>
      </c>
      <c r="H32" s="66">
        <f>H33</f>
        <v>95550</v>
      </c>
      <c r="I32" s="66">
        <f>I33</f>
        <v>92148</v>
      </c>
      <c r="J32" s="66">
        <f>J33</f>
        <v>92147.16</v>
      </c>
      <c r="K32" s="66">
        <f t="shared" si="4"/>
        <v>101.56540087550641</v>
      </c>
      <c r="L32" s="66">
        <f t="shared" si="5"/>
        <v>99.999088422971738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90726.92</v>
      </c>
      <c r="H33" s="67">
        <v>95550</v>
      </c>
      <c r="I33" s="67">
        <v>92148</v>
      </c>
      <c r="J33" s="67">
        <v>92147.16</v>
      </c>
      <c r="K33" s="67">
        <f t="shared" si="4"/>
        <v>101.56540087550641</v>
      </c>
      <c r="L33" s="67">
        <f t="shared" si="5"/>
        <v>99.999088422971738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</f>
        <v>637392.93999999994</v>
      </c>
      <c r="H34" s="66">
        <f>H35+H36</f>
        <v>773279</v>
      </c>
      <c r="I34" s="66">
        <f>I35+I36</f>
        <v>761243</v>
      </c>
      <c r="J34" s="66">
        <f>J35+J36</f>
        <v>760978.53</v>
      </c>
      <c r="K34" s="66">
        <f t="shared" si="4"/>
        <v>119.38923107620239</v>
      </c>
      <c r="L34" s="66">
        <f t="shared" si="5"/>
        <v>99.965258137020641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114227</v>
      </c>
      <c r="H35" s="67">
        <v>136400</v>
      </c>
      <c r="I35" s="67">
        <v>130695</v>
      </c>
      <c r="J35" s="67">
        <v>130694.5</v>
      </c>
      <c r="K35" s="67">
        <f t="shared" si="4"/>
        <v>114.41646896092868</v>
      </c>
      <c r="L35" s="67">
        <f t="shared" si="5"/>
        <v>99.99961742989403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523165.94</v>
      </c>
      <c r="H36" s="67">
        <v>636879</v>
      </c>
      <c r="I36" s="67">
        <v>630548</v>
      </c>
      <c r="J36" s="67">
        <v>630284.03</v>
      </c>
      <c r="K36" s="67">
        <f t="shared" si="4"/>
        <v>120.47497396332797</v>
      </c>
      <c r="L36" s="67">
        <f t="shared" si="5"/>
        <v>99.958136414674215</v>
      </c>
    </row>
    <row r="37" spans="2:12" x14ac:dyDescent="0.25">
      <c r="B37" s="66"/>
      <c r="C37" s="66" t="s">
        <v>91</v>
      </c>
      <c r="D37" s="66"/>
      <c r="E37" s="66"/>
      <c r="F37" s="66" t="s">
        <v>92</v>
      </c>
      <c r="G37" s="66">
        <f>G38+G43+G49+G59+G61</f>
        <v>1078311.78</v>
      </c>
      <c r="H37" s="66">
        <f>H38+H43+H49+H59+H61</f>
        <v>1191338</v>
      </c>
      <c r="I37" s="66">
        <f>I38+I43+I49+I59+I61</f>
        <v>1004462</v>
      </c>
      <c r="J37" s="66">
        <f>J38+J43+J49+J59+J61</f>
        <v>1002191.42</v>
      </c>
      <c r="K37" s="66">
        <f t="shared" si="4"/>
        <v>92.940783787041624</v>
      </c>
      <c r="L37" s="66">
        <f t="shared" si="5"/>
        <v>99.773950632278769</v>
      </c>
    </row>
    <row r="38" spans="2:12" x14ac:dyDescent="0.25">
      <c r="B38" s="66"/>
      <c r="C38" s="66"/>
      <c r="D38" s="66" t="s">
        <v>93</v>
      </c>
      <c r="E38" s="66"/>
      <c r="F38" s="66" t="s">
        <v>94</v>
      </c>
      <c r="G38" s="66">
        <f>G39+G40+G41+G42</f>
        <v>64665.49</v>
      </c>
      <c r="H38" s="66">
        <f>H39+H40+H41+H42</f>
        <v>83700</v>
      </c>
      <c r="I38" s="66">
        <f>I39+I40+I41+I42</f>
        <v>80137</v>
      </c>
      <c r="J38" s="66">
        <f>J39+J40+J41+J42</f>
        <v>79950.720000000001</v>
      </c>
      <c r="K38" s="66">
        <f t="shared" si="4"/>
        <v>123.63738371115723</v>
      </c>
      <c r="L38" s="66">
        <f t="shared" si="5"/>
        <v>99.767548073923408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3234.45</v>
      </c>
      <c r="H39" s="67">
        <v>6000</v>
      </c>
      <c r="I39" s="67">
        <v>4514</v>
      </c>
      <c r="J39" s="67">
        <v>4328.59</v>
      </c>
      <c r="K39" s="67">
        <f t="shared" si="4"/>
        <v>133.82769868138325</v>
      </c>
      <c r="L39" s="67">
        <f t="shared" si="5"/>
        <v>95.892556490917144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60789.04</v>
      </c>
      <c r="H40" s="67">
        <v>75500</v>
      </c>
      <c r="I40" s="67">
        <v>74447</v>
      </c>
      <c r="J40" s="67">
        <v>74446.33</v>
      </c>
      <c r="K40" s="67">
        <f t="shared" si="4"/>
        <v>122.46669794423468</v>
      </c>
      <c r="L40" s="67">
        <f t="shared" si="5"/>
        <v>99.999100030894468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642</v>
      </c>
      <c r="H41" s="67">
        <v>2000</v>
      </c>
      <c r="I41" s="67">
        <v>1105</v>
      </c>
      <c r="J41" s="67">
        <v>1105</v>
      </c>
      <c r="K41" s="67">
        <f t="shared" si="4"/>
        <v>172.11838006230531</v>
      </c>
      <c r="L41" s="67">
        <f t="shared" si="5"/>
        <v>100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0</v>
      </c>
      <c r="H42" s="67">
        <v>200</v>
      </c>
      <c r="I42" s="67">
        <v>71</v>
      </c>
      <c r="J42" s="67">
        <v>70.8</v>
      </c>
      <c r="K42" s="67" t="e">
        <f t="shared" si="4"/>
        <v>#DIV/0!</v>
      </c>
      <c r="L42" s="67">
        <f t="shared" si="5"/>
        <v>99.718309859154928</v>
      </c>
    </row>
    <row r="43" spans="2:12" x14ac:dyDescent="0.25">
      <c r="B43" s="66"/>
      <c r="C43" s="66"/>
      <c r="D43" s="66" t="s">
        <v>103</v>
      </c>
      <c r="E43" s="66"/>
      <c r="F43" s="66" t="s">
        <v>104</v>
      </c>
      <c r="G43" s="66">
        <f>G44+G45+G46+G47+G48</f>
        <v>122080.63</v>
      </c>
      <c r="H43" s="66">
        <f>H44+H45+H46+H47+H48</f>
        <v>144857</v>
      </c>
      <c r="I43" s="66">
        <f>I44+I45+I46+I47+I48</f>
        <v>131484</v>
      </c>
      <c r="J43" s="66">
        <f>J44+J45+J46+J47+J48</f>
        <v>131482.82</v>
      </c>
      <c r="K43" s="66">
        <f t="shared" si="4"/>
        <v>107.70162309942208</v>
      </c>
      <c r="L43" s="66">
        <f t="shared" si="5"/>
        <v>99.999102552401808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40166.21</v>
      </c>
      <c r="H44" s="67">
        <v>38500</v>
      </c>
      <c r="I44" s="67">
        <v>38205</v>
      </c>
      <c r="J44" s="67">
        <v>38204.46</v>
      </c>
      <c r="K44" s="67">
        <f t="shared" si="4"/>
        <v>95.115919575185217</v>
      </c>
      <c r="L44" s="67">
        <f t="shared" si="5"/>
        <v>99.998586572438157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78538.3</v>
      </c>
      <c r="H45" s="67">
        <v>99500</v>
      </c>
      <c r="I45" s="67">
        <v>86614</v>
      </c>
      <c r="J45" s="67">
        <v>86613.7</v>
      </c>
      <c r="K45" s="67">
        <f t="shared" si="4"/>
        <v>110.28211713266012</v>
      </c>
      <c r="L45" s="67">
        <f t="shared" si="5"/>
        <v>99.99965363567091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1618.94</v>
      </c>
      <c r="H46" s="67">
        <v>4000</v>
      </c>
      <c r="I46" s="67">
        <v>4079</v>
      </c>
      <c r="J46" s="67">
        <v>4078.87</v>
      </c>
      <c r="K46" s="67">
        <f t="shared" si="4"/>
        <v>251.94695294451924</v>
      </c>
      <c r="L46" s="67">
        <f t="shared" si="5"/>
        <v>99.996812944349102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1273.0899999999999</v>
      </c>
      <c r="H47" s="67">
        <v>2327</v>
      </c>
      <c r="I47" s="67">
        <v>2087</v>
      </c>
      <c r="J47" s="67">
        <v>2086.83</v>
      </c>
      <c r="K47" s="67">
        <f t="shared" si="4"/>
        <v>163.91849751392283</v>
      </c>
      <c r="L47" s="67">
        <f t="shared" si="5"/>
        <v>99.991854336367993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484.09</v>
      </c>
      <c r="H48" s="67">
        <v>530</v>
      </c>
      <c r="I48" s="67">
        <v>499</v>
      </c>
      <c r="J48" s="67">
        <v>498.96</v>
      </c>
      <c r="K48" s="67">
        <f t="shared" si="4"/>
        <v>103.07174285773307</v>
      </c>
      <c r="L48" s="67">
        <f t="shared" si="5"/>
        <v>99.991983967935866</v>
      </c>
    </row>
    <row r="49" spans="2:12" x14ac:dyDescent="0.25">
      <c r="B49" s="66"/>
      <c r="C49" s="66"/>
      <c r="D49" s="66" t="s">
        <v>115</v>
      </c>
      <c r="E49" s="66"/>
      <c r="F49" s="66" t="s">
        <v>116</v>
      </c>
      <c r="G49" s="66">
        <f>G50+G51+G52+G53+G54+G55+G56+G57+G58</f>
        <v>879083.45000000007</v>
      </c>
      <c r="H49" s="66">
        <f>H50+H51+H52+H53+H54+H55+H56+H57+H58</f>
        <v>941734</v>
      </c>
      <c r="I49" s="66">
        <f>I50+I51+I52+I53+I54+I55+I56+I57+I58</f>
        <v>776514</v>
      </c>
      <c r="J49" s="66">
        <f>J50+J51+J52+J53+J54+J55+J56+J57+J58</f>
        <v>776320.94</v>
      </c>
      <c r="K49" s="66">
        <f t="shared" si="4"/>
        <v>88.310266789802483</v>
      </c>
      <c r="L49" s="66">
        <f t="shared" si="5"/>
        <v>99.975137602155272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56406.54</v>
      </c>
      <c r="H50" s="67">
        <v>68000</v>
      </c>
      <c r="I50" s="67">
        <v>58157</v>
      </c>
      <c r="J50" s="67">
        <v>58156.22</v>
      </c>
      <c r="K50" s="67">
        <f t="shared" si="4"/>
        <v>103.10190981400383</v>
      </c>
      <c r="L50" s="67">
        <f t="shared" si="5"/>
        <v>99.998658802895605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6766.33</v>
      </c>
      <c r="H51" s="67">
        <v>21500</v>
      </c>
      <c r="I51" s="67">
        <v>13230</v>
      </c>
      <c r="J51" s="67">
        <v>13139.3</v>
      </c>
      <c r="K51" s="67">
        <f t="shared" si="4"/>
        <v>194.18650878689039</v>
      </c>
      <c r="L51" s="67">
        <f t="shared" si="5"/>
        <v>99.314436885865462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1303.72</v>
      </c>
      <c r="H52" s="67">
        <v>3200</v>
      </c>
      <c r="I52" s="67">
        <v>300</v>
      </c>
      <c r="J52" s="67">
        <v>300</v>
      </c>
      <c r="K52" s="67">
        <f t="shared" si="4"/>
        <v>23.011075997913661</v>
      </c>
      <c r="L52" s="67">
        <f t="shared" si="5"/>
        <v>100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11555.81</v>
      </c>
      <c r="H53" s="67">
        <v>27300</v>
      </c>
      <c r="I53" s="67">
        <v>25224</v>
      </c>
      <c r="J53" s="67">
        <v>25223.31</v>
      </c>
      <c r="K53" s="67">
        <f t="shared" si="4"/>
        <v>218.27383800875924</v>
      </c>
      <c r="L53" s="67">
        <f t="shared" si="5"/>
        <v>99.997264509990487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11998.05</v>
      </c>
      <c r="H54" s="67">
        <v>14600</v>
      </c>
      <c r="I54" s="67">
        <v>14551</v>
      </c>
      <c r="J54" s="67">
        <v>14550.61</v>
      </c>
      <c r="K54" s="67">
        <f t="shared" si="4"/>
        <v>121.27479048678744</v>
      </c>
      <c r="L54" s="67">
        <f t="shared" si="5"/>
        <v>99.997319771836985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4929.34</v>
      </c>
      <c r="H55" s="67">
        <v>13000</v>
      </c>
      <c r="I55" s="67">
        <v>4215</v>
      </c>
      <c r="J55" s="67">
        <v>4215</v>
      </c>
      <c r="K55" s="67">
        <f t="shared" si="4"/>
        <v>85.508404776298647</v>
      </c>
      <c r="L55" s="67">
        <f t="shared" si="5"/>
        <v>100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780163.89</v>
      </c>
      <c r="H56" s="67">
        <v>786969</v>
      </c>
      <c r="I56" s="67">
        <v>654750</v>
      </c>
      <c r="J56" s="67">
        <v>654649.96</v>
      </c>
      <c r="K56" s="67">
        <f t="shared" si="4"/>
        <v>83.91185088046052</v>
      </c>
      <c r="L56" s="67">
        <f t="shared" si="5"/>
        <v>99.984720885834292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18.260000000000002</v>
      </c>
      <c r="H57" s="67">
        <v>65</v>
      </c>
      <c r="I57" s="67">
        <v>20</v>
      </c>
      <c r="J57" s="67">
        <v>19.920000000000002</v>
      </c>
      <c r="K57" s="67">
        <f t="shared" si="4"/>
        <v>109.09090909090908</v>
      </c>
      <c r="L57" s="67">
        <f t="shared" si="5"/>
        <v>99.6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5941.51</v>
      </c>
      <c r="H58" s="67">
        <v>7100</v>
      </c>
      <c r="I58" s="67">
        <v>6067</v>
      </c>
      <c r="J58" s="67">
        <v>6066.62</v>
      </c>
      <c r="K58" s="67">
        <f t="shared" ref="K58:K89" si="6">(J58*100)/G58</f>
        <v>102.10569367046423</v>
      </c>
      <c r="L58" s="67">
        <f t="shared" ref="L58:L78" si="7">(J58*100)/I58</f>
        <v>99.993736607878688</v>
      </c>
    </row>
    <row r="59" spans="2:12" x14ac:dyDescent="0.25">
      <c r="B59" s="66"/>
      <c r="C59" s="66"/>
      <c r="D59" s="66" t="s">
        <v>135</v>
      </c>
      <c r="E59" s="66"/>
      <c r="F59" s="66" t="s">
        <v>136</v>
      </c>
      <c r="G59" s="66">
        <f>G60</f>
        <v>10882.96</v>
      </c>
      <c r="H59" s="66">
        <f>H60</f>
        <v>15000</v>
      </c>
      <c r="I59" s="66">
        <f>I60</f>
        <v>14000</v>
      </c>
      <c r="J59" s="66">
        <f>J60</f>
        <v>11642.81</v>
      </c>
      <c r="K59" s="66">
        <f t="shared" si="6"/>
        <v>106.98201592213884</v>
      </c>
      <c r="L59" s="66">
        <f t="shared" si="7"/>
        <v>83.162928571428566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10882.96</v>
      </c>
      <c r="H60" s="67">
        <v>15000</v>
      </c>
      <c r="I60" s="67">
        <v>14000</v>
      </c>
      <c r="J60" s="67">
        <v>11642.81</v>
      </c>
      <c r="K60" s="67">
        <f t="shared" si="6"/>
        <v>106.98201592213884</v>
      </c>
      <c r="L60" s="67">
        <f t="shared" si="7"/>
        <v>83.162928571428566</v>
      </c>
    </row>
    <row r="61" spans="2:12" x14ac:dyDescent="0.25">
      <c r="B61" s="66"/>
      <c r="C61" s="66"/>
      <c r="D61" s="66" t="s">
        <v>139</v>
      </c>
      <c r="E61" s="66"/>
      <c r="F61" s="66" t="s">
        <v>140</v>
      </c>
      <c r="G61" s="66">
        <f>G62+G63+G64+G65</f>
        <v>1599.25</v>
      </c>
      <c r="H61" s="66">
        <f>H62+H63+H64+H65</f>
        <v>6047</v>
      </c>
      <c r="I61" s="66">
        <f>I62+I63+I64+I65</f>
        <v>2327</v>
      </c>
      <c r="J61" s="66">
        <f>J62+J63+J64+J65</f>
        <v>2794.13</v>
      </c>
      <c r="K61" s="66">
        <f t="shared" si="6"/>
        <v>174.71502266687509</v>
      </c>
      <c r="L61" s="66">
        <f t="shared" si="7"/>
        <v>120.07434464976365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867.96</v>
      </c>
      <c r="H62" s="67">
        <v>2061</v>
      </c>
      <c r="I62" s="67">
        <v>879</v>
      </c>
      <c r="J62" s="67">
        <v>878.54</v>
      </c>
      <c r="K62" s="67">
        <f t="shared" si="6"/>
        <v>101.21895018203604</v>
      </c>
      <c r="L62" s="67">
        <f t="shared" si="7"/>
        <v>99.947667804323089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266.55</v>
      </c>
      <c r="H63" s="67">
        <v>1063</v>
      </c>
      <c r="I63" s="67">
        <v>1063</v>
      </c>
      <c r="J63" s="67">
        <v>1531.31</v>
      </c>
      <c r="K63" s="67">
        <f t="shared" si="6"/>
        <v>574.49259050834735</v>
      </c>
      <c r="L63" s="67">
        <f t="shared" si="7"/>
        <v>144.0555032925682</v>
      </c>
    </row>
    <row r="64" spans="2:12" x14ac:dyDescent="0.25">
      <c r="B64" s="67"/>
      <c r="C64" s="67"/>
      <c r="D64" s="67"/>
      <c r="E64" s="67" t="s">
        <v>145</v>
      </c>
      <c r="F64" s="67" t="s">
        <v>146</v>
      </c>
      <c r="G64" s="67">
        <v>41.72</v>
      </c>
      <c r="H64" s="67">
        <v>2123</v>
      </c>
      <c r="I64" s="67">
        <v>255</v>
      </c>
      <c r="J64" s="67">
        <v>254.88</v>
      </c>
      <c r="K64" s="67">
        <f t="shared" si="6"/>
        <v>610.93000958772768</v>
      </c>
      <c r="L64" s="67">
        <f t="shared" si="7"/>
        <v>99.952941176470588</v>
      </c>
    </row>
    <row r="65" spans="2:12" x14ac:dyDescent="0.25">
      <c r="B65" s="67"/>
      <c r="C65" s="67"/>
      <c r="D65" s="67"/>
      <c r="E65" s="67" t="s">
        <v>147</v>
      </c>
      <c r="F65" s="67" t="s">
        <v>140</v>
      </c>
      <c r="G65" s="67">
        <v>423.02</v>
      </c>
      <c r="H65" s="67">
        <v>800</v>
      </c>
      <c r="I65" s="67">
        <v>130</v>
      </c>
      <c r="J65" s="67">
        <v>129.4</v>
      </c>
      <c r="K65" s="67">
        <f t="shared" si="6"/>
        <v>30.589570233085908</v>
      </c>
      <c r="L65" s="67">
        <f t="shared" si="7"/>
        <v>99.538461538461533</v>
      </c>
    </row>
    <row r="66" spans="2:12" x14ac:dyDescent="0.25">
      <c r="B66" s="66"/>
      <c r="C66" s="66" t="s">
        <v>148</v>
      </c>
      <c r="D66" s="66"/>
      <c r="E66" s="66"/>
      <c r="F66" s="66" t="s">
        <v>149</v>
      </c>
      <c r="G66" s="66">
        <f>G67+G69</f>
        <v>1358.81</v>
      </c>
      <c r="H66" s="66">
        <f>H67+H69</f>
        <v>4092</v>
      </c>
      <c r="I66" s="66">
        <f>I67+I69</f>
        <v>1949</v>
      </c>
      <c r="J66" s="66">
        <f>J67+J69</f>
        <v>1660.0900000000001</v>
      </c>
      <c r="K66" s="66">
        <f t="shared" si="6"/>
        <v>122.17234197569933</v>
      </c>
      <c r="L66" s="66">
        <f t="shared" si="7"/>
        <v>85.176500769625449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>G68</f>
        <v>338.55</v>
      </c>
      <c r="H67" s="66">
        <f>H68</f>
        <v>2260</v>
      </c>
      <c r="I67" s="66">
        <f>I68</f>
        <v>182</v>
      </c>
      <c r="J67" s="66">
        <f>J68</f>
        <v>181.94</v>
      </c>
      <c r="K67" s="66">
        <f t="shared" si="6"/>
        <v>53.740954068822923</v>
      </c>
      <c r="L67" s="66">
        <f t="shared" si="7"/>
        <v>99.967032967032964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338.55</v>
      </c>
      <c r="H68" s="67">
        <v>2260</v>
      </c>
      <c r="I68" s="67">
        <v>182</v>
      </c>
      <c r="J68" s="67">
        <v>181.94</v>
      </c>
      <c r="K68" s="67">
        <f t="shared" si="6"/>
        <v>53.740954068822923</v>
      </c>
      <c r="L68" s="67">
        <f t="shared" si="7"/>
        <v>99.967032967032964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>G70+G71</f>
        <v>1020.26</v>
      </c>
      <c r="H69" s="66">
        <f>H70+H71</f>
        <v>1832</v>
      </c>
      <c r="I69" s="66">
        <f>I70+I71</f>
        <v>1767</v>
      </c>
      <c r="J69" s="66">
        <f>J70+J71</f>
        <v>1478.15</v>
      </c>
      <c r="K69" s="66">
        <f t="shared" si="6"/>
        <v>144.87973653774529</v>
      </c>
      <c r="L69" s="66">
        <f t="shared" si="7"/>
        <v>83.653084323712505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977.36</v>
      </c>
      <c r="H70" s="67">
        <v>1500</v>
      </c>
      <c r="I70" s="67">
        <v>1730</v>
      </c>
      <c r="J70" s="67">
        <v>1442.14</v>
      </c>
      <c r="K70" s="67">
        <f t="shared" si="6"/>
        <v>147.55463698125561</v>
      </c>
      <c r="L70" s="67">
        <f t="shared" si="7"/>
        <v>83.360693641618496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42.9</v>
      </c>
      <c r="H71" s="67">
        <v>332</v>
      </c>
      <c r="I71" s="67">
        <v>37</v>
      </c>
      <c r="J71" s="67">
        <v>36.01</v>
      </c>
      <c r="K71" s="67">
        <f t="shared" si="6"/>
        <v>83.939393939393938</v>
      </c>
      <c r="L71" s="67">
        <f t="shared" si="7"/>
        <v>97.324324324324323</v>
      </c>
    </row>
    <row r="72" spans="2:12" x14ac:dyDescent="0.25">
      <c r="B72" s="66" t="s">
        <v>160</v>
      </c>
      <c r="C72" s="66"/>
      <c r="D72" s="66"/>
      <c r="E72" s="66"/>
      <c r="F72" s="66" t="s">
        <v>161</v>
      </c>
      <c r="G72" s="66">
        <f>G73</f>
        <v>6257.8899999999994</v>
      </c>
      <c r="H72" s="66">
        <f>H73</f>
        <v>11919</v>
      </c>
      <c r="I72" s="66">
        <f>I73</f>
        <v>5949</v>
      </c>
      <c r="J72" s="66">
        <f>J73</f>
        <v>5948.1</v>
      </c>
      <c r="K72" s="66">
        <f t="shared" si="6"/>
        <v>95.049609373127367</v>
      </c>
      <c r="L72" s="66">
        <f t="shared" si="7"/>
        <v>99.984871406959158</v>
      </c>
    </row>
    <row r="73" spans="2:12" x14ac:dyDescent="0.25">
      <c r="B73" s="66"/>
      <c r="C73" s="66" t="s">
        <v>162</v>
      </c>
      <c r="D73" s="66"/>
      <c r="E73" s="66"/>
      <c r="F73" s="66" t="s">
        <v>163</v>
      </c>
      <c r="G73" s="66">
        <f>G74+G77</f>
        <v>6257.8899999999994</v>
      </c>
      <c r="H73" s="66">
        <f>H74+H77</f>
        <v>11919</v>
      </c>
      <c r="I73" s="66">
        <f>I74+I77</f>
        <v>5949</v>
      </c>
      <c r="J73" s="66">
        <f>J74+J77</f>
        <v>5948.1</v>
      </c>
      <c r="K73" s="66">
        <f t="shared" si="6"/>
        <v>95.049609373127367</v>
      </c>
      <c r="L73" s="66">
        <f t="shared" si="7"/>
        <v>99.984871406959158</v>
      </c>
    </row>
    <row r="74" spans="2:12" x14ac:dyDescent="0.25">
      <c r="B74" s="66"/>
      <c r="C74" s="66"/>
      <c r="D74" s="66" t="s">
        <v>164</v>
      </c>
      <c r="E74" s="66"/>
      <c r="F74" s="66" t="s">
        <v>165</v>
      </c>
      <c r="G74" s="66">
        <f>G75+G76</f>
        <v>1341.4</v>
      </c>
      <c r="H74" s="66">
        <f>H75+H76</f>
        <v>875</v>
      </c>
      <c r="I74" s="66">
        <f>I75+I76</f>
        <v>875</v>
      </c>
      <c r="J74" s="66">
        <f>J75+J76</f>
        <v>875</v>
      </c>
      <c r="K74" s="66">
        <f t="shared" si="6"/>
        <v>65.230356344118078</v>
      </c>
      <c r="L74" s="66">
        <f t="shared" si="7"/>
        <v>100</v>
      </c>
    </row>
    <row r="75" spans="2:12" x14ac:dyDescent="0.25">
      <c r="B75" s="67"/>
      <c r="C75" s="67"/>
      <c r="D75" s="67"/>
      <c r="E75" s="67" t="s">
        <v>166</v>
      </c>
      <c r="F75" s="67" t="s">
        <v>167</v>
      </c>
      <c r="G75" s="67">
        <v>0</v>
      </c>
      <c r="H75" s="67">
        <v>875</v>
      </c>
      <c r="I75" s="67">
        <v>875</v>
      </c>
      <c r="J75" s="67">
        <v>875</v>
      </c>
      <c r="K75" s="67" t="e">
        <f t="shared" si="6"/>
        <v>#DIV/0!</v>
      </c>
      <c r="L75" s="67">
        <f t="shared" si="7"/>
        <v>100</v>
      </c>
    </row>
    <row r="76" spans="2:12" x14ac:dyDescent="0.25">
      <c r="B76" s="67"/>
      <c r="C76" s="67"/>
      <c r="D76" s="67"/>
      <c r="E76" s="67" t="s">
        <v>168</v>
      </c>
      <c r="F76" s="67" t="s">
        <v>169</v>
      </c>
      <c r="G76" s="67">
        <v>1341.4</v>
      </c>
      <c r="H76" s="67">
        <v>0</v>
      </c>
      <c r="I76" s="67">
        <v>0</v>
      </c>
      <c r="J76" s="67">
        <v>0</v>
      </c>
      <c r="K76" s="67">
        <f t="shared" si="6"/>
        <v>0</v>
      </c>
      <c r="L76" s="67" t="e">
        <f t="shared" si="7"/>
        <v>#DIV/0!</v>
      </c>
    </row>
    <row r="77" spans="2:12" x14ac:dyDescent="0.25">
      <c r="B77" s="66"/>
      <c r="C77" s="66"/>
      <c r="D77" s="66" t="s">
        <v>170</v>
      </c>
      <c r="E77" s="66"/>
      <c r="F77" s="66" t="s">
        <v>171</v>
      </c>
      <c r="G77" s="66">
        <f>G78</f>
        <v>4916.49</v>
      </c>
      <c r="H77" s="66">
        <f>H78</f>
        <v>11044</v>
      </c>
      <c r="I77" s="66">
        <f>I78</f>
        <v>5074</v>
      </c>
      <c r="J77" s="66">
        <f>J78</f>
        <v>5073.1000000000004</v>
      </c>
      <c r="K77" s="66">
        <f t="shared" si="6"/>
        <v>103.18540259412711</v>
      </c>
      <c r="L77" s="66">
        <f t="shared" si="7"/>
        <v>99.98226251478124</v>
      </c>
    </row>
    <row r="78" spans="2:12" x14ac:dyDescent="0.25">
      <c r="B78" s="67"/>
      <c r="C78" s="67"/>
      <c r="D78" s="67"/>
      <c r="E78" s="67" t="s">
        <v>172</v>
      </c>
      <c r="F78" s="67" t="s">
        <v>173</v>
      </c>
      <c r="G78" s="67">
        <v>4916.49</v>
      </c>
      <c r="H78" s="67">
        <v>11044</v>
      </c>
      <c r="I78" s="67">
        <v>5074</v>
      </c>
      <c r="J78" s="67">
        <v>5073.1000000000004</v>
      </c>
      <c r="K78" s="67">
        <f t="shared" si="6"/>
        <v>103.18540259412711</v>
      </c>
      <c r="L78" s="67">
        <f t="shared" si="7"/>
        <v>99.98226251478124</v>
      </c>
    </row>
    <row r="79" spans="2:12" x14ac:dyDescent="0.25">
      <c r="B79" s="66"/>
      <c r="C79" s="67"/>
      <c r="D79" s="68"/>
      <c r="E79" s="69"/>
      <c r="F79" s="9"/>
      <c r="G79" s="66"/>
      <c r="H79" s="66"/>
      <c r="I79" s="66"/>
      <c r="J79" s="66"/>
      <c r="K79" s="71"/>
      <c r="L79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5070173.62</v>
      </c>
      <c r="D6" s="72">
        <f>D7+D9+D11</f>
        <v>6040178</v>
      </c>
      <c r="E6" s="72">
        <f>E7+E9+E11</f>
        <v>5783388</v>
      </c>
      <c r="F6" s="72">
        <f>F7+F9+F11</f>
        <v>5779424.2999999998</v>
      </c>
      <c r="G6" s="73">
        <f t="shared" ref="G6:G19" si="0">(F6*100)/C6</f>
        <v>113.98868624936753</v>
      </c>
      <c r="H6" s="73">
        <f t="shared" ref="H6:H19" si="1">(F6*100)/E6</f>
        <v>99.931464048408998</v>
      </c>
    </row>
    <row r="7" spans="1:8" x14ac:dyDescent="0.25">
      <c r="A7"/>
      <c r="B7" s="9" t="s">
        <v>174</v>
      </c>
      <c r="C7" s="72">
        <f>C8</f>
        <v>5069706.21</v>
      </c>
      <c r="D7" s="72">
        <f>D8</f>
        <v>6039203</v>
      </c>
      <c r="E7" s="72">
        <f>E8</f>
        <v>5782413</v>
      </c>
      <c r="F7" s="72">
        <f>F8</f>
        <v>5778832.7699999996</v>
      </c>
      <c r="G7" s="73">
        <f t="shared" si="0"/>
        <v>113.9875276914715</v>
      </c>
      <c r="H7" s="73">
        <f t="shared" si="1"/>
        <v>99.938084152757682</v>
      </c>
    </row>
    <row r="8" spans="1:8" x14ac:dyDescent="0.25">
      <c r="A8"/>
      <c r="B8" s="17" t="s">
        <v>175</v>
      </c>
      <c r="C8" s="74">
        <v>5069706.21</v>
      </c>
      <c r="D8" s="74">
        <v>6039203</v>
      </c>
      <c r="E8" s="74">
        <v>5782413</v>
      </c>
      <c r="F8" s="75">
        <v>5778832.7699999996</v>
      </c>
      <c r="G8" s="71">
        <f t="shared" si="0"/>
        <v>113.9875276914715</v>
      </c>
      <c r="H8" s="71">
        <f t="shared" si="1"/>
        <v>99.938084152757682</v>
      </c>
    </row>
    <row r="9" spans="1:8" x14ac:dyDescent="0.25">
      <c r="A9"/>
      <c r="B9" s="9" t="s">
        <v>176</v>
      </c>
      <c r="C9" s="72">
        <f>C10</f>
        <v>467.41</v>
      </c>
      <c r="D9" s="72">
        <f>D10</f>
        <v>875</v>
      </c>
      <c r="E9" s="72">
        <f>E10</f>
        <v>875</v>
      </c>
      <c r="F9" s="72">
        <f>F10</f>
        <v>591.53</v>
      </c>
      <c r="G9" s="73">
        <f t="shared" si="0"/>
        <v>126.55484478295286</v>
      </c>
      <c r="H9" s="73">
        <f t="shared" si="1"/>
        <v>67.603428571428566</v>
      </c>
    </row>
    <row r="10" spans="1:8" x14ac:dyDescent="0.25">
      <c r="A10"/>
      <c r="B10" s="17" t="s">
        <v>177</v>
      </c>
      <c r="C10" s="74">
        <v>467.41</v>
      </c>
      <c r="D10" s="74">
        <v>875</v>
      </c>
      <c r="E10" s="74">
        <v>875</v>
      </c>
      <c r="F10" s="75">
        <v>591.53</v>
      </c>
      <c r="G10" s="71">
        <f t="shared" si="0"/>
        <v>126.55484478295286</v>
      </c>
      <c r="H10" s="71">
        <f t="shared" si="1"/>
        <v>67.603428571428566</v>
      </c>
    </row>
    <row r="11" spans="1:8" x14ac:dyDescent="0.25">
      <c r="A11"/>
      <c r="B11" s="9" t="s">
        <v>178</v>
      </c>
      <c r="C11" s="72">
        <f>C12</f>
        <v>0</v>
      </c>
      <c r="D11" s="72">
        <f>D12</f>
        <v>100</v>
      </c>
      <c r="E11" s="72">
        <f>E12</f>
        <v>100</v>
      </c>
      <c r="F11" s="72">
        <f>F12</f>
        <v>0</v>
      </c>
      <c r="G11" s="73" t="e">
        <f t="shared" si="0"/>
        <v>#DIV/0!</v>
      </c>
      <c r="H11" s="73">
        <f t="shared" si="1"/>
        <v>0</v>
      </c>
    </row>
    <row r="12" spans="1:8" x14ac:dyDescent="0.25">
      <c r="A12"/>
      <c r="B12" s="17" t="s">
        <v>179</v>
      </c>
      <c r="C12" s="74">
        <v>0</v>
      </c>
      <c r="D12" s="74">
        <v>100</v>
      </c>
      <c r="E12" s="74">
        <v>100</v>
      </c>
      <c r="F12" s="75">
        <v>0</v>
      </c>
      <c r="G12" s="71" t="e">
        <f t="shared" si="0"/>
        <v>#DIV/0!</v>
      </c>
      <c r="H12" s="71">
        <f t="shared" si="1"/>
        <v>0</v>
      </c>
    </row>
    <row r="13" spans="1:8" x14ac:dyDescent="0.25">
      <c r="B13" s="9" t="s">
        <v>32</v>
      </c>
      <c r="C13" s="76">
        <f>C14+C16+C18</f>
        <v>5071047.6100000003</v>
      </c>
      <c r="D13" s="76">
        <f>D14+D16+D18</f>
        <v>6040178</v>
      </c>
      <c r="E13" s="76">
        <f>E14+E16+E18</f>
        <v>5783388</v>
      </c>
      <c r="F13" s="76">
        <f>F14+F16+F18</f>
        <v>5780176.0799999991</v>
      </c>
      <c r="G13" s="73">
        <f t="shared" si="0"/>
        <v>113.98386535755675</v>
      </c>
      <c r="H13" s="73">
        <f t="shared" si="1"/>
        <v>99.944463003346826</v>
      </c>
    </row>
    <row r="14" spans="1:8" x14ac:dyDescent="0.25">
      <c r="A14"/>
      <c r="B14" s="9" t="s">
        <v>174</v>
      </c>
      <c r="C14" s="76">
        <f>C15</f>
        <v>5069706.21</v>
      </c>
      <c r="D14" s="76">
        <f>D15</f>
        <v>6039203</v>
      </c>
      <c r="E14" s="76">
        <f>E15</f>
        <v>5782413</v>
      </c>
      <c r="F14" s="76">
        <f>F15</f>
        <v>5778832.7699999996</v>
      </c>
      <c r="G14" s="73">
        <f t="shared" si="0"/>
        <v>113.9875276914715</v>
      </c>
      <c r="H14" s="73">
        <f t="shared" si="1"/>
        <v>99.938084152757682</v>
      </c>
    </row>
    <row r="15" spans="1:8" x14ac:dyDescent="0.25">
      <c r="A15"/>
      <c r="B15" s="17" t="s">
        <v>175</v>
      </c>
      <c r="C15" s="74">
        <v>5069706.21</v>
      </c>
      <c r="D15" s="74">
        <v>6039203</v>
      </c>
      <c r="E15" s="77">
        <v>5782413</v>
      </c>
      <c r="F15" s="75">
        <v>5778832.7699999996</v>
      </c>
      <c r="G15" s="71">
        <f t="shared" si="0"/>
        <v>113.9875276914715</v>
      </c>
      <c r="H15" s="71">
        <f t="shared" si="1"/>
        <v>99.938084152757682</v>
      </c>
    </row>
    <row r="16" spans="1:8" x14ac:dyDescent="0.25">
      <c r="A16"/>
      <c r="B16" s="9" t="s">
        <v>176</v>
      </c>
      <c r="C16" s="76">
        <f>C17</f>
        <v>1341.4</v>
      </c>
      <c r="D16" s="76">
        <f>D17</f>
        <v>875</v>
      </c>
      <c r="E16" s="76">
        <f>E17</f>
        <v>875</v>
      </c>
      <c r="F16" s="76">
        <f>F17</f>
        <v>1343.31</v>
      </c>
      <c r="G16" s="73">
        <f t="shared" si="0"/>
        <v>100.14238854927687</v>
      </c>
      <c r="H16" s="73">
        <f t="shared" si="1"/>
        <v>153.52114285714285</v>
      </c>
    </row>
    <row r="17" spans="1:8" x14ac:dyDescent="0.25">
      <c r="A17"/>
      <c r="B17" s="17" t="s">
        <v>177</v>
      </c>
      <c r="C17" s="74">
        <v>1341.4</v>
      </c>
      <c r="D17" s="74">
        <v>875</v>
      </c>
      <c r="E17" s="77">
        <v>875</v>
      </c>
      <c r="F17" s="75">
        <v>1343.31</v>
      </c>
      <c r="G17" s="71">
        <f t="shared" si="0"/>
        <v>100.14238854927687</v>
      </c>
      <c r="H17" s="71">
        <f t="shared" si="1"/>
        <v>153.52114285714285</v>
      </c>
    </row>
    <row r="18" spans="1:8" x14ac:dyDescent="0.25">
      <c r="A18"/>
      <c r="B18" s="9" t="s">
        <v>178</v>
      </c>
      <c r="C18" s="76">
        <f>C19</f>
        <v>0</v>
      </c>
      <c r="D18" s="76">
        <f>D19</f>
        <v>100</v>
      </c>
      <c r="E18" s="76">
        <f>E19</f>
        <v>100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179</v>
      </c>
      <c r="C19" s="74">
        <v>0</v>
      </c>
      <c r="D19" s="74">
        <v>100</v>
      </c>
      <c r="E19" s="77">
        <v>100</v>
      </c>
      <c r="F19" s="75">
        <v>0</v>
      </c>
      <c r="G19" s="71" t="e">
        <f t="shared" si="0"/>
        <v>#DIV/0!</v>
      </c>
      <c r="H19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5071047.6100000003</v>
      </c>
      <c r="D6" s="76">
        <f t="shared" si="0"/>
        <v>6040178</v>
      </c>
      <c r="E6" s="76">
        <f t="shared" si="0"/>
        <v>5783388</v>
      </c>
      <c r="F6" s="76">
        <f t="shared" si="0"/>
        <v>5780176.0800000001</v>
      </c>
      <c r="G6" s="71">
        <f>(F6*100)/C6</f>
        <v>113.98386535755675</v>
      </c>
      <c r="H6" s="71">
        <f>(F6*100)/E6</f>
        <v>99.944463003346826</v>
      </c>
    </row>
    <row r="7" spans="2:8" x14ac:dyDescent="0.25">
      <c r="B7" s="9" t="s">
        <v>180</v>
      </c>
      <c r="C7" s="76">
        <f t="shared" si="0"/>
        <v>5071047.6100000003</v>
      </c>
      <c r="D7" s="76">
        <f t="shared" si="0"/>
        <v>6040178</v>
      </c>
      <c r="E7" s="76">
        <f t="shared" si="0"/>
        <v>5783388</v>
      </c>
      <c r="F7" s="76">
        <f t="shared" si="0"/>
        <v>5780176.0800000001</v>
      </c>
      <c r="G7" s="71">
        <f>(F7*100)/C7</f>
        <v>113.98386535755675</v>
      </c>
      <c r="H7" s="71">
        <f>(F7*100)/E7</f>
        <v>99.944463003346826</v>
      </c>
    </row>
    <row r="8" spans="2:8" x14ac:dyDescent="0.25">
      <c r="B8" s="12" t="s">
        <v>181</v>
      </c>
      <c r="C8" s="74">
        <v>5071047.6100000003</v>
      </c>
      <c r="D8" s="74">
        <v>6040178</v>
      </c>
      <c r="E8" s="74">
        <v>5783388</v>
      </c>
      <c r="F8" s="75">
        <v>5780176.0800000001</v>
      </c>
      <c r="G8" s="71">
        <f>(F8*100)/C8</f>
        <v>113.98386535755675</v>
      </c>
      <c r="H8" s="71">
        <f>(F8*100)/E8</f>
        <v>99.944463003346826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182</v>
      </c>
      <c r="C1" s="40"/>
    </row>
    <row r="2" spans="1:6" ht="15" customHeight="1" x14ac:dyDescent="0.2">
      <c r="A2" s="42" t="s">
        <v>34</v>
      </c>
      <c r="B2" s="43" t="s">
        <v>183</v>
      </c>
      <c r="C2" s="40"/>
    </row>
    <row r="3" spans="1:6" s="40" customFormat="1" ht="43.5" customHeight="1" x14ac:dyDescent="0.2">
      <c r="A3" s="44" t="s">
        <v>35</v>
      </c>
      <c r="B3" s="38" t="s">
        <v>184</v>
      </c>
    </row>
    <row r="4" spans="1:6" s="40" customFormat="1" x14ac:dyDescent="0.2">
      <c r="A4" s="44" t="s">
        <v>36</v>
      </c>
      <c r="B4" s="45" t="s">
        <v>185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186</v>
      </c>
      <c r="B7" s="47"/>
      <c r="C7" s="78">
        <f>C12+C57</f>
        <v>6039203</v>
      </c>
      <c r="D7" s="78">
        <f>D12+D57</f>
        <v>5782413</v>
      </c>
      <c r="E7" s="78">
        <f>E12+E57</f>
        <v>5778832.7700000005</v>
      </c>
      <c r="F7" s="78">
        <f>(E7*100)/D7</f>
        <v>99.938084152757682</v>
      </c>
    </row>
    <row r="8" spans="1:6" x14ac:dyDescent="0.2">
      <c r="A8" s="48" t="s">
        <v>74</v>
      </c>
      <c r="B8" s="47"/>
      <c r="C8" s="78">
        <f>C67+C73</f>
        <v>875</v>
      </c>
      <c r="D8" s="78">
        <f>D67+D73</f>
        <v>875</v>
      </c>
      <c r="E8" s="78">
        <f>E67+E73</f>
        <v>1343.31</v>
      </c>
      <c r="F8" s="78">
        <f>(E8*100)/D8</f>
        <v>153.52114285714285</v>
      </c>
    </row>
    <row r="9" spans="1:6" x14ac:dyDescent="0.2">
      <c r="A9" s="48" t="s">
        <v>187</v>
      </c>
      <c r="B9" s="47"/>
      <c r="C9" s="78">
        <f>C83</f>
        <v>100</v>
      </c>
      <c r="D9" s="78">
        <f>D83</f>
        <v>100</v>
      </c>
      <c r="E9" s="78">
        <f>E83</f>
        <v>0</v>
      </c>
      <c r="F9" s="78">
        <f>(E9*100)/D9</f>
        <v>0</v>
      </c>
    </row>
    <row r="10" spans="1:6" s="58" customFormat="1" x14ac:dyDescent="0.2"/>
    <row r="11" spans="1:6" ht="38.25" x14ac:dyDescent="0.2">
      <c r="A11" s="48" t="s">
        <v>188</v>
      </c>
      <c r="B11" s="48" t="s">
        <v>189</v>
      </c>
      <c r="C11" s="48" t="s">
        <v>43</v>
      </c>
      <c r="D11" s="48" t="s">
        <v>190</v>
      </c>
      <c r="E11" s="48" t="s">
        <v>191</v>
      </c>
      <c r="F11" s="48" t="s">
        <v>192</v>
      </c>
    </row>
    <row r="12" spans="1:6" x14ac:dyDescent="0.2">
      <c r="A12" s="50" t="s">
        <v>72</v>
      </c>
      <c r="B12" s="51" t="s">
        <v>73</v>
      </c>
      <c r="C12" s="81">
        <f>C13+C22+C51</f>
        <v>6028159</v>
      </c>
      <c r="D12" s="81">
        <f>D13+D22+D51</f>
        <v>5777339</v>
      </c>
      <c r="E12" s="81">
        <f>E13+E22+E51</f>
        <v>5773759.6700000009</v>
      </c>
      <c r="F12" s="82">
        <f>(E12*100)/D12</f>
        <v>99.938045352713416</v>
      </c>
    </row>
    <row r="13" spans="1:6" x14ac:dyDescent="0.2">
      <c r="A13" s="52" t="s">
        <v>74</v>
      </c>
      <c r="B13" s="53" t="s">
        <v>75</v>
      </c>
      <c r="C13" s="83">
        <f>C14+C17+C19</f>
        <v>4832829</v>
      </c>
      <c r="D13" s="83">
        <f>D14+D17+D19</f>
        <v>4771028</v>
      </c>
      <c r="E13" s="83">
        <f>E14+E17+E19</f>
        <v>4770376.4700000007</v>
      </c>
      <c r="F13" s="82">
        <f>(E13*100)/D13</f>
        <v>99.986344033193689</v>
      </c>
    </row>
    <row r="14" spans="1:6" x14ac:dyDescent="0.2">
      <c r="A14" s="54" t="s">
        <v>76</v>
      </c>
      <c r="B14" s="55" t="s">
        <v>77</v>
      </c>
      <c r="C14" s="84">
        <f>C15+C16</f>
        <v>3964000</v>
      </c>
      <c r="D14" s="84">
        <f>D15+D16</f>
        <v>3917637</v>
      </c>
      <c r="E14" s="84">
        <f>E15+E16</f>
        <v>3917250.7800000003</v>
      </c>
      <c r="F14" s="84">
        <f>(E14*100)/D14</f>
        <v>99.990141506219189</v>
      </c>
    </row>
    <row r="15" spans="1:6" x14ac:dyDescent="0.2">
      <c r="A15" s="56" t="s">
        <v>78</v>
      </c>
      <c r="B15" s="57" t="s">
        <v>79</v>
      </c>
      <c r="C15" s="85">
        <v>3950000</v>
      </c>
      <c r="D15" s="85">
        <v>3912164</v>
      </c>
      <c r="E15" s="85">
        <v>3911778.56</v>
      </c>
      <c r="F15" s="85"/>
    </row>
    <row r="16" spans="1:6" x14ac:dyDescent="0.2">
      <c r="A16" s="56" t="s">
        <v>80</v>
      </c>
      <c r="B16" s="57" t="s">
        <v>81</v>
      </c>
      <c r="C16" s="85">
        <v>14000</v>
      </c>
      <c r="D16" s="85">
        <v>5473</v>
      </c>
      <c r="E16" s="85">
        <v>5472.22</v>
      </c>
      <c r="F16" s="85"/>
    </row>
    <row r="17" spans="1:6" x14ac:dyDescent="0.2">
      <c r="A17" s="54" t="s">
        <v>82</v>
      </c>
      <c r="B17" s="55" t="s">
        <v>83</v>
      </c>
      <c r="C17" s="84">
        <f>C18</f>
        <v>95550</v>
      </c>
      <c r="D17" s="84">
        <f>D18</f>
        <v>92148</v>
      </c>
      <c r="E17" s="84">
        <f>E18</f>
        <v>92147.16</v>
      </c>
      <c r="F17" s="84">
        <f>(E17*100)/D17</f>
        <v>99.999088422971738</v>
      </c>
    </row>
    <row r="18" spans="1:6" x14ac:dyDescent="0.2">
      <c r="A18" s="56" t="s">
        <v>84</v>
      </c>
      <c r="B18" s="57" t="s">
        <v>83</v>
      </c>
      <c r="C18" s="85">
        <v>95550</v>
      </c>
      <c r="D18" s="85">
        <v>92148</v>
      </c>
      <c r="E18" s="85">
        <v>92147.16</v>
      </c>
      <c r="F18" s="85"/>
    </row>
    <row r="19" spans="1:6" x14ac:dyDescent="0.2">
      <c r="A19" s="54" t="s">
        <v>85</v>
      </c>
      <c r="B19" s="55" t="s">
        <v>86</v>
      </c>
      <c r="C19" s="84">
        <f>C20+C21</f>
        <v>773279</v>
      </c>
      <c r="D19" s="84">
        <f>D20+D21</f>
        <v>761243</v>
      </c>
      <c r="E19" s="84">
        <f>E20+E21</f>
        <v>760978.53</v>
      </c>
      <c r="F19" s="84">
        <f>(E19*100)/D19</f>
        <v>99.965258137020641</v>
      </c>
    </row>
    <row r="20" spans="1:6" x14ac:dyDescent="0.2">
      <c r="A20" s="56" t="s">
        <v>87</v>
      </c>
      <c r="B20" s="57" t="s">
        <v>88</v>
      </c>
      <c r="C20" s="85">
        <v>136400</v>
      </c>
      <c r="D20" s="85">
        <v>130695</v>
      </c>
      <c r="E20" s="85">
        <v>130694.5</v>
      </c>
      <c r="F20" s="85"/>
    </row>
    <row r="21" spans="1:6" x14ac:dyDescent="0.2">
      <c r="A21" s="56" t="s">
        <v>89</v>
      </c>
      <c r="B21" s="57" t="s">
        <v>90</v>
      </c>
      <c r="C21" s="85">
        <v>636879</v>
      </c>
      <c r="D21" s="85">
        <v>630548</v>
      </c>
      <c r="E21" s="85">
        <v>630284.03</v>
      </c>
      <c r="F21" s="85"/>
    </row>
    <row r="22" spans="1:6" x14ac:dyDescent="0.2">
      <c r="A22" s="52" t="s">
        <v>91</v>
      </c>
      <c r="B22" s="53" t="s">
        <v>92</v>
      </c>
      <c r="C22" s="83">
        <f>C23+C28+C34+C44+C46</f>
        <v>1191238</v>
      </c>
      <c r="D22" s="83">
        <f>D23+D28+D34+D44+D46</f>
        <v>1004362</v>
      </c>
      <c r="E22" s="83">
        <f>E23+E28+E34+E44+E46</f>
        <v>1001723.11</v>
      </c>
      <c r="F22" s="82">
        <f>(E22*100)/D22</f>
        <v>99.73725708459699</v>
      </c>
    </row>
    <row r="23" spans="1:6" x14ac:dyDescent="0.2">
      <c r="A23" s="54" t="s">
        <v>93</v>
      </c>
      <c r="B23" s="55" t="s">
        <v>94</v>
      </c>
      <c r="C23" s="84">
        <f>C24+C25+C26+C27</f>
        <v>83700</v>
      </c>
      <c r="D23" s="84">
        <f>D24+D25+D26+D27</f>
        <v>80137</v>
      </c>
      <c r="E23" s="84">
        <f>E24+E25+E26+E27</f>
        <v>79950.720000000001</v>
      </c>
      <c r="F23" s="84">
        <f>(E23*100)/D23</f>
        <v>99.767548073923408</v>
      </c>
    </row>
    <row r="24" spans="1:6" x14ac:dyDescent="0.2">
      <c r="A24" s="56" t="s">
        <v>95</v>
      </c>
      <c r="B24" s="57" t="s">
        <v>96</v>
      </c>
      <c r="C24" s="85">
        <v>6000</v>
      </c>
      <c r="D24" s="85">
        <v>4514</v>
      </c>
      <c r="E24" s="85">
        <v>4328.59</v>
      </c>
      <c r="F24" s="85"/>
    </row>
    <row r="25" spans="1:6" ht="25.5" x14ac:dyDescent="0.2">
      <c r="A25" s="56" t="s">
        <v>97</v>
      </c>
      <c r="B25" s="57" t="s">
        <v>98</v>
      </c>
      <c r="C25" s="85">
        <v>75500</v>
      </c>
      <c r="D25" s="85">
        <v>74447</v>
      </c>
      <c r="E25" s="85">
        <v>74446.33</v>
      </c>
      <c r="F25" s="85"/>
    </row>
    <row r="26" spans="1:6" x14ac:dyDescent="0.2">
      <c r="A26" s="56" t="s">
        <v>99</v>
      </c>
      <c r="B26" s="57" t="s">
        <v>100</v>
      </c>
      <c r="C26" s="85">
        <v>2000</v>
      </c>
      <c r="D26" s="85">
        <v>1105</v>
      </c>
      <c r="E26" s="85">
        <v>1105</v>
      </c>
      <c r="F26" s="85"/>
    </row>
    <row r="27" spans="1:6" x14ac:dyDescent="0.2">
      <c r="A27" s="56" t="s">
        <v>101</v>
      </c>
      <c r="B27" s="57" t="s">
        <v>102</v>
      </c>
      <c r="C27" s="85">
        <v>200</v>
      </c>
      <c r="D27" s="85">
        <v>71</v>
      </c>
      <c r="E27" s="85">
        <v>70.8</v>
      </c>
      <c r="F27" s="85"/>
    </row>
    <row r="28" spans="1:6" x14ac:dyDescent="0.2">
      <c r="A28" s="54" t="s">
        <v>103</v>
      </c>
      <c r="B28" s="55" t="s">
        <v>104</v>
      </c>
      <c r="C28" s="84">
        <f>C29+C30+C31+C32+C33</f>
        <v>144857</v>
      </c>
      <c r="D28" s="84">
        <f>D29+D30+D31+D32+D33</f>
        <v>131484</v>
      </c>
      <c r="E28" s="84">
        <f>E29+E30+E31+E32+E33</f>
        <v>131482.82</v>
      </c>
      <c r="F28" s="84">
        <f>(E28*100)/D28</f>
        <v>99.999102552401808</v>
      </c>
    </row>
    <row r="29" spans="1:6" x14ac:dyDescent="0.2">
      <c r="A29" s="56" t="s">
        <v>105</v>
      </c>
      <c r="B29" s="57" t="s">
        <v>106</v>
      </c>
      <c r="C29" s="85">
        <v>38500</v>
      </c>
      <c r="D29" s="85">
        <v>38205</v>
      </c>
      <c r="E29" s="85">
        <v>38204.46</v>
      </c>
      <c r="F29" s="85"/>
    </row>
    <row r="30" spans="1:6" x14ac:dyDescent="0.2">
      <c r="A30" s="56" t="s">
        <v>107</v>
      </c>
      <c r="B30" s="57" t="s">
        <v>108</v>
      </c>
      <c r="C30" s="85">
        <v>99500</v>
      </c>
      <c r="D30" s="85">
        <v>86614</v>
      </c>
      <c r="E30" s="85">
        <v>86613.7</v>
      </c>
      <c r="F30" s="85"/>
    </row>
    <row r="31" spans="1:6" x14ac:dyDescent="0.2">
      <c r="A31" s="56" t="s">
        <v>109</v>
      </c>
      <c r="B31" s="57" t="s">
        <v>110</v>
      </c>
      <c r="C31" s="85">
        <v>4000</v>
      </c>
      <c r="D31" s="85">
        <v>4079</v>
      </c>
      <c r="E31" s="85">
        <v>4078.87</v>
      </c>
      <c r="F31" s="85"/>
    </row>
    <row r="32" spans="1:6" x14ac:dyDescent="0.2">
      <c r="A32" s="56" t="s">
        <v>111</v>
      </c>
      <c r="B32" s="57" t="s">
        <v>112</v>
      </c>
      <c r="C32" s="85">
        <v>2327</v>
      </c>
      <c r="D32" s="85">
        <v>2087</v>
      </c>
      <c r="E32" s="85">
        <v>2086.83</v>
      </c>
      <c r="F32" s="85"/>
    </row>
    <row r="33" spans="1:6" x14ac:dyDescent="0.2">
      <c r="A33" s="56" t="s">
        <v>113</v>
      </c>
      <c r="B33" s="57" t="s">
        <v>114</v>
      </c>
      <c r="C33" s="85">
        <v>530</v>
      </c>
      <c r="D33" s="85">
        <v>499</v>
      </c>
      <c r="E33" s="85">
        <v>498.96</v>
      </c>
      <c r="F33" s="85"/>
    </row>
    <row r="34" spans="1:6" x14ac:dyDescent="0.2">
      <c r="A34" s="54" t="s">
        <v>115</v>
      </c>
      <c r="B34" s="55" t="s">
        <v>116</v>
      </c>
      <c r="C34" s="84">
        <f>C35+C36+C37+C38+C39+C40+C41+C42+C43</f>
        <v>941634</v>
      </c>
      <c r="D34" s="84">
        <f>D35+D36+D37+D38+D39+D40+D41+D42+D43</f>
        <v>776414</v>
      </c>
      <c r="E34" s="84">
        <f>E35+E36+E37+E38+E39+E40+E41+E42+E43</f>
        <v>776320.94</v>
      </c>
      <c r="F34" s="84">
        <f>(E34*100)/D34</f>
        <v>99.98801412648406</v>
      </c>
    </row>
    <row r="35" spans="1:6" x14ac:dyDescent="0.2">
      <c r="A35" s="56" t="s">
        <v>117</v>
      </c>
      <c r="B35" s="57" t="s">
        <v>118</v>
      </c>
      <c r="C35" s="85">
        <v>68000</v>
      </c>
      <c r="D35" s="85">
        <v>58157</v>
      </c>
      <c r="E35" s="85">
        <v>58156.22</v>
      </c>
      <c r="F35" s="85"/>
    </row>
    <row r="36" spans="1:6" x14ac:dyDescent="0.2">
      <c r="A36" s="56" t="s">
        <v>119</v>
      </c>
      <c r="B36" s="57" t="s">
        <v>120</v>
      </c>
      <c r="C36" s="85">
        <v>21500</v>
      </c>
      <c r="D36" s="85">
        <v>13230</v>
      </c>
      <c r="E36" s="85">
        <v>13139.3</v>
      </c>
      <c r="F36" s="85"/>
    </row>
    <row r="37" spans="1:6" x14ac:dyDescent="0.2">
      <c r="A37" s="56" t="s">
        <v>121</v>
      </c>
      <c r="B37" s="57" t="s">
        <v>122</v>
      </c>
      <c r="C37" s="85">
        <v>3200</v>
      </c>
      <c r="D37" s="85">
        <v>300</v>
      </c>
      <c r="E37" s="85">
        <v>300</v>
      </c>
      <c r="F37" s="85"/>
    </row>
    <row r="38" spans="1:6" x14ac:dyDescent="0.2">
      <c r="A38" s="56" t="s">
        <v>123</v>
      </c>
      <c r="B38" s="57" t="s">
        <v>124</v>
      </c>
      <c r="C38" s="85">
        <v>27300</v>
      </c>
      <c r="D38" s="85">
        <v>25224</v>
      </c>
      <c r="E38" s="85">
        <v>25223.31</v>
      </c>
      <c r="F38" s="85"/>
    </row>
    <row r="39" spans="1:6" x14ac:dyDescent="0.2">
      <c r="A39" s="56" t="s">
        <v>125</v>
      </c>
      <c r="B39" s="57" t="s">
        <v>126</v>
      </c>
      <c r="C39" s="85">
        <v>14600</v>
      </c>
      <c r="D39" s="85">
        <v>14551</v>
      </c>
      <c r="E39" s="85">
        <v>14550.61</v>
      </c>
      <c r="F39" s="85"/>
    </row>
    <row r="40" spans="1:6" x14ac:dyDescent="0.2">
      <c r="A40" s="56" t="s">
        <v>127</v>
      </c>
      <c r="B40" s="57" t="s">
        <v>128</v>
      </c>
      <c r="C40" s="85">
        <v>13000</v>
      </c>
      <c r="D40" s="85">
        <v>4215</v>
      </c>
      <c r="E40" s="85">
        <v>4215</v>
      </c>
      <c r="F40" s="85"/>
    </row>
    <row r="41" spans="1:6" x14ac:dyDescent="0.2">
      <c r="A41" s="56" t="s">
        <v>129</v>
      </c>
      <c r="B41" s="57" t="s">
        <v>130</v>
      </c>
      <c r="C41" s="85">
        <v>786869</v>
      </c>
      <c r="D41" s="85">
        <v>654650</v>
      </c>
      <c r="E41" s="85">
        <v>654649.96</v>
      </c>
      <c r="F41" s="85"/>
    </row>
    <row r="42" spans="1:6" x14ac:dyDescent="0.2">
      <c r="A42" s="56" t="s">
        <v>131</v>
      </c>
      <c r="B42" s="57" t="s">
        <v>132</v>
      </c>
      <c r="C42" s="85">
        <v>65</v>
      </c>
      <c r="D42" s="85">
        <v>20</v>
      </c>
      <c r="E42" s="85">
        <v>19.920000000000002</v>
      </c>
      <c r="F42" s="85"/>
    </row>
    <row r="43" spans="1:6" x14ac:dyDescent="0.2">
      <c r="A43" s="56" t="s">
        <v>133</v>
      </c>
      <c r="B43" s="57" t="s">
        <v>134</v>
      </c>
      <c r="C43" s="85">
        <v>7100</v>
      </c>
      <c r="D43" s="85">
        <v>6067</v>
      </c>
      <c r="E43" s="85">
        <v>6066.62</v>
      </c>
      <c r="F43" s="85"/>
    </row>
    <row r="44" spans="1:6" x14ac:dyDescent="0.2">
      <c r="A44" s="54" t="s">
        <v>135</v>
      </c>
      <c r="B44" s="55" t="s">
        <v>136</v>
      </c>
      <c r="C44" s="84">
        <f>C45</f>
        <v>15000</v>
      </c>
      <c r="D44" s="84">
        <f>D45</f>
        <v>14000</v>
      </c>
      <c r="E44" s="84">
        <f>E45</f>
        <v>11642.81</v>
      </c>
      <c r="F44" s="84">
        <f>(E44*100)/D44</f>
        <v>83.162928571428566</v>
      </c>
    </row>
    <row r="45" spans="1:6" ht="25.5" x14ac:dyDescent="0.2">
      <c r="A45" s="56" t="s">
        <v>137</v>
      </c>
      <c r="B45" s="57" t="s">
        <v>138</v>
      </c>
      <c r="C45" s="85">
        <v>15000</v>
      </c>
      <c r="D45" s="85">
        <v>14000</v>
      </c>
      <c r="E45" s="85">
        <v>11642.81</v>
      </c>
      <c r="F45" s="85"/>
    </row>
    <row r="46" spans="1:6" x14ac:dyDescent="0.2">
      <c r="A46" s="54" t="s">
        <v>139</v>
      </c>
      <c r="B46" s="55" t="s">
        <v>140</v>
      </c>
      <c r="C46" s="84">
        <f>C47+C48+C49+C50</f>
        <v>6047</v>
      </c>
      <c r="D46" s="84">
        <f>D47+D48+D49+D50</f>
        <v>2327</v>
      </c>
      <c r="E46" s="84">
        <f>E47+E48+E49+E50</f>
        <v>2325.8200000000002</v>
      </c>
      <c r="F46" s="84">
        <f>(E46*100)/D46</f>
        <v>99.949290932531156</v>
      </c>
    </row>
    <row r="47" spans="1:6" x14ac:dyDescent="0.2">
      <c r="A47" s="56" t="s">
        <v>141</v>
      </c>
      <c r="B47" s="57" t="s">
        <v>142</v>
      </c>
      <c r="C47" s="85">
        <v>2061</v>
      </c>
      <c r="D47" s="85">
        <v>879</v>
      </c>
      <c r="E47" s="85">
        <v>878.54</v>
      </c>
      <c r="F47" s="85"/>
    </row>
    <row r="48" spans="1:6" x14ac:dyDescent="0.2">
      <c r="A48" s="56" t="s">
        <v>143</v>
      </c>
      <c r="B48" s="57" t="s">
        <v>144</v>
      </c>
      <c r="C48" s="85">
        <v>1063</v>
      </c>
      <c r="D48" s="85">
        <v>1063</v>
      </c>
      <c r="E48" s="85">
        <v>1063</v>
      </c>
      <c r="F48" s="85"/>
    </row>
    <row r="49" spans="1:6" x14ac:dyDescent="0.2">
      <c r="A49" s="56" t="s">
        <v>145</v>
      </c>
      <c r="B49" s="57" t="s">
        <v>146</v>
      </c>
      <c r="C49" s="85">
        <v>2123</v>
      </c>
      <c r="D49" s="85">
        <v>255</v>
      </c>
      <c r="E49" s="85">
        <v>254.88</v>
      </c>
      <c r="F49" s="85"/>
    </row>
    <row r="50" spans="1:6" x14ac:dyDescent="0.2">
      <c r="A50" s="56" t="s">
        <v>147</v>
      </c>
      <c r="B50" s="57" t="s">
        <v>140</v>
      </c>
      <c r="C50" s="85">
        <v>800</v>
      </c>
      <c r="D50" s="85">
        <v>130</v>
      </c>
      <c r="E50" s="85">
        <v>129.4</v>
      </c>
      <c r="F50" s="85"/>
    </row>
    <row r="51" spans="1:6" x14ac:dyDescent="0.2">
      <c r="A51" s="52" t="s">
        <v>148</v>
      </c>
      <c r="B51" s="53" t="s">
        <v>149</v>
      </c>
      <c r="C51" s="83">
        <f>C52+C54</f>
        <v>4092</v>
      </c>
      <c r="D51" s="83">
        <f>D52+D54</f>
        <v>1949</v>
      </c>
      <c r="E51" s="83">
        <f>E52+E54</f>
        <v>1660.0900000000001</v>
      </c>
      <c r="F51" s="82">
        <f>(E51*100)/D51</f>
        <v>85.176500769625449</v>
      </c>
    </row>
    <row r="52" spans="1:6" x14ac:dyDescent="0.2">
      <c r="A52" s="54" t="s">
        <v>150</v>
      </c>
      <c r="B52" s="55" t="s">
        <v>151</v>
      </c>
      <c r="C52" s="84">
        <f>C53</f>
        <v>2260</v>
      </c>
      <c r="D52" s="84">
        <f>D53</f>
        <v>182</v>
      </c>
      <c r="E52" s="84">
        <f>E53</f>
        <v>181.94</v>
      </c>
      <c r="F52" s="84">
        <f>(E52*100)/D52</f>
        <v>99.967032967032964</v>
      </c>
    </row>
    <row r="53" spans="1:6" ht="25.5" x14ac:dyDescent="0.2">
      <c r="A53" s="56" t="s">
        <v>152</v>
      </c>
      <c r="B53" s="57" t="s">
        <v>153</v>
      </c>
      <c r="C53" s="85">
        <v>2260</v>
      </c>
      <c r="D53" s="85">
        <v>182</v>
      </c>
      <c r="E53" s="85">
        <v>181.94</v>
      </c>
      <c r="F53" s="85"/>
    </row>
    <row r="54" spans="1:6" x14ac:dyDescent="0.2">
      <c r="A54" s="54" t="s">
        <v>154</v>
      </c>
      <c r="B54" s="55" t="s">
        <v>155</v>
      </c>
      <c r="C54" s="84">
        <f>C55+C56</f>
        <v>1832</v>
      </c>
      <c r="D54" s="84">
        <f>D55+D56</f>
        <v>1767</v>
      </c>
      <c r="E54" s="84">
        <f>E55+E56</f>
        <v>1478.15</v>
      </c>
      <c r="F54" s="84">
        <f>(E54*100)/D54</f>
        <v>83.653084323712505</v>
      </c>
    </row>
    <row r="55" spans="1:6" x14ac:dyDescent="0.2">
      <c r="A55" s="56" t="s">
        <v>156</v>
      </c>
      <c r="B55" s="57" t="s">
        <v>157</v>
      </c>
      <c r="C55" s="85">
        <v>1500</v>
      </c>
      <c r="D55" s="85">
        <v>1730</v>
      </c>
      <c r="E55" s="85">
        <v>1442.14</v>
      </c>
      <c r="F55" s="85"/>
    </row>
    <row r="56" spans="1:6" x14ac:dyDescent="0.2">
      <c r="A56" s="56" t="s">
        <v>158</v>
      </c>
      <c r="B56" s="57" t="s">
        <v>159</v>
      </c>
      <c r="C56" s="85">
        <v>332</v>
      </c>
      <c r="D56" s="85">
        <v>37</v>
      </c>
      <c r="E56" s="85">
        <v>36.01</v>
      </c>
      <c r="F56" s="85"/>
    </row>
    <row r="57" spans="1:6" x14ac:dyDescent="0.2">
      <c r="A57" s="50" t="s">
        <v>160</v>
      </c>
      <c r="B57" s="51" t="s">
        <v>161</v>
      </c>
      <c r="C57" s="81">
        <f t="shared" ref="C57:E59" si="0">C58</f>
        <v>11044</v>
      </c>
      <c r="D57" s="81">
        <f t="shared" si="0"/>
        <v>5074</v>
      </c>
      <c r="E57" s="81">
        <f t="shared" si="0"/>
        <v>5073.1000000000004</v>
      </c>
      <c r="F57" s="82">
        <f>(E57*100)/D57</f>
        <v>99.98226251478124</v>
      </c>
    </row>
    <row r="58" spans="1:6" x14ac:dyDescent="0.2">
      <c r="A58" s="52" t="s">
        <v>162</v>
      </c>
      <c r="B58" s="53" t="s">
        <v>163</v>
      </c>
      <c r="C58" s="83">
        <f t="shared" si="0"/>
        <v>11044</v>
      </c>
      <c r="D58" s="83">
        <f t="shared" si="0"/>
        <v>5074</v>
      </c>
      <c r="E58" s="83">
        <f t="shared" si="0"/>
        <v>5073.1000000000004</v>
      </c>
      <c r="F58" s="82">
        <f>(E58*100)/D58</f>
        <v>99.98226251478124</v>
      </c>
    </row>
    <row r="59" spans="1:6" x14ac:dyDescent="0.2">
      <c r="A59" s="54" t="s">
        <v>170</v>
      </c>
      <c r="B59" s="55" t="s">
        <v>171</v>
      </c>
      <c r="C59" s="84">
        <f t="shared" si="0"/>
        <v>11044</v>
      </c>
      <c r="D59" s="84">
        <f t="shared" si="0"/>
        <v>5074</v>
      </c>
      <c r="E59" s="84">
        <f t="shared" si="0"/>
        <v>5073.1000000000004</v>
      </c>
      <c r="F59" s="84">
        <f>(E59*100)/D59</f>
        <v>99.98226251478124</v>
      </c>
    </row>
    <row r="60" spans="1:6" x14ac:dyDescent="0.2">
      <c r="A60" s="56" t="s">
        <v>172</v>
      </c>
      <c r="B60" s="57" t="s">
        <v>173</v>
      </c>
      <c r="C60" s="85">
        <v>11044</v>
      </c>
      <c r="D60" s="85">
        <v>5074</v>
      </c>
      <c r="E60" s="85">
        <v>5073.1000000000004</v>
      </c>
      <c r="F60" s="85"/>
    </row>
    <row r="61" spans="1:6" x14ac:dyDescent="0.2">
      <c r="A61" s="50" t="s">
        <v>50</v>
      </c>
      <c r="B61" s="51" t="s">
        <v>51</v>
      </c>
      <c r="C61" s="81">
        <f t="shared" ref="C61:E62" si="1">C62</f>
        <v>6039203</v>
      </c>
      <c r="D61" s="81">
        <f t="shared" si="1"/>
        <v>5782413</v>
      </c>
      <c r="E61" s="81">
        <f t="shared" si="1"/>
        <v>5778832.7699999996</v>
      </c>
      <c r="F61" s="82">
        <f>(E61*100)/D61</f>
        <v>99.938084152757682</v>
      </c>
    </row>
    <row r="62" spans="1:6" x14ac:dyDescent="0.2">
      <c r="A62" s="52" t="s">
        <v>64</v>
      </c>
      <c r="B62" s="53" t="s">
        <v>65</v>
      </c>
      <c r="C62" s="83">
        <f t="shared" si="1"/>
        <v>6039203</v>
      </c>
      <c r="D62" s="83">
        <f t="shared" si="1"/>
        <v>5782413</v>
      </c>
      <c r="E62" s="83">
        <f t="shared" si="1"/>
        <v>5778832.7699999996</v>
      </c>
      <c r="F62" s="82">
        <f>(E62*100)/D62</f>
        <v>99.938084152757682</v>
      </c>
    </row>
    <row r="63" spans="1:6" ht="25.5" x14ac:dyDescent="0.2">
      <c r="A63" s="54" t="s">
        <v>66</v>
      </c>
      <c r="B63" s="55" t="s">
        <v>67</v>
      </c>
      <c r="C63" s="84">
        <f>C64+C65</f>
        <v>6039203</v>
      </c>
      <c r="D63" s="84">
        <f>D64+D65</f>
        <v>5782413</v>
      </c>
      <c r="E63" s="84">
        <f>E64+E65</f>
        <v>5778832.7699999996</v>
      </c>
      <c r="F63" s="84">
        <f>(E63*100)/D63</f>
        <v>99.938084152757682</v>
      </c>
    </row>
    <row r="64" spans="1:6" x14ac:dyDescent="0.2">
      <c r="A64" s="56" t="s">
        <v>68</v>
      </c>
      <c r="B64" s="57" t="s">
        <v>69</v>
      </c>
      <c r="C64" s="85">
        <v>6028159</v>
      </c>
      <c r="D64" s="85">
        <v>5777339</v>
      </c>
      <c r="E64" s="85">
        <v>5773759.6699999999</v>
      </c>
      <c r="F64" s="85"/>
    </row>
    <row r="65" spans="1:6" ht="25.5" x14ac:dyDescent="0.2">
      <c r="A65" s="56" t="s">
        <v>70</v>
      </c>
      <c r="B65" s="57" t="s">
        <v>71</v>
      </c>
      <c r="C65" s="85">
        <v>11044</v>
      </c>
      <c r="D65" s="85">
        <v>5074</v>
      </c>
      <c r="E65" s="85">
        <v>5073.1000000000004</v>
      </c>
      <c r="F65" s="85"/>
    </row>
    <row r="66" spans="1:6" x14ac:dyDescent="0.2">
      <c r="A66" s="49" t="s">
        <v>186</v>
      </c>
      <c r="B66" s="49" t="s">
        <v>193</v>
      </c>
      <c r="C66" s="79"/>
      <c r="D66" s="79"/>
      <c r="E66" s="79"/>
      <c r="F66" s="80" t="e">
        <f>(E66*100)/D66</f>
        <v>#DIV/0!</v>
      </c>
    </row>
    <row r="67" spans="1:6" x14ac:dyDescent="0.2">
      <c r="A67" s="50" t="s">
        <v>72</v>
      </c>
      <c r="B67" s="51" t="s">
        <v>73</v>
      </c>
      <c r="C67" s="81">
        <f>C68</f>
        <v>0</v>
      </c>
      <c r="D67" s="81">
        <f>D68</f>
        <v>0</v>
      </c>
      <c r="E67" s="81">
        <f>E68</f>
        <v>468.31</v>
      </c>
      <c r="F67" s="82" t="e">
        <f>(E67*100)/D67</f>
        <v>#DIV/0!</v>
      </c>
    </row>
    <row r="68" spans="1:6" x14ac:dyDescent="0.2">
      <c r="A68" s="52" t="s">
        <v>91</v>
      </c>
      <c r="B68" s="53" t="s">
        <v>92</v>
      </c>
      <c r="C68" s="83">
        <f>C69+C71</f>
        <v>0</v>
      </c>
      <c r="D68" s="83">
        <f>D69+D71</f>
        <v>0</v>
      </c>
      <c r="E68" s="83">
        <f>E69+E71</f>
        <v>468.31</v>
      </c>
      <c r="F68" s="82" t="e">
        <f>(E68*100)/D68</f>
        <v>#DIV/0!</v>
      </c>
    </row>
    <row r="69" spans="1:6" x14ac:dyDescent="0.2">
      <c r="A69" s="54" t="s">
        <v>115</v>
      </c>
      <c r="B69" s="55" t="s">
        <v>116</v>
      </c>
      <c r="C69" s="84">
        <f>C70</f>
        <v>0</v>
      </c>
      <c r="D69" s="84">
        <f>D70</f>
        <v>0</v>
      </c>
      <c r="E69" s="84">
        <f>E70</f>
        <v>0</v>
      </c>
      <c r="F69" s="84" t="e">
        <f>(E69*100)/D69</f>
        <v>#DIV/0!</v>
      </c>
    </row>
    <row r="70" spans="1:6" x14ac:dyDescent="0.2">
      <c r="A70" s="56" t="s">
        <v>119</v>
      </c>
      <c r="B70" s="57" t="s">
        <v>120</v>
      </c>
      <c r="C70" s="85">
        <v>0</v>
      </c>
      <c r="D70" s="85">
        <v>0</v>
      </c>
      <c r="E70" s="85">
        <v>0</v>
      </c>
      <c r="F70" s="85"/>
    </row>
    <row r="71" spans="1:6" x14ac:dyDescent="0.2">
      <c r="A71" s="54" t="s">
        <v>139</v>
      </c>
      <c r="B71" s="55" t="s">
        <v>140</v>
      </c>
      <c r="C71" s="84">
        <f>C72</f>
        <v>0</v>
      </c>
      <c r="D71" s="84">
        <f>D72</f>
        <v>0</v>
      </c>
      <c r="E71" s="84">
        <f>E72</f>
        <v>468.31</v>
      </c>
      <c r="F71" s="84" t="e">
        <f>(E71*100)/D71</f>
        <v>#DIV/0!</v>
      </c>
    </row>
    <row r="72" spans="1:6" x14ac:dyDescent="0.2">
      <c r="A72" s="56" t="s">
        <v>143</v>
      </c>
      <c r="B72" s="57" t="s">
        <v>144</v>
      </c>
      <c r="C72" s="85">
        <v>0</v>
      </c>
      <c r="D72" s="85">
        <v>0</v>
      </c>
      <c r="E72" s="85">
        <v>468.31</v>
      </c>
      <c r="F72" s="85"/>
    </row>
    <row r="73" spans="1:6" x14ac:dyDescent="0.2">
      <c r="A73" s="50" t="s">
        <v>160</v>
      </c>
      <c r="B73" s="51" t="s">
        <v>161</v>
      </c>
      <c r="C73" s="81">
        <f t="shared" ref="C73:E74" si="2">C74</f>
        <v>875</v>
      </c>
      <c r="D73" s="81">
        <f t="shared" si="2"/>
        <v>875</v>
      </c>
      <c r="E73" s="81">
        <f t="shared" si="2"/>
        <v>875</v>
      </c>
      <c r="F73" s="82">
        <f>(E73*100)/D73</f>
        <v>100</v>
      </c>
    </row>
    <row r="74" spans="1:6" x14ac:dyDescent="0.2">
      <c r="A74" s="52" t="s">
        <v>162</v>
      </c>
      <c r="B74" s="53" t="s">
        <v>163</v>
      </c>
      <c r="C74" s="83">
        <f t="shared" si="2"/>
        <v>875</v>
      </c>
      <c r="D74" s="83">
        <f t="shared" si="2"/>
        <v>875</v>
      </c>
      <c r="E74" s="83">
        <f t="shared" si="2"/>
        <v>875</v>
      </c>
      <c r="F74" s="82">
        <f>(E74*100)/D74</f>
        <v>100</v>
      </c>
    </row>
    <row r="75" spans="1:6" x14ac:dyDescent="0.2">
      <c r="A75" s="54" t="s">
        <v>164</v>
      </c>
      <c r="B75" s="55" t="s">
        <v>165</v>
      </c>
      <c r="C75" s="84">
        <f>C76+C77</f>
        <v>875</v>
      </c>
      <c r="D75" s="84">
        <f>D76+D77</f>
        <v>875</v>
      </c>
      <c r="E75" s="84">
        <f>E76+E77</f>
        <v>875</v>
      </c>
      <c r="F75" s="84">
        <f>(E75*100)/D75</f>
        <v>100</v>
      </c>
    </row>
    <row r="76" spans="1:6" x14ac:dyDescent="0.2">
      <c r="A76" s="56" t="s">
        <v>166</v>
      </c>
      <c r="B76" s="57" t="s">
        <v>167</v>
      </c>
      <c r="C76" s="85">
        <v>875</v>
      </c>
      <c r="D76" s="85">
        <v>875</v>
      </c>
      <c r="E76" s="85">
        <v>875</v>
      </c>
      <c r="F76" s="85"/>
    </row>
    <row r="77" spans="1:6" x14ac:dyDescent="0.2">
      <c r="A77" s="56" t="s">
        <v>168</v>
      </c>
      <c r="B77" s="57" t="s">
        <v>169</v>
      </c>
      <c r="C77" s="85">
        <v>0</v>
      </c>
      <c r="D77" s="85">
        <v>0</v>
      </c>
      <c r="E77" s="85">
        <v>0</v>
      </c>
      <c r="F77" s="85"/>
    </row>
    <row r="78" spans="1:6" x14ac:dyDescent="0.2">
      <c r="A78" s="50" t="s">
        <v>50</v>
      </c>
      <c r="B78" s="51" t="s">
        <v>51</v>
      </c>
      <c r="C78" s="81">
        <f t="shared" ref="C78:E80" si="3">C79</f>
        <v>875</v>
      </c>
      <c r="D78" s="81">
        <f t="shared" si="3"/>
        <v>875</v>
      </c>
      <c r="E78" s="81">
        <f t="shared" si="3"/>
        <v>591.53</v>
      </c>
      <c r="F78" s="82">
        <f>(E78*100)/D78</f>
        <v>67.603428571428566</v>
      </c>
    </row>
    <row r="79" spans="1:6" x14ac:dyDescent="0.2">
      <c r="A79" s="52" t="s">
        <v>58</v>
      </c>
      <c r="B79" s="53" t="s">
        <v>59</v>
      </c>
      <c r="C79" s="83">
        <f t="shared" si="3"/>
        <v>875</v>
      </c>
      <c r="D79" s="83">
        <f t="shared" si="3"/>
        <v>875</v>
      </c>
      <c r="E79" s="83">
        <f t="shared" si="3"/>
        <v>591.53</v>
      </c>
      <c r="F79" s="82">
        <f>(E79*100)/D79</f>
        <v>67.603428571428566</v>
      </c>
    </row>
    <row r="80" spans="1:6" x14ac:dyDescent="0.2">
      <c r="A80" s="54" t="s">
        <v>60</v>
      </c>
      <c r="B80" s="55" t="s">
        <v>61</v>
      </c>
      <c r="C80" s="84">
        <f t="shared" si="3"/>
        <v>875</v>
      </c>
      <c r="D80" s="84">
        <f t="shared" si="3"/>
        <v>875</v>
      </c>
      <c r="E80" s="84">
        <f t="shared" si="3"/>
        <v>591.53</v>
      </c>
      <c r="F80" s="84">
        <f>(E80*100)/D80</f>
        <v>67.603428571428566</v>
      </c>
    </row>
    <row r="81" spans="1:6" x14ac:dyDescent="0.2">
      <c r="A81" s="56" t="s">
        <v>62</v>
      </c>
      <c r="B81" s="57" t="s">
        <v>63</v>
      </c>
      <c r="C81" s="85">
        <v>875</v>
      </c>
      <c r="D81" s="85">
        <v>875</v>
      </c>
      <c r="E81" s="85">
        <v>591.53</v>
      </c>
      <c r="F81" s="85"/>
    </row>
    <row r="82" spans="1:6" x14ac:dyDescent="0.2">
      <c r="A82" s="49" t="s">
        <v>74</v>
      </c>
      <c r="B82" s="49" t="s">
        <v>194</v>
      </c>
      <c r="C82" s="79"/>
      <c r="D82" s="79"/>
      <c r="E82" s="79"/>
      <c r="F82" s="80" t="e">
        <f>(E82*100)/D82</f>
        <v>#DIV/0!</v>
      </c>
    </row>
    <row r="83" spans="1:6" x14ac:dyDescent="0.2">
      <c r="A83" s="50" t="s">
        <v>72</v>
      </c>
      <c r="B83" s="51" t="s">
        <v>73</v>
      </c>
      <c r="C83" s="81">
        <f t="shared" ref="C83:E85" si="4">C84</f>
        <v>100</v>
      </c>
      <c r="D83" s="81">
        <f t="shared" si="4"/>
        <v>100</v>
      </c>
      <c r="E83" s="81">
        <f t="shared" si="4"/>
        <v>0</v>
      </c>
      <c r="F83" s="82">
        <f>(E83*100)/D83</f>
        <v>0</v>
      </c>
    </row>
    <row r="84" spans="1:6" x14ac:dyDescent="0.2">
      <c r="A84" s="52" t="s">
        <v>91</v>
      </c>
      <c r="B84" s="53" t="s">
        <v>92</v>
      </c>
      <c r="C84" s="83">
        <f t="shared" si="4"/>
        <v>100</v>
      </c>
      <c r="D84" s="83">
        <f t="shared" si="4"/>
        <v>100</v>
      </c>
      <c r="E84" s="83">
        <f t="shared" si="4"/>
        <v>0</v>
      </c>
      <c r="F84" s="82">
        <f>(E84*100)/D84</f>
        <v>0</v>
      </c>
    </row>
    <row r="85" spans="1:6" x14ac:dyDescent="0.2">
      <c r="A85" s="54" t="s">
        <v>115</v>
      </c>
      <c r="B85" s="55" t="s">
        <v>116</v>
      </c>
      <c r="C85" s="84">
        <f t="shared" si="4"/>
        <v>100</v>
      </c>
      <c r="D85" s="84">
        <f t="shared" si="4"/>
        <v>100</v>
      </c>
      <c r="E85" s="84">
        <f t="shared" si="4"/>
        <v>0</v>
      </c>
      <c r="F85" s="84">
        <f>(E85*100)/D85</f>
        <v>0</v>
      </c>
    </row>
    <row r="86" spans="1:6" x14ac:dyDescent="0.2">
      <c r="A86" s="56" t="s">
        <v>129</v>
      </c>
      <c r="B86" s="57" t="s">
        <v>130</v>
      </c>
      <c r="C86" s="85">
        <v>100</v>
      </c>
      <c r="D86" s="85">
        <v>100</v>
      </c>
      <c r="E86" s="85">
        <v>0</v>
      </c>
      <c r="F86" s="85"/>
    </row>
    <row r="87" spans="1:6" x14ac:dyDescent="0.2">
      <c r="A87" s="50" t="s">
        <v>50</v>
      </c>
      <c r="B87" s="51" t="s">
        <v>51</v>
      </c>
      <c r="C87" s="81">
        <f t="shared" ref="C87:E89" si="5">C88</f>
        <v>100</v>
      </c>
      <c r="D87" s="81">
        <f t="shared" si="5"/>
        <v>100</v>
      </c>
      <c r="E87" s="81">
        <f t="shared" si="5"/>
        <v>0</v>
      </c>
      <c r="F87" s="82">
        <f>(E87*100)/D87</f>
        <v>0</v>
      </c>
    </row>
    <row r="88" spans="1:6" x14ac:dyDescent="0.2">
      <c r="A88" s="52" t="s">
        <v>52</v>
      </c>
      <c r="B88" s="53" t="s">
        <v>53</v>
      </c>
      <c r="C88" s="83">
        <f t="shared" si="5"/>
        <v>100</v>
      </c>
      <c r="D88" s="83">
        <f t="shared" si="5"/>
        <v>100</v>
      </c>
      <c r="E88" s="83">
        <f t="shared" si="5"/>
        <v>0</v>
      </c>
      <c r="F88" s="82">
        <f>(E88*100)/D88</f>
        <v>0</v>
      </c>
    </row>
    <row r="89" spans="1:6" x14ac:dyDescent="0.2">
      <c r="A89" s="54" t="s">
        <v>54</v>
      </c>
      <c r="B89" s="55" t="s">
        <v>55</v>
      </c>
      <c r="C89" s="84">
        <f t="shared" si="5"/>
        <v>100</v>
      </c>
      <c r="D89" s="84">
        <f t="shared" si="5"/>
        <v>100</v>
      </c>
      <c r="E89" s="84">
        <f t="shared" si="5"/>
        <v>0</v>
      </c>
      <c r="F89" s="84">
        <f>(E89*100)/D89</f>
        <v>0</v>
      </c>
    </row>
    <row r="90" spans="1:6" x14ac:dyDescent="0.2">
      <c r="A90" s="56" t="s">
        <v>56</v>
      </c>
      <c r="B90" s="57" t="s">
        <v>57</v>
      </c>
      <c r="C90" s="85">
        <v>100</v>
      </c>
      <c r="D90" s="85">
        <v>100</v>
      </c>
      <c r="E90" s="85">
        <v>0</v>
      </c>
      <c r="F90" s="85"/>
    </row>
    <row r="91" spans="1:6" x14ac:dyDescent="0.2">
      <c r="A91" s="49" t="s">
        <v>187</v>
      </c>
      <c r="B91" s="49" t="s">
        <v>195</v>
      </c>
      <c r="C91" s="79"/>
      <c r="D91" s="79"/>
      <c r="E91" s="79"/>
      <c r="F91" s="80" t="e">
        <f>(E91*100)/D91</f>
        <v>#DIV/0!</v>
      </c>
    </row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s="58" customFormat="1" x14ac:dyDescent="0.2"/>
    <row r="1223" spans="1:3" s="58" customFormat="1" x14ac:dyDescent="0.2"/>
    <row r="1224" spans="1:3" s="58" customFormat="1" x14ac:dyDescent="0.2"/>
    <row r="1225" spans="1:3" s="58" customFormat="1" x14ac:dyDescent="0.2"/>
    <row r="1226" spans="1:3" s="58" customFormat="1" x14ac:dyDescent="0.2"/>
    <row r="1227" spans="1:3" s="58" customFormat="1" x14ac:dyDescent="0.2"/>
    <row r="1228" spans="1:3" s="58" customFormat="1" x14ac:dyDescent="0.2"/>
    <row r="1229" spans="1:3" s="58" customFormat="1" x14ac:dyDescent="0.2"/>
    <row r="1230" spans="1:3" s="58" customFormat="1" x14ac:dyDescent="0.2"/>
    <row r="1231" spans="1:3" s="58" customFormat="1" x14ac:dyDescent="0.2"/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Tanja Božić</cp:lastModifiedBy>
  <cp:lastPrinted>2023-07-24T12:33:14Z</cp:lastPrinted>
  <dcterms:created xsi:type="dcterms:W3CDTF">2022-08-12T12:51:27Z</dcterms:created>
  <dcterms:modified xsi:type="dcterms:W3CDTF">2026-03-23T08:49:41Z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