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<![CDATA[' Račun prihoda i rashoda'!$B$1:$I$22]]></definedName>
    <definedName name="_xlnm.Print_Area" localSheetId="6"><![CDATA['Posebni dio'!$A$1:$C$10]]></definedName>
    <definedName name="_xlnm.Print_Area" localSheetId="0"><![CDATA[SAŽETAK!$B$1:$K$27]]>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</calcChain>
</file>

<file path=xl/sharedStrings.xml><?xml version="1.0" encoding="utf-8"?>
<sst xmlns="http://schemas.openxmlformats.org/spreadsheetml/2006/main" count="557" uniqueCount="234">
  <si>
    <t xml:space="preserve">PRIHODI UKUPNO</t>
  </si>
  <si>
    <t xml:space="preserve">RASHODI UKUPNO</t>
  </si>
  <si>
    <t xml:space="preserve">RAZLIKA - VIŠAK / MANJAK</t>
  </si>
  <si>
    <t xml:space="preserve">BROJČANA OZNAKA I NAZIV</t>
  </si>
  <si>
    <t xml:space="preserve">I. OPĆI DIO</t>
  </si>
  <si>
    <t xml:space="preserve">PRIJENOS SREDSTAVA IZ PRETHODNE GODINE</t>
  </si>
  <si>
    <t xml:space="preserve">INDEKS</t>
  </si>
  <si>
    <t xml:space="preserve">7 PRIHODI OD PRODAJE NEFINANCIJSKE IMOVINE</t>
  </si>
  <si>
    <t xml:space="preserve">6 PRIHODI POSLOVANJA</t>
  </si>
  <si>
    <t xml:space="preserve">3 RASHODI  POSLOVANJA</t>
  </si>
  <si>
    <t xml:space="preserve">4 RASHODI ZA NABAVU NEFINANCIJSKE IMOVINE</t>
  </si>
  <si>
    <t xml:space="preserve">8 PRIMICI OD FINANCIJSKE IMOVINE I ZADUŽIVANJA</t>
  </si>
  <si>
    <t xml:space="preserve">5 IZDACI ZA FINANCIJSKU IMOVINU I OTPLATE ZAJMOVA</t>
  </si>
  <si>
    <t xml:space="preserve">6=5/2*100</t>
  </si>
  <si>
    <t xml:space="preserve">7=5/4*100</t>
  </si>
  <si>
    <t xml:space="preserve">IZVJEŠTAJ O PRIHODIMA I RASHODIMA PREMA EKONOMSKOJ KLASIFIKACIJI </t>
  </si>
  <si>
    <t xml:space="preserve">IZVJEŠTAJ O PRIHODIMA I RASHODIMA PREMA IZVORIMA FINANCIRANJA</t>
  </si>
  <si>
    <t xml:space="preserve">IZVJEŠTAJ O RASHODIMA PREMA FUNKCIJSKOJ KLASIFIKACIJI</t>
  </si>
  <si>
    <t xml:space="preserve">IZVJEŠTAJ RAČUNA FINANCIRANJA PREMA EKONOMSKOJ KLASIFIKACIJI </t>
  </si>
  <si>
    <t xml:space="preserve">IZVJEŠTAJ RAČUNA FINANCIRANJA PREMA IZVORIMA FINANCIRANJA</t>
  </si>
  <si>
    <t xml:space="preserve">UKUPNO PRIMICI</t>
  </si>
  <si>
    <t xml:space="preserve">UKUPNO RASHODI</t>
  </si>
  <si>
    <t xml:space="preserve">INDEKS**</t>
  </si>
  <si>
    <t xml:space="preserve">RAZLIKA PRIMITAKA I IZDATAKA</t>
  </si>
  <si>
    <t xml:space="preserve"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</si>
  <si>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</si>
  <si>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</si>
  <si>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</si>
  <si>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PRIJENOS SREDSTAVA U SLJEDEĆE RAZDOBLJE</t>
  </si>
  <si>
    <t xml:space="preserve">SAŽETAK RAČUNA FINANCIRANJA</t>
  </si>
  <si>
    <t xml:space="preserve">NETO FINANCIRANJE </t>
  </si>
  <si>
    <t xml:space="preserve">VIŠAK/MANJAK + NETO FINANCIRANJE </t>
  </si>
  <si>
    <t xml:space="preserve">SAŽETAK RAČUNA PRIHODA I RASHODA</t>
  </si>
  <si>
    <t xml:space="preserve">UKUPNI RASHODI</t>
  </si>
  <si>
    <t xml:space="preserve">Razdjel </t>
  </si>
  <si>
    <t xml:space="preserve">Glava</t>
  </si>
  <si>
    <t xml:space="preserve">RKP i naziv proračunskog korisnika</t>
  </si>
  <si>
    <t xml:space="preserve">Program</t>
  </si>
  <si>
    <t xml:space="preserve">UKUPNO</t>
  </si>
  <si>
    <t xml:space="preserve">Napomena:  Iznosi u stupcu "OSTVARENJE/IZVRŠENJE 1.-12.2022." preračunavaju se iz kuna u eure prema fiksnom tečaju konverzije (1 EUR=7,53450 kuna) i po pravilima za preračunavanje i zaokruživanje.</t>
  </si>
  <si>
    <t xml:space="preserve">Napomena : Iznosi u stupcima "OSTVARENJE/IZVRŠENJE 1.-12.2022." i "OSTVARENJE/IZVRŠENJE 1.-12. 2023." iskazuju se na dvije decimale.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</si>
  <si>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</si>
  <si>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 xml:space="preserve">IZVORNI PLAN ILI REBALANS $TEKUCA.*</t>
  </si>
  <si>
    <t xml:space="preserve">TEKUĆI PLAN $TEKUCA.*</t>
  </si>
  <si>
    <t xml:space="preserve">UKUPNI PRIHODI</t>
  </si>
  <si>
    <t xml:space="preserve">UKUPNO PRIHODI</t>
  </si>
  <si>
    <t xml:space="preserve">UKUPNO IZDACI</t>
  </si>
  <si>
    <t xml:space="preserve">TEMPLATE_AKTIVNOST</t>
  </si>
  <si>
    <t xml:space="preserve">TEMPLATE_IZVOR</t>
  </si>
  <si>
    <t xml:space="preserve">OSTVARENJE/IZVRŠENJE 
1.-$MJESECDO.$PRETHODNA. </t>
  </si>
  <si>
    <t xml:space="preserve">OSTVARENJE/IZVRŠENJE 
1.-$MJESECDO.$TEKUCA. </t>
  </si>
  <si>
    <t xml:space="preserve">OSTVARENJE/ IZVRŠENJE 
1.-$MJESECDO.$PRETHODNA. </t>
  </si>
  <si>
    <t xml:space="preserve">OSTVARENJE/ IZVRŠENJE 
1.-$MJESECDO.$TEKUCA. </t>
  </si>
  <si>
    <t xml:space="preserve"> IZVRŠENJE 
1.-$MJESECDO.$PRETHODNA. </t>
  </si>
  <si>
    <t xml:space="preserve"> IZVRŠENJE 
1.-$MJESECDO.$TEKUCA. </t>
  </si>
  <si>
    <t xml:space="preserve">$NASLOV</t>
  </si>
  <si>
    <t xml:space="preserve">IZVRŠENJE FINANCIJSKOG PLANA PRORAČUNSKOG KORISNIKA DRŽAVNOG PRORAČUNA
ZA 2025. GODINU</t>
  </si>
  <si>
    <t xml:space="preserve">OSTVARENJE/IZVRŠENJE 
1.-$MJESECDO.2024. </t>
  </si>
  <si>
    <t xml:space="preserve">OSTVARENJE/IZVRŠENJE 
1.-12.2024. </t>
  </si>
  <si>
    <t xml:space="preserve">IZVORNI PLAN ILI REBALANS 2025.*</t>
  </si>
  <si>
    <t xml:space="preserve">TEKUĆI PLAN 2025.*</t>
  </si>
  <si>
    <t xml:space="preserve">OSTVARENJE/IZVRŠENJE 
1.-$MJESECDO.2025. </t>
  </si>
  <si>
    <t xml:space="preserve">OSTVARENJE/IZVRŠENJE 
1.-12.2025. </t>
  </si>
  <si>
    <t xml:space="preserve">OSTVARENJE/ IZVRŠENJE 
1.-$MJESECDO.2024. </t>
  </si>
  <si>
    <t xml:space="preserve">OSTVARENJE/ IZVRŠENJE 
1.-12.2024. </t>
  </si>
  <si>
    <t xml:space="preserve">OSTVARENJE/ IZVRŠENJE 
1.-$MJESECDO.2025. </t>
  </si>
  <si>
    <t xml:space="preserve">OSTVARENJE/ IZVRŠENJE 
1.-12.2025. </t>
  </si>
  <si>
    <t xml:space="preserve"> IZVRŠENJE 
1.-$MJESECDO.2024. </t>
  </si>
  <si>
    <t xml:space="preserve"> IZVRŠENJE 
1.-12.2024. </t>
  </si>
  <si>
    <t xml:space="preserve"> IZVRŠENJE 
1.-$MJESECDO.2025. </t>
  </si>
  <si>
    <t xml:space="preserve"> IZVRŠENJE 
1.-12.2025. </t>
  </si>
  <si>
    <t xml:space="preserve">6</t>
  </si>
  <si>
    <t xml:space="preserve">PRIHODI</t>
  </si>
  <si>
    <t xml:space="preserve">63</t>
  </si>
  <si>
    <t xml:space="preserve">POMOĆI IZ INOZ. I SUBJ. UNUTAR OPĆEG PRORAČUNA</t>
  </si>
  <si>
    <t xml:space="preserve">636</t>
  </si>
  <si>
    <t xml:space="preserve">POMOĆI PROR.KORIS.IZ PRORAČ.KOJI IM NIJE NADLEŽAN</t>
  </si>
  <si>
    <t xml:space="preserve">6361</t>
  </si>
  <si>
    <t xml:space="preserve">TEKUĆE POMOĆI PROR.KORIS.IZ PROR.KOJI IM NIJE NADLEŽAN</t>
  </si>
  <si>
    <t xml:space="preserve">66</t>
  </si>
  <si>
    <t xml:space="preserve">PRIHODI OD PRODAJE PROIZ.I ROBE,PRUŽ.USLUGA,DONACIJA</t>
  </si>
  <si>
    <t xml:space="preserve">661</t>
  </si>
  <si>
    <t xml:space="preserve">PRIHODI OD PRODAJE PROIZ. I ROBE,PRUŽ.USLUGA</t>
  </si>
  <si>
    <t xml:space="preserve">6615</t>
  </si>
  <si>
    <t xml:space="preserve">PRIHODI OD PRUŽENIH USLUGA</t>
  </si>
  <si>
    <t xml:space="preserve">67</t>
  </si>
  <si>
    <t xml:space="preserve">PRIHODI IZ NADLEŽNOSTI PRORAČUNA</t>
  </si>
  <si>
    <t xml:space="preserve">671</t>
  </si>
  <si>
    <t xml:space="preserve">PRIHODI IZ NADL.PRORAČUNA-REDOVNA DJELATNOST</t>
  </si>
  <si>
    <t xml:space="preserve">6711</t>
  </si>
  <si>
    <t xml:space="preserve">PRIHODI ZA FINANCIRANJE RASHODA POSLOVANJA</t>
  </si>
  <si>
    <t xml:space="preserve">6712</t>
  </si>
  <si>
    <t xml:space="preserve">PRIHODI ZA FINANC.RASHODA ZA NABAVU NEFIN.IMOVINE</t>
  </si>
  <si>
    <t xml:space="preserve">3</t>
  </si>
  <si>
    <t xml:space="preserve">RASHODI POSLOVANJA</t>
  </si>
  <si>
    <t xml:space="preserve">31</t>
  </si>
  <si>
    <t xml:space="preserve">RASHODI ZA ZAPOSLENE</t>
  </si>
  <si>
    <t xml:space="preserve">311</t>
  </si>
  <si>
    <t xml:space="preserve">PLAĆE</t>
  </si>
  <si>
    <t xml:space="preserve">3111</t>
  </si>
  <si>
    <t xml:space="preserve">PLAĆE ZA REDOVAN RAD</t>
  </si>
  <si>
    <t xml:space="preserve">3113</t>
  </si>
  <si>
    <t xml:space="preserve">PLAĆE ZA PREKOVREMENI RAD</t>
  </si>
  <si>
    <t xml:space="preserve">312</t>
  </si>
  <si>
    <t xml:space="preserve">OSTALI RASHODI ZA ZAPOSLENE</t>
  </si>
  <si>
    <t xml:space="preserve">3121</t>
  </si>
  <si>
    <t xml:space="preserve">313</t>
  </si>
  <si>
    <t xml:space="preserve">DOPRINOSI NA PLAĆE</t>
  </si>
  <si>
    <t xml:space="preserve">3132</t>
  </si>
  <si>
    <t xml:space="preserve">DOPRINOSI ZA ZDRAVSTVENO OSIGURANJE</t>
  </si>
  <si>
    <t xml:space="preserve">32</t>
  </si>
  <si>
    <t xml:space="preserve">MATERIJALNI RASHODI</t>
  </si>
  <si>
    <t xml:space="preserve">321</t>
  </si>
  <si>
    <t xml:space="preserve">NAKNADE TROŠKOVA ZAPOSLENIMA</t>
  </si>
  <si>
    <t xml:space="preserve">3211</t>
  </si>
  <si>
    <t xml:space="preserve">SLUŽBENA PUTOVANJA</t>
  </si>
  <si>
    <t xml:space="preserve">3212</t>
  </si>
  <si>
    <t xml:space="preserve">NAKNADE ZA PRIJEVOZ, ZA RAD NA TERENU I ODVOJENI Ž</t>
  </si>
  <si>
    <t xml:space="preserve">3213</t>
  </si>
  <si>
    <t xml:space="preserve">STRUČNO USAVRŠAVANJE ZAPOSLENIKA</t>
  </si>
  <si>
    <t xml:space="preserve">3214</t>
  </si>
  <si>
    <t xml:space="preserve">OSTALE NAKNADE TROŠKOVA ZAPOSLENIMA</t>
  </si>
  <si>
    <t xml:space="preserve">322</t>
  </si>
  <si>
    <t xml:space="preserve">RASHODI ZA MATERIJAL I ENERGIJU</t>
  </si>
  <si>
    <t xml:space="preserve">3221</t>
  </si>
  <si>
    <t xml:space="preserve">UREDSKI MATERIJAL I OSTALI MATERIJALNI RASHODI</t>
  </si>
  <si>
    <t xml:space="preserve">3223</t>
  </si>
  <si>
    <t xml:space="preserve">ENERGIJA</t>
  </si>
  <si>
    <t xml:space="preserve">3224</t>
  </si>
  <si>
    <t xml:space="preserve">MATERIJAL I DIJELOVI ZA TEKUĆE ODRŽAVANJE</t>
  </si>
  <si>
    <t xml:space="preserve">3225</t>
  </si>
  <si>
    <t xml:space="preserve">SITNI INVENTAR I AUTO GUME</t>
  </si>
  <si>
    <t xml:space="preserve">3227</t>
  </si>
  <si>
    <t xml:space="preserve">SLUŽBENA, RADNA I ZAŠTITNA ODJEĆA I OBUĆA</t>
  </si>
  <si>
    <t xml:space="preserve">323</t>
  </si>
  <si>
    <t xml:space="preserve">RASHODI ZA USLUGE</t>
  </si>
  <si>
    <t xml:space="preserve">3231</t>
  </si>
  <si>
    <t xml:space="preserve">USLUGE TELEFONA, POŠTE I PRIJEVOZA</t>
  </si>
  <si>
    <t xml:space="preserve">3232</t>
  </si>
  <si>
    <t xml:space="preserve">USLUGE TEKUĆEG I INVESTICIJSKOG ODRŽAVANJA</t>
  </si>
  <si>
    <t xml:space="preserve">3233</t>
  </si>
  <si>
    <t xml:space="preserve">USLUGE PROMIDŽBE I INFORMIRANJA</t>
  </si>
  <si>
    <t xml:space="preserve">3234</t>
  </si>
  <si>
    <t xml:space="preserve">KOMUNALNE USLUGE</t>
  </si>
  <si>
    <t xml:space="preserve">3235</t>
  </si>
  <si>
    <t xml:space="preserve">ZAKUPNINE I NAJAMNINE</t>
  </si>
  <si>
    <t xml:space="preserve">3236</t>
  </si>
  <si>
    <t xml:space="preserve">ZDRAVSTVENE I VETERINARSKE USLUGE</t>
  </si>
  <si>
    <t xml:space="preserve">3237</t>
  </si>
  <si>
    <t xml:space="preserve">INTELEKTUALNE I OSOBNE USLUGE</t>
  </si>
  <si>
    <t xml:space="preserve">3238</t>
  </si>
  <si>
    <t xml:space="preserve">RAČUNALNE USLUGE</t>
  </si>
  <si>
    <t xml:space="preserve">3239</t>
  </si>
  <si>
    <t xml:space="preserve">OSTALE USLUGE</t>
  </si>
  <si>
    <t xml:space="preserve">324</t>
  </si>
  <si>
    <t xml:space="preserve">Naknade troškova osobama izvan radnog odnosa</t>
  </si>
  <si>
    <t xml:space="preserve">3241</t>
  </si>
  <si>
    <t xml:space="preserve">NAKNADE TROŠKOVA OSOBAMA IZVAN RADNOG ODNOSA</t>
  </si>
  <si>
    <t xml:space="preserve">329</t>
  </si>
  <si>
    <t xml:space="preserve">OSTALI NESPOMENUTI RASHODI POSLOVANJA</t>
  </si>
  <si>
    <t xml:space="preserve">3291</t>
  </si>
  <si>
    <t xml:space="preserve">NAKNADE ZA RAD PRED.I IZVR.TIJELA.POVJ.,I SL.</t>
  </si>
  <si>
    <t xml:space="preserve">3292</t>
  </si>
  <si>
    <t xml:space="preserve">PREMIJE OSIGURANJA</t>
  </si>
  <si>
    <t xml:space="preserve">3293</t>
  </si>
  <si>
    <t xml:space="preserve">REPREZENTACIJA</t>
  </si>
  <si>
    <t xml:space="preserve">3295</t>
  </si>
  <si>
    <t xml:space="preserve">PRISTOJBE I NAKNADE</t>
  </si>
  <si>
    <t xml:space="preserve">3299</t>
  </si>
  <si>
    <t xml:space="preserve">34</t>
  </si>
  <si>
    <t xml:space="preserve">FINANCIJSKI RASHODI</t>
  </si>
  <si>
    <t xml:space="preserve">342</t>
  </si>
  <si>
    <t xml:space="preserve">Kamate za primljene kredite i zajmove</t>
  </si>
  <si>
    <t xml:space="preserve">3427</t>
  </si>
  <si>
    <t xml:space="preserve">KAMATE ZA PRIMLJENE ZAJMOVE  OD TRG.DRUŠTAVA I OBRTNIKA</t>
  </si>
  <si>
    <t xml:space="preserve">343</t>
  </si>
  <si>
    <t xml:space="preserve">OSTALI FINANCIJSKI RASHODI</t>
  </si>
  <si>
    <t xml:space="preserve">3431</t>
  </si>
  <si>
    <t xml:space="preserve">BANKARSKE USLUGE I USLUGE PLATNOG PROMETA</t>
  </si>
  <si>
    <t xml:space="preserve">3433</t>
  </si>
  <si>
    <t xml:space="preserve">ZATEZNE KAMATE</t>
  </si>
  <si>
    <t xml:space="preserve">4</t>
  </si>
  <si>
    <t xml:space="preserve">RASHODI ZA NABAVU NEFINANCIJSKE IMOVINE</t>
  </si>
  <si>
    <t xml:space="preserve">42</t>
  </si>
  <si>
    <t xml:space="preserve">RASHODI ZA NABAVU PROIZV.DUGOTR.IMOVINE</t>
  </si>
  <si>
    <t xml:space="preserve">422</t>
  </si>
  <si>
    <t xml:space="preserve">POSTROJENJA I OPREMA</t>
  </si>
  <si>
    <t xml:space="preserve">4221</t>
  </si>
  <si>
    <t xml:space="preserve">UREDSKA OPREMA I NAMJEŠTAJ</t>
  </si>
  <si>
    <t xml:space="preserve">4222</t>
  </si>
  <si>
    <t xml:space="preserve">KOMUNIKACIJSKA OPREMA</t>
  </si>
  <si>
    <t xml:space="preserve">4223</t>
  </si>
  <si>
    <t xml:space="preserve">OPREMA ZA ODRŽAVANJE I ZAŠTITU</t>
  </si>
  <si>
    <t xml:space="preserve">423</t>
  </si>
  <si>
    <t xml:space="preserve">PRIJEVOZNA SREDSTVA</t>
  </si>
  <si>
    <t xml:space="preserve">4231</t>
  </si>
  <si>
    <t xml:space="preserve">PRIJEVOZNA SREDSTVA U CESTOVNOM PROMETU</t>
  </si>
  <si>
    <t xml:space="preserve">45</t>
  </si>
  <si>
    <t xml:space="preserve">RASHODI ZA DODATNA ULAGANJA NA NEFINANCIJSKOJ IMOV</t>
  </si>
  <si>
    <t xml:space="preserve">451</t>
  </si>
  <si>
    <t xml:space="preserve">DODATNA ULAGANJA NA GRAĐEVINSKIM OBJEKTIMA</t>
  </si>
  <si>
    <t xml:space="preserve">4511</t>
  </si>
  <si>
    <t xml:space="preserve">1 Opći prihodi i primici</t>
  </si>
  <si>
    <t xml:space="preserve">11 Opći prihodi i primici</t>
  </si>
  <si>
    <t xml:space="preserve">3 Vlastiti prihodi</t>
  </si>
  <si>
    <t xml:space="preserve">31 Vlastiti prihodi</t>
  </si>
  <si>
    <t xml:space="preserve">5 Pomoći</t>
  </si>
  <si>
    <t xml:space="preserve">52 Ostale pomoći</t>
  </si>
  <si>
    <t xml:space="preserve">3 Javni red i sigurnost</t>
  </si>
  <si>
    <t xml:space="preserve">0330 Sudovi</t>
  </si>
  <si>
    <t xml:space="preserve">109 Ministarstvo pravosuđa, uprave i digitalne transofrmacije</t>
  </si>
  <si>
    <t xml:space="preserve">80 Općinski sudovi</t>
  </si>
  <si>
    <t xml:space="preserve">48769 NOVI ZAGREB OPĆINSKI SUD</t>
  </si>
  <si>
    <t xml:space="preserve">2803 Vođenje sudskih postupaka </t>
  </si>
  <si>
    <t xml:space="preserve">11</t>
  </si>
  <si>
    <t xml:space="preserve">43</t>
  </si>
  <si>
    <t xml:space="preserve">52</t>
  </si>
  <si>
    <t xml:space="preserve">A641000</t>
  </si>
  <si>
    <t xml:space="preserve">Vođenje sudskih postupaka iz nadležnosti općinskih sudova</t>
  </si>
  <si>
    <t xml:space="preserve">TEKUĆI PLAN  2025.*</t>
  </si>
  <si>
    <t xml:space="preserve">IZVRŠENJE 1.-12.2025.*</t>
  </si>
  <si>
    <t xml:space="preserve">INDEKS**
</t>
  </si>
  <si>
    <t xml:space="preserve">Opći prihodi i primici</t>
  </si>
  <si>
    <t xml:space="preserve">Vlastiti prihodi</t>
  </si>
  <si>
    <t xml:space="preserve">Ostali prihodi za posebne namjene</t>
  </si>
  <si>
    <t xml:space="preserve">64</t>
  </si>
  <si>
    <t xml:space="preserve">Prihodi od imovine</t>
  </si>
  <si>
    <t xml:space="preserve">641</t>
  </si>
  <si>
    <t xml:space="preserve">Prihodi od financijske imovine</t>
  </si>
  <si>
    <t xml:space="preserve">6413</t>
  </si>
  <si>
    <t xml:space="preserve">Kamate na oročena sredstva i depozite po viđenju</t>
  </si>
  <si>
    <t xml:space="preserve">Ostale pomoći</t>
  </si>
  <si>
    <t xml:space="preserve">A641001</t>
  </si>
  <si>
    <t xml:space="preserve"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</si>
</sst>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u val="single"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xfId="0"/>
    <xf numFmtId="0" fontId="3" fillId="0" borderId="0" xfId="0"/>
    <xf numFmtId="43" fontId="7" fillId="0" borderId="0" xfId="0"/>
    <xf numFmtId="0" fontId="17" fillId="0" borderId="0" xfId="0">
      <alignment vertical="top"/>
      <protection locked="0"/>
    </xf>
    <xf numFmtId="0" fontId="7" fillId="0" borderId="0" xf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8" fillId="0" borderId="3" xfId="2" applyFont="1" applyBorder="1" applyAlignment="1">
      <alignment horizontal="left"/>
    </xf>
    <xf numFmtId="43" fontId="18" fillId="0" borderId="3" xfId="3" applyNumberFormat="1" applyFont="1" applyBorder="1" applyAlignment="1" applyProtection="1"/>
    <xf numFmtId="43" fontId="19" fillId="0" borderId="0" xfId="2" applyFont="1" applyBorder="1"/>
    <xf numFmtId="43" fontId="19" fillId="0" borderId="0" xfId="2" applyFont="1"/>
    <xf numFmtId="0" fontId="18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8" fillId="0" borderId="3" xfId="2" applyFont="1" applyBorder="1" applyAlignment="1">
      <alignment horizontal="left" wrapText="1"/>
    </xf>
    <xf numFmtId="49" fontId="18" fillId="0" borderId="3" xfId="2" applyNumberFormat="1" applyFont="1" applyBorder="1" applyAlignment="1">
      <alignment horizontal="left"/>
    </xf>
    <xf numFmtId="43" fontId="18" fillId="0" borderId="0" xfId="2" applyFont="1" applyBorder="1" applyAlignment="1">
      <alignment horizontal="left" wrapText="1"/>
    </xf>
    <xf numFmtId="49" fontId="18" fillId="0" borderId="0" xfId="2" applyNumberFormat="1" applyFont="1" applyBorder="1" applyAlignment="1">
      <alignment horizontal="left"/>
    </xf>
    <xf numFmtId="0" fontId="20" fillId="3" borderId="6" xfId="0" applyFont="1" applyFill="1" applyBorder="1" applyAlignment="1">
      <alignment horizontal="center" vertical="center" wrapText="1"/>
    </xf>
    <xf numFmtId="164" fontId="18" fillId="5" borderId="6" xfId="2" applyNumberFormat="1" applyFont="1" applyFill="1" applyBorder="1" applyAlignment="1"/>
    <xf numFmtId="164" fontId="18" fillId="0" borderId="7" xfId="2" applyNumberFormat="1" applyFont="1" applyBorder="1" applyAlignment="1">
      <alignment horizontal="center"/>
    </xf>
    <xf numFmtId="164" fontId="18" fillId="0" borderId="8" xfId="2" applyNumberFormat="1" applyFont="1" applyBorder="1" applyAlignment="1"/>
    <xf numFmtId="49" fontId="18" fillId="4" borderId="10" xfId="2" applyNumberFormat="1" applyFont="1" applyFill="1" applyBorder="1" applyAlignment="1">
      <alignment horizontal="center"/>
    </xf>
    <xf numFmtId="49" fontId="18" fillId="4" borderId="11" xfId="2" applyNumberFormat="1" applyFont="1" applyFill="1" applyBorder="1" applyAlignment="1">
      <alignment horizontal="left"/>
    </xf>
    <xf numFmtId="49" fontId="20" fillId="6" borderId="12" xfId="2" applyNumberFormat="1" applyFont="1" applyFill="1" applyBorder="1" applyAlignment="1">
      <alignment horizontal="center" wrapText="1"/>
    </xf>
    <xf numFmtId="43" fontId="20" fillId="6" borderId="12" xfId="2" applyFont="1" applyFill="1" applyBorder="1" applyAlignment="1">
      <alignment horizontal="left" wrapText="1"/>
    </xf>
    <xf numFmtId="49" fontId="21" fillId="8" borderId="13" xfId="2" applyNumberFormat="1" applyFont="1" applyFill="1" applyBorder="1" applyAlignment="1">
      <alignment horizontal="center" wrapText="1"/>
    </xf>
    <xf numFmtId="43" fontId="21" fillId="8" borderId="13" xfId="2" applyFont="1" applyFill="1" applyBorder="1" applyAlignment="1">
      <alignment horizontal="left" wrapText="1"/>
    </xf>
    <xf numFmtId="0" fontId="19" fillId="0" borderId="0" xfId="4" applyFont="1"/>
    <xf numFmtId="43" fontId="19" fillId="0" borderId="3" xfId="2" applyFont="1" applyBorder="1" applyAlignment="1">
      <alignment horizontal="center"/>
    </xf>
    <xf numFmtId="43" fontId="19" fillId="0" borderId="3" xfId="2" applyFont="1" applyBorder="1"/>
    <xf numFmtId="0" fontId="18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1" fillId="2" borderId="3" xfId="0" applyNumberFormat="1" applyFont="1" applyFill="1" applyBorder="1"/>
    <xf numFmtId="4" fontId="18" fillId="2" borderId="3" xfId="0" applyNumberFormat="1" applyFont="1" applyFill="1" applyBorder="1" applyAlignment="1">
      <alignment wrapText="1"/>
    </xf>
    <xf numFmtId="4" fontId="18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0" fillId="3" borderId="6" xfId="0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>
      <alignment wrapText="1"/>
    </xf>
    <xf numFmtId="4" fontId="19" fillId="5" borderId="6" xfId="2" applyNumberFormat="1" applyFont="1" applyFill="1" applyBorder="1" applyAlignment="1"/>
    <xf numFmtId="4" fontId="18" fillId="4" borderId="8" xfId="2" applyNumberFormat="1" applyFont="1" applyFill="1" applyBorder="1" applyAlignment="1">
      <alignment wrapText="1"/>
    </xf>
    <xf numFmtId="4" fontId="18" fillId="4" borderId="9" xfId="2" applyNumberFormat="1" applyFont="1" applyFill="1" applyBorder="1"/>
    <xf numFmtId="4" fontId="18" fillId="4" borderId="11" xfId="2" applyNumberFormat="1" applyFont="1" applyFill="1" applyBorder="1"/>
    <xf numFmtId="4" fontId="18" fillId="7" borderId="12" xfId="2" applyNumberFormat="1" applyFont="1" applyFill="1" applyBorder="1"/>
    <xf numFmtId="4" fontId="19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5">
    <cellStyle name="Hiperveza 2" xfId="3" builtinId="0"/>
    <cellStyle name="Normal" xfId="0" builtinId="0"/>
    <cellStyle name="Normalno 2" xfId="4" builtinId="0"/>
    <cellStyle name="Obično_List4" xfId="1" builtinId="0"/>
    <cellStyle name="Zarez 3" xfId="2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sharedStrings" Target="sharedStrings.xml" /><Relationship Id="rId11" Type="http://schemas.openxmlformats.org/officeDocument/2006/relationships/calcChain" Target="calcChain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AW35"/>
  <sheetViews>
    <sheetView tabSelected="1" topLeftCell="A2" workbookViewId="0">
      <selection activeCell="J28" sqref="J28"/>
    </sheetView>
  </sheetViews>
  <sheetFormatPr baseColWidth="8"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0" t="s">
        <v>56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8" t="s">
        <v>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8" t="s">
        <v>24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0" t="s">
        <v>32</v>
      </c>
      <c r="C7" s="100"/>
      <c r="D7" s="100"/>
      <c r="E7" s="100"/>
      <c r="F7" s="100"/>
      <c r="G7" s="5"/>
      <c r="H7" s="6"/>
      <c r="I7" s="6"/>
      <c r="J7" s="6"/>
      <c r="K7" s="22"/>
      <c r="L7" s="22"/>
    </row>
    <row r="8" spans="2:13" ht="51" x14ac:dyDescent="0.25">
      <c r="B8" s="103" t="s">
        <v>3</v>
      </c>
      <c r="C8" s="103"/>
      <c r="D8" s="103"/>
      <c r="E8" s="103"/>
      <c r="F8" s="103"/>
      <c r="G8" s="21" t="s">
        <v>58</v>
      </c>
      <c r="H8" s="21" t="s">
        <v>59</v>
      </c>
      <c r="I8" s="21" t="s">
        <v>60</v>
      </c>
      <c r="J8" s="21" t="s">
        <v>62</v>
      </c>
      <c r="K8" s="21" t="s">
        <v>6</v>
      </c>
      <c r="L8" s="21" t="s">
        <v>22</v>
      </c>
    </row>
    <row r="9" spans="2:13" x14ac:dyDescent="0.25">
      <c r="B9" s="117">
        <v>1</v>
      </c>
      <c r="C9" s="117"/>
      <c r="D9" s="117"/>
      <c r="E9" s="117"/>
      <c r="F9" s="11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1" t="s">
        <v>8</v>
      </c>
      <c r="C10" s="102"/>
      <c r="D10" s="102"/>
      <c r="E10" s="102"/>
      <c r="F10" s="115"/>
      <c r="G10" s="85">
        <v>8678791.78</v>
      </c>
      <c r="H10" s="86">
        <v>9531436</v>
      </c>
      <c r="I10" s="86">
        <v>9465394</v>
      </c>
      <c r="J10" s="86">
        <v>9424737.33</v>
      </c>
      <c r="K10" s="86"/>
      <c r="L10" s="86"/>
    </row>
    <row r="11" spans="2:13" x14ac:dyDescent="0.25">
      <c r="B11" s="116" t="s">
        <v>7</v>
      </c>
      <c r="C11" s="115"/>
      <c r="D11" s="115"/>
      <c r="E11" s="115"/>
      <c r="F11" s="115"/>
      <c r="G11" s="85"/>
      <c r="H11" s="86"/>
      <c r="I11" s="86"/>
      <c r="J11" s="86"/>
      <c r="K11" s="86"/>
      <c r="L11" s="86"/>
    </row>
    <row r="12" spans="2:13" x14ac:dyDescent="0.25">
      <c r="B12" s="112" t="s">
        <v>0</v>
      </c>
      <c r="C12" s="113"/>
      <c r="D12" s="113"/>
      <c r="E12" s="113"/>
      <c r="F12" s="114"/>
      <c r="G12" s="87">
        <f>ROUND(G10+G11,2)</f>
        <v>8678791.78</v>
      </c>
      <c r="H12" s="87">
        <f>ROUND(H10+H11,2)</f>
        <v>9531436</v>
      </c>
      <c r="I12" s="87">
        <f>ROUND(I10+I11,2)</f>
        <v>9465394</v>
      </c>
      <c r="J12" s="87">
        <f>ROUND(J10+J11,2)</f>
        <v>9424737.33</v>
      </c>
      <c r="K12" s="88">
        <f>J12/G12*100</f>
        <v>108.595039135736</v>
      </c>
      <c r="L12" s="88">
        <f>J12/I12*100</f>
        <v>99.5704703892939</v>
      </c>
    </row>
    <row r="13" spans="2:13" x14ac:dyDescent="0.25">
      <c r="B13" s="121" t="s">
        <v>9</v>
      </c>
      <c r="C13" s="102"/>
      <c r="D13" s="102"/>
      <c r="E13" s="102"/>
      <c r="F13" s="102"/>
      <c r="G13" s="89">
        <v>8561418.26</v>
      </c>
      <c r="H13" s="86">
        <v>9482436</v>
      </c>
      <c r="I13" s="86">
        <v>9429184</v>
      </c>
      <c r="J13" s="86">
        <v>9417048.93</v>
      </c>
      <c r="K13" s="86"/>
      <c r="L13" s="86"/>
    </row>
    <row r="14" spans="2:13" x14ac:dyDescent="0.25">
      <c r="B14" s="116" t="s">
        <v>10</v>
      </c>
      <c r="C14" s="115"/>
      <c r="D14" s="115"/>
      <c r="E14" s="115"/>
      <c r="F14" s="115"/>
      <c r="G14" s="85">
        <v>89787.71</v>
      </c>
      <c r="H14" s="86">
        <v>49000</v>
      </c>
      <c r="I14" s="86">
        <v>36210</v>
      </c>
      <c r="J14" s="86">
        <v>36160.02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8651205.97</v>
      </c>
      <c r="H15" s="87">
        <f>ROUND(H13+H14,2)</f>
        <v>9531436</v>
      </c>
      <c r="I15" s="87">
        <f>ROUND(I13+I14,2)</f>
        <v>9465394</v>
      </c>
      <c r="J15" s="87">
        <f>ROUND(J13+J14,2)</f>
        <v>9453208.95</v>
      </c>
      <c r="K15" s="88">
        <f>J15/G15*100</f>
        <v>109.27041828366</v>
      </c>
      <c r="L15" s="88">
        <f>J15/I15*100</f>
        <v>99.8712673767199</v>
      </c>
    </row>
    <row r="16" spans="2:13" x14ac:dyDescent="0.25">
      <c r="B16" s="120" t="s">
        <v>2</v>
      </c>
      <c r="C16" s="113"/>
      <c r="D16" s="113"/>
      <c r="E16" s="113"/>
      <c r="F16" s="113"/>
      <c r="G16" s="90">
        <f>ROUND(G12-G15,2)</f>
        <v>27585.81</v>
      </c>
      <c r="H16" s="90">
        <f>ROUND(H12-H15,2)</f>
        <v>0</v>
      </c>
      <c r="I16" s="90">
        <f>ROUND(I12-I15,2)</f>
        <v>0</v>
      </c>
      <c r="J16" s="90">
        <f>ROUND(J12-J15,2)</f>
        <v>-28471.62</v>
      </c>
      <c r="K16" s="88">
        <f>J16/G16*100</f>
        <v>-103.211107449808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0" t="s">
        <v>29</v>
      </c>
      <c r="C18" s="100"/>
      <c r="D18" s="100"/>
      <c r="E18" s="100"/>
      <c r="F18" s="100"/>
      <c r="G18" s="7"/>
      <c r="H18" s="7"/>
      <c r="I18" s="7"/>
      <c r="J18" s="7"/>
      <c r="K18" s="1"/>
      <c r="L18" s="1"/>
      <c r="M18" s="1"/>
    </row>
    <row r="19" spans="1:49" ht="51" x14ac:dyDescent="0.25">
      <c r="B19" s="103" t="s">
        <v>3</v>
      </c>
      <c r="C19" s="103"/>
      <c r="D19" s="103"/>
      <c r="E19" s="103"/>
      <c r="F19" s="103"/>
      <c r="G19" s="21" t="s">
        <v>58</v>
      </c>
      <c r="H19" s="2" t="s">
        <v>59</v>
      </c>
      <c r="I19" s="2" t="s">
        <v>60</v>
      </c>
      <c r="J19" s="2" t="s">
        <v>62</v>
      </c>
      <c r="K19" s="2" t="s">
        <v>6</v>
      </c>
      <c r="L19" s="2" t="s">
        <v>22</v>
      </c>
    </row>
    <row r="20" spans="1:49" x14ac:dyDescent="0.25">
      <c r="B20" s="104">
        <v>1</v>
      </c>
      <c r="C20" s="105"/>
      <c r="D20" s="105"/>
      <c r="E20" s="105"/>
      <c r="F20" s="105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1" t="s">
        <v>11</v>
      </c>
      <c r="C21" s="106"/>
      <c r="D21" s="106"/>
      <c r="E21" s="106"/>
      <c r="F21" s="106"/>
      <c r="G21" s="91"/>
      <c r="H21" s="86"/>
      <c r="I21" s="86"/>
      <c r="J21" s="86"/>
      <c r="K21" s="86"/>
      <c r="L21" s="86"/>
    </row>
    <row r="22" spans="1:49" x14ac:dyDescent="0.25">
      <c r="B22" s="101" t="s">
        <v>12</v>
      </c>
      <c r="C22" s="102"/>
      <c r="D22" s="102"/>
      <c r="E22" s="102"/>
      <c r="F22" s="102"/>
      <c r="G22" s="89"/>
      <c r="H22" s="86"/>
      <c r="I22" s="86"/>
      <c r="J22" s="86"/>
      <c r="K22" s="86"/>
      <c r="L22" s="86"/>
    </row>
    <row r="23" spans="1:49" ht="15" customHeight="1" x14ac:dyDescent="0.25">
      <c r="B23" s="107" t="s">
        <v>23</v>
      </c>
      <c r="C23" s="108"/>
      <c r="D23" s="108"/>
      <c r="E23" s="108"/>
      <c r="F23" s="109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1" t="s">
        <v>5</v>
      </c>
      <c r="C24" s="102"/>
      <c r="D24" s="102"/>
      <c r="E24" s="102"/>
      <c r="F24" s="102"/>
      <c r="G24" s="89">
        <v>28359.06</v>
      </c>
      <c r="H24" s="86"/>
      <c r="I24" s="86"/>
      <c r="J24" s="86">
        <v>55944.87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1" t="s">
        <v>28</v>
      </c>
      <c r="C25" s="102"/>
      <c r="D25" s="102"/>
      <c r="E25" s="102"/>
      <c r="F25" s="102"/>
      <c r="G25" s="89">
        <v>-63783.85</v>
      </c>
      <c r="H25" s="86"/>
      <c r="I25" s="86"/>
      <c r="J25" s="86">
        <v>-27473.25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7" t="s">
        <v>30</v>
      </c>
      <c r="C26" s="108"/>
      <c r="D26" s="108"/>
      <c r="E26" s="108"/>
      <c r="F26" s="109"/>
      <c r="G26" s="94">
        <f>ROUND(G24+G25,2)</f>
        <v>-35424.79</v>
      </c>
      <c r="H26" s="94">
        <f>ROUND(H24+H25,2)</f>
        <v>0</v>
      </c>
      <c r="I26" s="94">
        <f>ROUND(I24+I25,2)</f>
        <v>0</v>
      </c>
      <c r="J26" s="94">
        <f>ROUND(J24+J25,2)</f>
        <v>28471.62</v>
      </c>
      <c r="K26" s="93">
        <f>J26/G26*100</f>
        <v>-80.372021965409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9" t="s">
        <v>31</v>
      </c>
      <c r="C27" s="119"/>
      <c r="D27" s="119"/>
      <c r="E27" s="119"/>
      <c r="F27" s="119"/>
      <c r="G27" s="94">
        <f>ROUND(G16+G26,2)</f>
        <v>-7838.98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>
        <f>J27/G27*100</f>
        <v>0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6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L16"/>
  <sheetViews>
    <sheetView zoomScale="90" zoomScaleNormal="90" workbookViewId="0">
      <selection activeCell="H21" sqref="H21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8" t="s">
        <v>26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8" t="s">
        <v>15</v>
      </c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95" t="s">
        <v>3</v>
      </c>
      <c r="C8" s="96"/>
      <c r="D8" s="96"/>
      <c r="E8" s="96"/>
      <c r="F8" s="97"/>
      <c r="G8" s="28" t="s">
        <v>64</v>
      </c>
      <c r="H8" s="28" t="s">
        <v>59</v>
      </c>
      <c r="I8" s="28" t="s">
        <v>60</v>
      </c>
      <c r="J8" s="28" t="s">
        <v>66</v>
      </c>
      <c r="K8" s="28" t="s">
        <v>6</v>
      </c>
      <c r="L8" s="28" t="s">
        <v>22</v>
      </c>
    </row>
    <row r="9" spans="2:12" x14ac:dyDescent="0.25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44</v>
      </c>
      <c r="G10" s="65">
        <f>G11</f>
        <v>8678791.78</v>
      </c>
      <c r="H10" s="65">
        <f>H11</f>
        <v>9531436</v>
      </c>
      <c r="I10" s="65">
        <f>I11</f>
        <v>9465394</v>
      </c>
      <c r="J10" s="65">
        <f>J11</f>
        <v>9424737.33</v>
      </c>
      <c r="K10" s="69">
        <f>(J10*100)/G10</f>
        <v>108.59503913573556</v>
      </c>
      <c r="L10" s="69">
        <f>(J10*100)/I10</f>
        <v>99.57047038929389</v>
      </c>
    </row>
    <row r="11">
      <c r="A11"/>
      <c r="B11" s="65" t="s">
        <v>71</v>
      </c>
      <c r="C11" s="65"/>
      <c r="D11" s="65"/>
      <c r="E11" s="65"/>
      <c r="F11" s="65" t="s">
        <v>72</v>
      </c>
      <c r="G11" s="65">
        <f>G12+G15+G18</f>
        <v>8678791.78</v>
      </c>
      <c r="H11" s="65">
        <f>H12+H15+H18</f>
        <v>9531436</v>
      </c>
      <c r="I11" s="65">
        <f>I12+I15+I18</f>
        <v>9465394</v>
      </c>
      <c r="J11" s="65">
        <f>J12+J15+J18</f>
        <v>9424737.33</v>
      </c>
      <c r="K11" s="65">
        <f>(J11*100)/G11</f>
        <v>108.59503913573556</v>
      </c>
      <c r="L11" s="65">
        <f>(J11*100)/I11</f>
        <v>99.57047038929389</v>
      </c>
    </row>
    <row r="12">
      <c r="A12"/>
      <c r="B12" s="65"/>
      <c r="C12" s="65" t="s">
        <v>73</v>
      </c>
      <c r="D12" s="65"/>
      <c r="E12" s="65"/>
      <c r="F12" s="65" t="s">
        <v>74</v>
      </c>
      <c r="G12" s="65">
        <f>G13</f>
        <v>69000</v>
      </c>
      <c r="H12" s="65">
        <f>H13</f>
        <v>52250</v>
      </c>
      <c r="I12" s="65">
        <f>I13</f>
        <v>52250</v>
      </c>
      <c r="J12" s="65">
        <f>J13</f>
        <v>15354.6</v>
      </c>
      <c r="K12" s="65">
        <f>(J12*100)/G12</f>
        <v>22.25304347826087</v>
      </c>
      <c r="L12" s="65">
        <f>(J12*100)/I12</f>
        <v>29.386794258373207</v>
      </c>
    </row>
    <row r="13">
      <c r="A13"/>
      <c r="B13" s="65"/>
      <c r="C13" s="65"/>
      <c r="D13" s="65" t="s">
        <v>75</v>
      </c>
      <c r="E13" s="65"/>
      <c r="F13" s="65" t="s">
        <v>76</v>
      </c>
      <c r="G13" s="65">
        <f>G14</f>
        <v>69000</v>
      </c>
      <c r="H13" s="65">
        <f>H14</f>
        <v>52250</v>
      </c>
      <c r="I13" s="65">
        <f>I14</f>
        <v>52250</v>
      </c>
      <c r="J13" s="65">
        <f>J14</f>
        <v>15354.6</v>
      </c>
      <c r="K13" s="65">
        <f>(J13*100)/G13</f>
        <v>22.25304347826087</v>
      </c>
      <c r="L13" s="65">
        <f>(J13*100)/I13</f>
        <v>29.386794258373207</v>
      </c>
    </row>
    <row r="14">
      <c r="A14"/>
      <c r="B14" s="66"/>
      <c r="C14" s="66"/>
      <c r="D14" s="66"/>
      <c r="E14" s="66" t="s">
        <v>77</v>
      </c>
      <c r="F14" s="66" t="s">
        <v>78</v>
      </c>
      <c r="G14" s="66">
        <v>69000</v>
      </c>
      <c r="H14" s="66">
        <v>52250</v>
      </c>
      <c r="I14" s="66">
        <v>52250</v>
      </c>
      <c r="J14" s="66">
        <v>15354.6</v>
      </c>
      <c r="K14" s="66">
        <f>(J14*100)/G14</f>
        <v>22.25304347826087</v>
      </c>
      <c r="L14" s="66">
        <f>(J14*100)/I14</f>
        <v>29.386794258373207</v>
      </c>
    </row>
    <row r="15">
      <c r="A15"/>
      <c r="B15" s="65"/>
      <c r="C15" s="65" t="s">
        <v>79</v>
      </c>
      <c r="D15" s="65"/>
      <c r="E15" s="65"/>
      <c r="F15" s="65" t="s">
        <v>80</v>
      </c>
      <c r="G15" s="65">
        <f>G16</f>
        <v>5716.26</v>
      </c>
      <c r="H15" s="65">
        <f>H16</f>
        <v>4000</v>
      </c>
      <c r="I15" s="65">
        <f>I16</f>
        <v>4000</v>
      </c>
      <c r="J15" s="65">
        <f>J16</f>
        <v>2703.78</v>
      </c>
      <c r="K15" s="65">
        <f>(J15*100)/G15</f>
        <v>47.29980791636489</v>
      </c>
      <c r="L15" s="65">
        <f>(J15*100)/I15</f>
        <v>67.5945</v>
      </c>
    </row>
    <row r="16">
      <c r="A16"/>
      <c r="B16" s="65"/>
      <c r="C16" s="65"/>
      <c r="D16" s="65" t="s">
        <v>81</v>
      </c>
      <c r="E16" s="65"/>
      <c r="F16" s="65" t="s">
        <v>82</v>
      </c>
      <c r="G16" s="65">
        <f>G17</f>
        <v>5716.26</v>
      </c>
      <c r="H16" s="65">
        <f>H17</f>
        <v>4000</v>
      </c>
      <c r="I16" s="65">
        <f>I17</f>
        <v>4000</v>
      </c>
      <c r="J16" s="65">
        <f>J17</f>
        <v>2703.78</v>
      </c>
      <c r="K16" s="65">
        <f>(J16*100)/G16</f>
        <v>47.29980791636489</v>
      </c>
      <c r="L16" s="65">
        <f>(J16*100)/I16</f>
        <v>67.5945</v>
      </c>
    </row>
    <row r="17">
      <c r="A17"/>
      <c r="B17" s="66"/>
      <c r="C17" s="66"/>
      <c r="D17" s="66"/>
      <c r="E17" s="66" t="s">
        <v>83</v>
      </c>
      <c r="F17" s="66" t="s">
        <v>84</v>
      </c>
      <c r="G17" s="66">
        <v>5716.26</v>
      </c>
      <c r="H17" s="66">
        <v>4000</v>
      </c>
      <c r="I17" s="66">
        <v>4000</v>
      </c>
      <c r="J17" s="66">
        <v>2703.78</v>
      </c>
      <c r="K17" s="66">
        <f>(J17*100)/G17</f>
        <v>47.29980791636489</v>
      </c>
      <c r="L17" s="66">
        <f>(J17*100)/I17</f>
        <v>67.5945</v>
      </c>
    </row>
    <row r="18">
      <c r="A18"/>
      <c r="B18" s="65"/>
      <c r="C18" s="65" t="s">
        <v>85</v>
      </c>
      <c r="D18" s="65"/>
      <c r="E18" s="65"/>
      <c r="F18" s="65" t="s">
        <v>86</v>
      </c>
      <c r="G18" s="65">
        <f>G19</f>
        <v>8604075.52</v>
      </c>
      <c r="H18" s="65">
        <f>H19</f>
        <v>9475186</v>
      </c>
      <c r="I18" s="65">
        <f>I19</f>
        <v>9409144</v>
      </c>
      <c r="J18" s="65">
        <f>J19</f>
        <v>9406678.95</v>
      </c>
      <c r="K18" s="65">
        <f>(J18*100)/G18</f>
        <v>109.32817742166912</v>
      </c>
      <c r="L18" s="65">
        <f>(J18*100)/I18</f>
        <v>99.97380154879126</v>
      </c>
    </row>
    <row r="19">
      <c r="A19"/>
      <c r="B19" s="65"/>
      <c r="C19" s="65"/>
      <c r="D19" s="65" t="s">
        <v>87</v>
      </c>
      <c r="E19" s="65"/>
      <c r="F19" s="65" t="s">
        <v>88</v>
      </c>
      <c r="G19" s="65">
        <f>G20+G21</f>
        <v>8604075.52</v>
      </c>
      <c r="H19" s="65">
        <f>H20+H21</f>
        <v>9475186</v>
      </c>
      <c r="I19" s="65">
        <f>I20+I21</f>
        <v>9409144</v>
      </c>
      <c r="J19" s="65">
        <f>J20+J21</f>
        <v>9406678.95</v>
      </c>
      <c r="K19" s="65">
        <f>(J19*100)/G19</f>
        <v>109.32817742166912</v>
      </c>
      <c r="L19" s="65">
        <f>(J19*100)/I19</f>
        <v>99.97380154879126</v>
      </c>
    </row>
    <row r="20">
      <c r="A20"/>
      <c r="B20" s="66"/>
      <c r="C20" s="66"/>
      <c r="D20" s="66"/>
      <c r="E20" s="66" t="s">
        <v>89</v>
      </c>
      <c r="F20" s="66" t="s">
        <v>90</v>
      </c>
      <c r="G20" s="66">
        <v>8516653.09</v>
      </c>
      <c r="H20" s="66">
        <v>9426186</v>
      </c>
      <c r="I20" s="66">
        <v>9372934</v>
      </c>
      <c r="J20" s="66">
        <v>9370561.45</v>
      </c>
      <c r="K20" s="66">
        <f>(J20*100)/G20</f>
        <v>110.02633723572272</v>
      </c>
      <c r="L20" s="66">
        <f>(J20*100)/I20</f>
        <v>99.97468722173868</v>
      </c>
    </row>
    <row r="21">
      <c r="A21"/>
      <c r="B21" s="66"/>
      <c r="C21" s="66"/>
      <c r="D21" s="66"/>
      <c r="E21" s="66" t="s">
        <v>91</v>
      </c>
      <c r="F21" s="66" t="s">
        <v>92</v>
      </c>
      <c r="G21" s="66">
        <v>87422.43</v>
      </c>
      <c r="H21" s="66">
        <v>49000</v>
      </c>
      <c r="I21" s="66">
        <v>36210</v>
      </c>
      <c r="J21" s="66">
        <v>36117.5</v>
      </c>
      <c r="K21" s="66">
        <f>(J21*100)/G21</f>
        <v>41.313768102762644</v>
      </c>
      <c r="L21" s="66">
        <f>(J21*100)/I21</f>
        <v>99.74454570560619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95" t="s">
        <v>3</v>
      </c>
      <c r="C24" s="96"/>
      <c r="D24" s="96"/>
      <c r="E24" s="96"/>
      <c r="F24" s="97"/>
      <c r="G24" s="28" t="s">
        <v>64</v>
      </c>
      <c r="H24" s="28" t="s">
        <v>59</v>
      </c>
      <c r="I24" s="28" t="s">
        <v>60</v>
      </c>
      <c r="J24" s="28" t="s">
        <v>66</v>
      </c>
      <c r="K24" s="28" t="s">
        <v>6</v>
      </c>
      <c r="L24" s="28" t="s">
        <v>22</v>
      </c>
    </row>
    <row r="25" spans="2:12" x14ac:dyDescent="0.25">
      <c r="B25" s="122">
        <v>1</v>
      </c>
      <c r="C25" s="123"/>
      <c r="D25" s="123"/>
      <c r="E25" s="123"/>
      <c r="F25" s="124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G27+G72</f>
        <v>8651205.969999999</v>
      </c>
      <c r="H26" s="65">
        <f>H27+H72</f>
        <v>9531436</v>
      </c>
      <c r="I26" s="65">
        <f>I27+I72</f>
        <v>9465394</v>
      </c>
      <c r="J26" s="65">
        <f>J27+J72</f>
        <v>9453208.95</v>
      </c>
      <c r="K26" s="70">
        <f>(J26*100)/G26</f>
        <v>109.27041828366042</v>
      </c>
      <c r="L26" s="70">
        <f>(J26*100)/I26</f>
        <v>99.87126737671987</v>
      </c>
    </row>
    <row r="27">
      <c r="A27"/>
      <c r="B27" s="65" t="s">
        <v>93</v>
      </c>
      <c r="C27" s="65"/>
      <c r="D27" s="65"/>
      <c r="E27" s="65"/>
      <c r="F27" s="65" t="s">
        <v>94</v>
      </c>
      <c r="G27" s="65">
        <f>G28+G36+G66</f>
        <v>8561418.259999998</v>
      </c>
      <c r="H27" s="65">
        <f>H28+H36+H66</f>
        <v>9482436</v>
      </c>
      <c r="I27" s="65">
        <f>I28+I36+I66</f>
        <v>9429184</v>
      </c>
      <c r="J27" s="65">
        <f>J28+J36+J66</f>
        <v>9417048.93</v>
      </c>
      <c r="K27" s="65">
        <f>(J27*100)/G27</f>
        <v>109.99402954061495</v>
      </c>
      <c r="L27" s="65">
        <f>(J27*100)/I27</f>
        <v>99.87130307352153</v>
      </c>
    </row>
    <row r="28">
      <c r="A28"/>
      <c r="B28" s="65"/>
      <c r="C28" s="65" t="s">
        <v>95</v>
      </c>
      <c r="D28" s="65"/>
      <c r="E28" s="65"/>
      <c r="F28" s="65" t="s">
        <v>96</v>
      </c>
      <c r="G28" s="65">
        <f>G29+G32+G34</f>
        <v>6798300.209999999</v>
      </c>
      <c r="H28" s="65">
        <f>H29+H32+H34</f>
        <v>7329601</v>
      </c>
      <c r="I28" s="65">
        <f>I29+I32+I34</f>
        <v>7360701</v>
      </c>
      <c r="J28" s="65">
        <f>J29+J32+J34</f>
        <v>7360077.58</v>
      </c>
      <c r="K28" s="65">
        <f>(J28*100)/G28</f>
        <v>108.26349753095121</v>
      </c>
      <c r="L28" s="65">
        <f>(J28*100)/I28</f>
        <v>99.99153042624609</v>
      </c>
    </row>
    <row r="29">
      <c r="A29"/>
      <c r="B29" s="65"/>
      <c r="C29" s="65"/>
      <c r="D29" s="65" t="s">
        <v>97</v>
      </c>
      <c r="E29" s="65"/>
      <c r="F29" s="65" t="s">
        <v>98</v>
      </c>
      <c r="G29" s="65">
        <f>G30+G31</f>
        <v>5687568.43</v>
      </c>
      <c r="H29" s="65">
        <f>H30+H31</f>
        <v>6084400</v>
      </c>
      <c r="I29" s="65">
        <f>I30+I31</f>
        <v>6161400</v>
      </c>
      <c r="J29" s="65">
        <f>J30+J31</f>
        <v>6160558.04</v>
      </c>
      <c r="K29" s="65">
        <f>(J29*100)/G29</f>
        <v>108.31620077756146</v>
      </c>
      <c r="L29" s="65">
        <f>(J29*100)/I29</f>
        <v>99.98633492388093</v>
      </c>
    </row>
    <row r="30">
      <c r="A30"/>
      <c r="B30" s="66"/>
      <c r="C30" s="66"/>
      <c r="D30" s="66"/>
      <c r="E30" s="66" t="s">
        <v>99</v>
      </c>
      <c r="F30" s="66" t="s">
        <v>100</v>
      </c>
      <c r="G30" s="66">
        <v>5601197.58</v>
      </c>
      <c r="H30" s="66">
        <v>5944400</v>
      </c>
      <c r="I30" s="66">
        <v>6056800</v>
      </c>
      <c r="J30" s="66">
        <v>6055993.15</v>
      </c>
      <c r="K30" s="66">
        <f>(J30*100)/G30</f>
        <v>108.11961305603506</v>
      </c>
      <c r="L30" s="66">
        <f>(J30*100)/I30</f>
        <v>99.98667860916656</v>
      </c>
    </row>
    <row r="31">
      <c r="A31"/>
      <c r="B31" s="66"/>
      <c r="C31" s="66"/>
      <c r="D31" s="66"/>
      <c r="E31" s="66" t="s">
        <v>101</v>
      </c>
      <c r="F31" s="66" t="s">
        <v>102</v>
      </c>
      <c r="G31" s="66">
        <v>86370.85</v>
      </c>
      <c r="H31" s="66">
        <v>140000</v>
      </c>
      <c r="I31" s="66">
        <v>104600</v>
      </c>
      <c r="J31" s="66">
        <v>104564.89</v>
      </c>
      <c r="K31" s="66">
        <f>(J31*100)/G31</f>
        <v>121.06502367407522</v>
      </c>
      <c r="L31" s="66">
        <f>(J31*100)/I31</f>
        <v>99.96643403441682</v>
      </c>
    </row>
    <row r="32">
      <c r="A32"/>
      <c r="B32" s="65"/>
      <c r="C32" s="65"/>
      <c r="D32" s="65" t="s">
        <v>103</v>
      </c>
      <c r="E32" s="65"/>
      <c r="F32" s="65" t="s">
        <v>104</v>
      </c>
      <c r="G32" s="65">
        <f>G33</f>
        <v>233917.34</v>
      </c>
      <c r="H32" s="65">
        <f>H33</f>
        <v>241275</v>
      </c>
      <c r="I32" s="65">
        <f>I33</f>
        <v>233775</v>
      </c>
      <c r="J32" s="65">
        <f>J33</f>
        <v>234010.46</v>
      </c>
      <c r="K32" s="65">
        <f>(J32*100)/G32</f>
        <v>100.03980893421583</v>
      </c>
      <c r="L32" s="65">
        <f>(J32*100)/I32</f>
        <v>100.10072077852637</v>
      </c>
    </row>
    <row r="33">
      <c r="A33"/>
      <c r="B33" s="66"/>
      <c r="C33" s="66"/>
      <c r="D33" s="66"/>
      <c r="E33" s="66" t="s">
        <v>105</v>
      </c>
      <c r="F33" s="66" t="s">
        <v>104</v>
      </c>
      <c r="G33" s="66">
        <v>233917.34</v>
      </c>
      <c r="H33" s="66">
        <v>241275</v>
      </c>
      <c r="I33" s="66">
        <v>233775</v>
      </c>
      <c r="J33" s="66">
        <v>234010.46</v>
      </c>
      <c r="K33" s="66">
        <f>(J33*100)/G33</f>
        <v>100.03980893421583</v>
      </c>
      <c r="L33" s="66">
        <f>(J33*100)/I33</f>
        <v>100.10072077852637</v>
      </c>
    </row>
    <row r="34">
      <c r="A34"/>
      <c r="B34" s="65"/>
      <c r="C34" s="65"/>
      <c r="D34" s="65" t="s">
        <v>106</v>
      </c>
      <c r="E34" s="65"/>
      <c r="F34" s="65" t="s">
        <v>107</v>
      </c>
      <c r="G34" s="65">
        <f>G35</f>
        <v>876814.44</v>
      </c>
      <c r="H34" s="65">
        <f>H35</f>
        <v>1003926</v>
      </c>
      <c r="I34" s="65">
        <f>I35</f>
        <v>965526</v>
      </c>
      <c r="J34" s="65">
        <f>J35</f>
        <v>965509.08</v>
      </c>
      <c r="K34" s="65">
        <f>(J34*100)/G34</f>
        <v>110.11555421007894</v>
      </c>
      <c r="L34" s="65">
        <f>(J34*100)/I34</f>
        <v>99.99824758732545</v>
      </c>
    </row>
    <row r="35">
      <c r="A35"/>
      <c r="B35" s="66"/>
      <c r="C35" s="66"/>
      <c r="D35" s="66"/>
      <c r="E35" s="66" t="s">
        <v>108</v>
      </c>
      <c r="F35" s="66" t="s">
        <v>109</v>
      </c>
      <c r="G35" s="66">
        <v>876814.44</v>
      </c>
      <c r="H35" s="66">
        <v>1003926</v>
      </c>
      <c r="I35" s="66">
        <v>965526</v>
      </c>
      <c r="J35" s="66">
        <v>965509.08</v>
      </c>
      <c r="K35" s="66">
        <f>(J35*100)/G35</f>
        <v>110.11555421007894</v>
      </c>
      <c r="L35" s="66">
        <f>(J35*100)/I35</f>
        <v>99.99824758732545</v>
      </c>
    </row>
    <row r="36">
      <c r="A36"/>
      <c r="B36" s="65"/>
      <c r="C36" s="65" t="s">
        <v>110</v>
      </c>
      <c r="D36" s="65"/>
      <c r="E36" s="65"/>
      <c r="F36" s="65" t="s">
        <v>111</v>
      </c>
      <c r="G36" s="65">
        <f>G37+G42+G48+G58+G60</f>
        <v>1755493.1199999999</v>
      </c>
      <c r="H36" s="65">
        <f>H37+H42+H48+H58+H60</f>
        <v>2139335</v>
      </c>
      <c r="I36" s="65">
        <f>I37+I42+I48+I58+I60</f>
        <v>2059899</v>
      </c>
      <c r="J36" s="65">
        <f>J37+J42+J48+J58+J60</f>
        <v>2048397.1199999999</v>
      </c>
      <c r="K36" s="65">
        <f>(J36*100)/G36</f>
        <v>116.68499845786921</v>
      </c>
      <c r="L36" s="65">
        <f>(J36*100)/I36</f>
        <v>99.44162893423416</v>
      </c>
    </row>
    <row r="37">
      <c r="A37"/>
      <c r="B37" s="65"/>
      <c r="C37" s="65"/>
      <c r="D37" s="65" t="s">
        <v>112</v>
      </c>
      <c r="E37" s="65"/>
      <c r="F37" s="65" t="s">
        <v>113</v>
      </c>
      <c r="G37" s="65">
        <f>G38+G39+G40+G41</f>
        <v>145633.23</v>
      </c>
      <c r="H37" s="65">
        <f>H38+H39+H40+H41</f>
        <v>195000</v>
      </c>
      <c r="I37" s="65">
        <f>I38+I39+I40+I41</f>
        <v>154020</v>
      </c>
      <c r="J37" s="65">
        <f>J38+J39+J40+J41</f>
        <v>152590.21</v>
      </c>
      <c r="K37" s="65">
        <f>(J37*100)/G37</f>
        <v>104.77705534650299</v>
      </c>
      <c r="L37" s="65">
        <f>(J37*100)/I37</f>
        <v>99.07168549539021</v>
      </c>
    </row>
    <row r="38">
      <c r="A38"/>
      <c r="B38" s="66"/>
      <c r="C38" s="66"/>
      <c r="D38" s="66"/>
      <c r="E38" s="66" t="s">
        <v>114</v>
      </c>
      <c r="F38" s="66" t="s">
        <v>115</v>
      </c>
      <c r="G38" s="66">
        <v>3720.2</v>
      </c>
      <c r="H38" s="66">
        <v>15000</v>
      </c>
      <c r="I38" s="66">
        <v>7700</v>
      </c>
      <c r="J38" s="66">
        <v>7634.05</v>
      </c>
      <c r="K38" s="66">
        <f>(J38*100)/G38</f>
        <v>205.20536530294072</v>
      </c>
      <c r="L38" s="66">
        <f>(J38*100)/I38</f>
        <v>99.1435064935065</v>
      </c>
    </row>
    <row r="39">
      <c r="A39"/>
      <c r="B39" s="66"/>
      <c r="C39" s="66"/>
      <c r="D39" s="66"/>
      <c r="E39" s="66" t="s">
        <v>116</v>
      </c>
      <c r="F39" s="66" t="s">
        <v>117</v>
      </c>
      <c r="G39" s="66">
        <v>136761.03</v>
      </c>
      <c r="H39" s="66">
        <v>165000</v>
      </c>
      <c r="I39" s="66">
        <v>140300</v>
      </c>
      <c r="J39" s="66">
        <v>140237.28</v>
      </c>
      <c r="K39" s="66">
        <f>(J39*100)/G39</f>
        <v>102.54184251171552</v>
      </c>
      <c r="L39" s="66">
        <f>(J39*100)/I39</f>
        <v>99.95529579472559</v>
      </c>
    </row>
    <row r="40">
      <c r="A40"/>
      <c r="B40" s="66"/>
      <c r="C40" s="66"/>
      <c r="D40" s="66"/>
      <c r="E40" s="66" t="s">
        <v>118</v>
      </c>
      <c r="F40" s="66" t="s">
        <v>119</v>
      </c>
      <c r="G40" s="66">
        <v>5062</v>
      </c>
      <c r="H40" s="66">
        <v>10000</v>
      </c>
      <c r="I40" s="66">
        <v>3200</v>
      </c>
      <c r="J40" s="66">
        <v>3185.5</v>
      </c>
      <c r="K40" s="66">
        <f>(J40*100)/G40</f>
        <v>62.929672066376924</v>
      </c>
      <c r="L40" s="66">
        <f>(J40*100)/I40</f>
        <v>99.546875</v>
      </c>
    </row>
    <row r="41">
      <c r="A41"/>
      <c r="B41" s="66"/>
      <c r="C41" s="66"/>
      <c r="D41" s="66"/>
      <c r="E41" s="66" t="s">
        <v>120</v>
      </c>
      <c r="F41" s="66" t="s">
        <v>121</v>
      </c>
      <c r="G41" s="66">
        <v>90</v>
      </c>
      <c r="H41" s="66">
        <v>5000</v>
      </c>
      <c r="I41" s="66">
        <v>2820</v>
      </c>
      <c r="J41" s="66">
        <v>1533.38</v>
      </c>
      <c r="K41" s="66">
        <f>(J41*100)/G41</f>
        <v>1703.7555555555555</v>
      </c>
      <c r="L41" s="66">
        <f>(J41*100)/I41</f>
        <v>54.37517730496454</v>
      </c>
    </row>
    <row r="42">
      <c r="A42"/>
      <c r="B42" s="65"/>
      <c r="C42" s="65"/>
      <c r="D42" s="65" t="s">
        <v>122</v>
      </c>
      <c r="E42" s="65"/>
      <c r="F42" s="65" t="s">
        <v>123</v>
      </c>
      <c r="G42" s="65">
        <f>G43+G44+G45+G46+G47</f>
        <v>195438.56</v>
      </c>
      <c r="H42" s="65">
        <f>H43+H44+H45+H46+H47</f>
        <v>242000</v>
      </c>
      <c r="I42" s="65">
        <f>I43+I44+I45+I46+I47</f>
        <v>197685</v>
      </c>
      <c r="J42" s="65">
        <f>J43+J44+J45+J46+J47</f>
        <v>193358.72</v>
      </c>
      <c r="K42" s="65">
        <f>(J42*100)/G42</f>
        <v>98.9358087779607</v>
      </c>
      <c r="L42" s="65">
        <f>(J42*100)/I42</f>
        <v>97.81152844171282</v>
      </c>
    </row>
    <row r="43">
      <c r="A43"/>
      <c r="B43" s="66"/>
      <c r="C43" s="66"/>
      <c r="D43" s="66"/>
      <c r="E43" s="66" t="s">
        <v>124</v>
      </c>
      <c r="F43" s="66" t="s">
        <v>125</v>
      </c>
      <c r="G43" s="66">
        <v>74932.58</v>
      </c>
      <c r="H43" s="66">
        <v>87000</v>
      </c>
      <c r="I43" s="66">
        <v>70715</v>
      </c>
      <c r="J43" s="66">
        <v>66453.73</v>
      </c>
      <c r="K43" s="66">
        <f>(J43*100)/G43</f>
        <v>88.68469496179098</v>
      </c>
      <c r="L43" s="66">
        <f>(J43*100)/I43</f>
        <v>93.97402248462137</v>
      </c>
    </row>
    <row r="44">
      <c r="A44"/>
      <c r="B44" s="66"/>
      <c r="C44" s="66"/>
      <c r="D44" s="66"/>
      <c r="E44" s="66" t="s">
        <v>126</v>
      </c>
      <c r="F44" s="66" t="s">
        <v>127</v>
      </c>
      <c r="G44" s="66">
        <v>109345.16</v>
      </c>
      <c r="H44" s="66">
        <v>130000</v>
      </c>
      <c r="I44" s="66">
        <v>117436</v>
      </c>
      <c r="J44" s="66">
        <v>117435.88</v>
      </c>
      <c r="K44" s="66">
        <f>(J44*100)/G44</f>
        <v>107.39924839837447</v>
      </c>
      <c r="L44" s="66">
        <f>(J44*100)/I44</f>
        <v>99.99989781668313</v>
      </c>
    </row>
    <row r="45">
      <c r="A45"/>
      <c r="B45" s="66"/>
      <c r="C45" s="66"/>
      <c r="D45" s="66"/>
      <c r="E45" s="66" t="s">
        <v>128</v>
      </c>
      <c r="F45" s="66" t="s">
        <v>129</v>
      </c>
      <c r="G45" s="66">
        <v>5066.01</v>
      </c>
      <c r="H45" s="66">
        <v>10000</v>
      </c>
      <c r="I45" s="66">
        <v>3334</v>
      </c>
      <c r="J45" s="66">
        <v>3333.26</v>
      </c>
      <c r="K45" s="66">
        <f>(J45*100)/G45</f>
        <v>65.79655389547197</v>
      </c>
      <c r="L45" s="66">
        <f>(J45*100)/I45</f>
        <v>99.97780443911218</v>
      </c>
    </row>
    <row r="46">
      <c r="A46"/>
      <c r="B46" s="66"/>
      <c r="C46" s="66"/>
      <c r="D46" s="66"/>
      <c r="E46" s="66" t="s">
        <v>130</v>
      </c>
      <c r="F46" s="66" t="s">
        <v>131</v>
      </c>
      <c r="G46" s="66">
        <v>4555.05</v>
      </c>
      <c r="H46" s="66">
        <v>10000</v>
      </c>
      <c r="I46" s="66">
        <v>4200</v>
      </c>
      <c r="J46" s="66">
        <v>4135.85</v>
      </c>
      <c r="K46" s="66">
        <f>(J46*100)/G46</f>
        <v>90.79702747500028</v>
      </c>
      <c r="L46" s="66">
        <f>(J46*100)/I46</f>
        <v>98.47261904761905</v>
      </c>
    </row>
    <row r="47">
      <c r="A47"/>
      <c r="B47" s="66"/>
      <c r="C47" s="66"/>
      <c r="D47" s="66"/>
      <c r="E47" s="66" t="s">
        <v>132</v>
      </c>
      <c r="F47" s="66" t="s">
        <v>133</v>
      </c>
      <c r="G47" s="66">
        <v>1539.76</v>
      </c>
      <c r="H47" s="66">
        <v>5000</v>
      </c>
      <c r="I47" s="66">
        <v>2000</v>
      </c>
      <c r="J47" s="66">
        <v>2000</v>
      </c>
      <c r="K47" s="66">
        <f>(J47*100)/G47</f>
        <v>129.89037252558842</v>
      </c>
      <c r="L47" s="66">
        <f>(J47*100)/I47</f>
        <v>100</v>
      </c>
    </row>
    <row r="48">
      <c r="A48"/>
      <c r="B48" s="65"/>
      <c r="C48" s="65"/>
      <c r="D48" s="65" t="s">
        <v>134</v>
      </c>
      <c r="E48" s="65"/>
      <c r="F48" s="65" t="s">
        <v>135</v>
      </c>
      <c r="G48" s="65">
        <f>G49+G50+G51+G52+G53+G54+G55+G56+G57</f>
        <v>1364889.76</v>
      </c>
      <c r="H48" s="65">
        <f>H49+H50+H51+H52+H53+H54+H55+H56+H57</f>
        <v>1631635</v>
      </c>
      <c r="I48" s="65">
        <f>I49+I50+I51+I52+I53+I54+I55+I56+I57</f>
        <v>1649360</v>
      </c>
      <c r="J48" s="65">
        <f>J49+J50+J51+J52+J53+J54+J55+J56+J57</f>
        <v>1647306.09</v>
      </c>
      <c r="K48" s="65">
        <f>(J48*100)/G48</f>
        <v>120.69151211157156</v>
      </c>
      <c r="L48" s="65">
        <f>(J48*100)/I48</f>
        <v>99.87547230440899</v>
      </c>
    </row>
    <row r="49">
      <c r="A49"/>
      <c r="B49" s="66"/>
      <c r="C49" s="66"/>
      <c r="D49" s="66"/>
      <c r="E49" s="66" t="s">
        <v>136</v>
      </c>
      <c r="F49" s="66" t="s">
        <v>137</v>
      </c>
      <c r="G49" s="66">
        <v>520133.39</v>
      </c>
      <c r="H49" s="66">
        <v>522050</v>
      </c>
      <c r="I49" s="66">
        <v>522050</v>
      </c>
      <c r="J49" s="66">
        <v>500318.33</v>
      </c>
      <c r="K49" s="66">
        <f>(J49*100)/G49</f>
        <v>96.19038877700198</v>
      </c>
      <c r="L49" s="66">
        <f>(J49*100)/I49</f>
        <v>95.83724355904607</v>
      </c>
    </row>
    <row r="50">
      <c r="A50"/>
      <c r="B50" s="66"/>
      <c r="C50" s="66"/>
      <c r="D50" s="66"/>
      <c r="E50" s="66" t="s">
        <v>138</v>
      </c>
      <c r="F50" s="66" t="s">
        <v>139</v>
      </c>
      <c r="G50" s="66">
        <v>37981.66</v>
      </c>
      <c r="H50" s="66">
        <v>110000</v>
      </c>
      <c r="I50" s="66">
        <v>110000</v>
      </c>
      <c r="J50" s="66">
        <v>76060.25</v>
      </c>
      <c r="K50" s="66">
        <f>(J50*100)/G50</f>
        <v>200.2552021159686</v>
      </c>
      <c r="L50" s="66">
        <f>(J50*100)/I50</f>
        <v>69.14568181818181</v>
      </c>
    </row>
    <row r="51">
      <c r="A51"/>
      <c r="B51" s="66"/>
      <c r="C51" s="66"/>
      <c r="D51" s="66"/>
      <c r="E51" s="66" t="s">
        <v>140</v>
      </c>
      <c r="F51" s="66" t="s">
        <v>141</v>
      </c>
      <c r="G51" s="66">
        <v>3195.38</v>
      </c>
      <c r="H51" s="66">
        <v>4000</v>
      </c>
      <c r="I51" s="66">
        <v>4000</v>
      </c>
      <c r="J51" s="66">
        <v>1329.46</v>
      </c>
      <c r="K51" s="66">
        <f>(J51*100)/G51</f>
        <v>41.605693219585774</v>
      </c>
      <c r="L51" s="66">
        <f>(J51*100)/I51</f>
        <v>33.2365</v>
      </c>
    </row>
    <row r="52">
      <c r="A52"/>
      <c r="B52" s="66"/>
      <c r="C52" s="66"/>
      <c r="D52" s="66"/>
      <c r="E52" s="66" t="s">
        <v>142</v>
      </c>
      <c r="F52" s="66" t="s">
        <v>143</v>
      </c>
      <c r="G52" s="66">
        <v>42344.11</v>
      </c>
      <c r="H52" s="66">
        <v>50000</v>
      </c>
      <c r="I52" s="66">
        <v>50000</v>
      </c>
      <c r="J52" s="66">
        <v>47070.1</v>
      </c>
      <c r="K52" s="66">
        <f>(J52*100)/G52</f>
        <v>111.16091470572884</v>
      </c>
      <c r="L52" s="66">
        <f>(J52*100)/I52</f>
        <v>94.1402</v>
      </c>
    </row>
    <row r="53">
      <c r="A53"/>
      <c r="B53" s="66"/>
      <c r="C53" s="66"/>
      <c r="D53" s="66"/>
      <c r="E53" s="66" t="s">
        <v>144</v>
      </c>
      <c r="F53" s="66" t="s">
        <v>145</v>
      </c>
      <c r="G53" s="66">
        <v>7534.39</v>
      </c>
      <c r="H53" s="66">
        <v>11000</v>
      </c>
      <c r="I53" s="66">
        <v>11000</v>
      </c>
      <c r="J53" s="66">
        <v>8305.31</v>
      </c>
      <c r="K53" s="66">
        <f>(J53*100)/G53</f>
        <v>110.23201612871115</v>
      </c>
      <c r="L53" s="66">
        <f>(J53*100)/I53</f>
        <v>75.50281818181818</v>
      </c>
    </row>
    <row r="54">
      <c r="A54"/>
      <c r="B54" s="66"/>
      <c r="C54" s="66"/>
      <c r="D54" s="66"/>
      <c r="E54" s="66" t="s">
        <v>146</v>
      </c>
      <c r="F54" s="66" t="s">
        <v>147</v>
      </c>
      <c r="G54" s="66">
        <v>4857.19</v>
      </c>
      <c r="H54" s="66">
        <v>30000</v>
      </c>
      <c r="I54" s="66">
        <v>30000</v>
      </c>
      <c r="J54" s="66">
        <v>14146.87</v>
      </c>
      <c r="K54" s="66">
        <f>(J54*100)/G54</f>
        <v>291.2562613362871</v>
      </c>
      <c r="L54" s="66">
        <f>(J54*100)/I54</f>
        <v>47.15623333333333</v>
      </c>
    </row>
    <row r="55">
      <c r="A55"/>
      <c r="B55" s="66"/>
      <c r="C55" s="66"/>
      <c r="D55" s="66"/>
      <c r="E55" s="66" t="s">
        <v>148</v>
      </c>
      <c r="F55" s="66" t="s">
        <v>149</v>
      </c>
      <c r="G55" s="66">
        <v>742887.89</v>
      </c>
      <c r="H55" s="66">
        <v>897385</v>
      </c>
      <c r="I55" s="66">
        <v>915110</v>
      </c>
      <c r="J55" s="66">
        <v>993888.84</v>
      </c>
      <c r="K55" s="66">
        <f>(J55*100)/G55</f>
        <v>133.7871909582481</v>
      </c>
      <c r="L55" s="66">
        <f>(J55*100)/I55</f>
        <v>108.608674367016</v>
      </c>
    </row>
    <row r="56">
      <c r="A56"/>
      <c r="B56" s="66"/>
      <c r="C56" s="66"/>
      <c r="D56" s="66"/>
      <c r="E56" s="66" t="s">
        <v>150</v>
      </c>
      <c r="F56" s="66" t="s">
        <v>151</v>
      </c>
      <c r="G56" s="66">
        <v>188.17</v>
      </c>
      <c r="H56" s="66">
        <v>200</v>
      </c>
      <c r="I56" s="66">
        <v>200</v>
      </c>
      <c r="J56" s="66">
        <v>22.92</v>
      </c>
      <c r="K56" s="66">
        <f>(J56*100)/G56</f>
        <v>12.180475102301111</v>
      </c>
      <c r="L56" s="66">
        <f>(J56*100)/I56</f>
        <v>11.46</v>
      </c>
    </row>
    <row r="57">
      <c r="A57"/>
      <c r="B57" s="66"/>
      <c r="C57" s="66"/>
      <c r="D57" s="66"/>
      <c r="E57" s="66" t="s">
        <v>152</v>
      </c>
      <c r="F57" s="66" t="s">
        <v>153</v>
      </c>
      <c r="G57" s="66">
        <v>5767.58</v>
      </c>
      <c r="H57" s="66">
        <v>7000</v>
      </c>
      <c r="I57" s="66">
        <v>7000</v>
      </c>
      <c r="J57" s="66">
        <v>6164.01</v>
      </c>
      <c r="K57" s="66">
        <f>(J57*100)/G57</f>
        <v>106.87342004792305</v>
      </c>
      <c r="L57" s="66">
        <f>(J57*100)/I57</f>
        <v>88.05728571428571</v>
      </c>
    </row>
    <row r="58">
      <c r="A58"/>
      <c r="B58" s="65"/>
      <c r="C58" s="65"/>
      <c r="D58" s="65" t="s">
        <v>154</v>
      </c>
      <c r="E58" s="65"/>
      <c r="F58" s="65" t="s">
        <v>155</v>
      </c>
      <c r="G58" s="65">
        <f>G59</f>
        <v>2120.19</v>
      </c>
      <c r="H58" s="65">
        <f>H59</f>
        <v>4000</v>
      </c>
      <c r="I58" s="65">
        <f>I59</f>
        <v>2484</v>
      </c>
      <c r="J58" s="65">
        <f>J59</f>
        <v>2483.88</v>
      </c>
      <c r="K58" s="65">
        <f>(J58*100)/G58</f>
        <v>117.15365132370212</v>
      </c>
      <c r="L58" s="65">
        <f>(J58*100)/I58</f>
        <v>99.9951690821256</v>
      </c>
    </row>
    <row r="59">
      <c r="A59"/>
      <c r="B59" s="66"/>
      <c r="C59" s="66"/>
      <c r="D59" s="66"/>
      <c r="E59" s="66" t="s">
        <v>156</v>
      </c>
      <c r="F59" s="66" t="s">
        <v>157</v>
      </c>
      <c r="G59" s="66">
        <v>2120.19</v>
      </c>
      <c r="H59" s="66">
        <v>4000</v>
      </c>
      <c r="I59" s="66">
        <v>2484</v>
      </c>
      <c r="J59" s="66">
        <v>2483.88</v>
      </c>
      <c r="K59" s="66">
        <f>(J59*100)/G59</f>
        <v>117.15365132370212</v>
      </c>
      <c r="L59" s="66">
        <f>(J59*100)/I59</f>
        <v>99.9951690821256</v>
      </c>
    </row>
    <row r="60">
      <c r="A60"/>
      <c r="B60" s="65"/>
      <c r="C60" s="65"/>
      <c r="D60" s="65" t="s">
        <v>158</v>
      </c>
      <c r="E60" s="65"/>
      <c r="F60" s="65" t="s">
        <v>159</v>
      </c>
      <c r="G60" s="65">
        <f>G61+G62+G63+G64+G65</f>
        <v>47411.38</v>
      </c>
      <c r="H60" s="65">
        <f>H61+H62+H63+H64+H65</f>
        <v>66700</v>
      </c>
      <c r="I60" s="65">
        <f>I61+I62+I63+I64+I65</f>
        <v>56350</v>
      </c>
      <c r="J60" s="65">
        <f>J61+J62+J63+J64+J65</f>
        <v>52658.22</v>
      </c>
      <c r="K60" s="65">
        <f>(J60*100)/G60</f>
        <v>111.06662577634316</v>
      </c>
      <c r="L60" s="65">
        <f>(J60*100)/I60</f>
        <v>93.4484826974268</v>
      </c>
    </row>
    <row r="61">
      <c r="A61"/>
      <c r="B61" s="66"/>
      <c r="C61" s="66"/>
      <c r="D61" s="66"/>
      <c r="E61" s="66" t="s">
        <v>160</v>
      </c>
      <c r="F61" s="66" t="s">
        <v>161</v>
      </c>
      <c r="G61" s="66">
        <v>42893.03</v>
      </c>
      <c r="H61" s="66">
        <v>49200</v>
      </c>
      <c r="I61" s="66">
        <v>47300</v>
      </c>
      <c r="J61" s="66">
        <v>43748.41</v>
      </c>
      <c r="K61" s="66">
        <f>(J61*100)/G61</f>
        <v>101.99421677601232</v>
      </c>
      <c r="L61" s="66">
        <f>(J61*100)/I61</f>
        <v>92.49135306553912</v>
      </c>
    </row>
    <row r="62">
      <c r="A62"/>
      <c r="B62" s="66"/>
      <c r="C62" s="66"/>
      <c r="D62" s="66"/>
      <c r="E62" s="66" t="s">
        <v>162</v>
      </c>
      <c r="F62" s="66" t="s">
        <v>163</v>
      </c>
      <c r="G62" s="66">
        <v>2744.17</v>
      </c>
      <c r="H62" s="66">
        <v>5000</v>
      </c>
      <c r="I62" s="66">
        <v>3100</v>
      </c>
      <c r="J62" s="66">
        <v>3073.49</v>
      </c>
      <c r="K62" s="66">
        <f>(J62*100)/G62</f>
        <v>112.00071424146464</v>
      </c>
      <c r="L62" s="66">
        <f>(J62*100)/I62</f>
        <v>99.14483870967742</v>
      </c>
    </row>
    <row r="63">
      <c r="A63"/>
      <c r="B63" s="66"/>
      <c r="C63" s="66"/>
      <c r="D63" s="66"/>
      <c r="E63" s="66" t="s">
        <v>164</v>
      </c>
      <c r="F63" s="66" t="s">
        <v>165</v>
      </c>
      <c r="G63" s="66">
        <v>1000</v>
      </c>
      <c r="H63" s="66">
        <v>6500</v>
      </c>
      <c r="I63" s="66">
        <v>5100</v>
      </c>
      <c r="J63" s="66">
        <v>5016.06</v>
      </c>
      <c r="K63" s="66">
        <f>(J63*100)/G63</f>
        <v>501.606</v>
      </c>
      <c r="L63" s="66">
        <f>(J63*100)/I63</f>
        <v>98.35411764705883</v>
      </c>
    </row>
    <row r="64">
      <c r="A64"/>
      <c r="B64" s="66"/>
      <c r="C64" s="66"/>
      <c r="D64" s="66"/>
      <c r="E64" s="66" t="s">
        <v>166</v>
      </c>
      <c r="F64" s="66" t="s">
        <v>167</v>
      </c>
      <c r="G64" s="66">
        <v>504</v>
      </c>
      <c r="H64" s="66">
        <v>5000</v>
      </c>
      <c r="I64" s="66">
        <v>750</v>
      </c>
      <c r="J64" s="66">
        <v>750</v>
      </c>
      <c r="K64" s="66">
        <f>(J64*100)/G64</f>
        <v>148.8095238095238</v>
      </c>
      <c r="L64" s="66">
        <f>(J64*100)/I64</f>
        <v>100</v>
      </c>
    </row>
    <row r="65">
      <c r="A65"/>
      <c r="B65" s="66"/>
      <c r="C65" s="66"/>
      <c r="D65" s="66"/>
      <c r="E65" s="66" t="s">
        <v>168</v>
      </c>
      <c r="F65" s="66" t="s">
        <v>159</v>
      </c>
      <c r="G65" s="66">
        <v>270.18</v>
      </c>
      <c r="H65" s="66">
        <v>1000</v>
      </c>
      <c r="I65" s="66">
        <v>100</v>
      </c>
      <c r="J65" s="66">
        <v>70.26</v>
      </c>
      <c r="K65" s="66">
        <f>(J65*100)/G65</f>
        <v>26.00488563180102</v>
      </c>
      <c r="L65" s="66">
        <f>(J65*100)/I65</f>
        <v>70.26</v>
      </c>
    </row>
    <row r="66">
      <c r="A66"/>
      <c r="B66" s="65"/>
      <c r="C66" s="65" t="s">
        <v>169</v>
      </c>
      <c r="D66" s="65"/>
      <c r="E66" s="65"/>
      <c r="F66" s="65" t="s">
        <v>170</v>
      </c>
      <c r="G66" s="65">
        <f>G67+G69</f>
        <v>7624.93</v>
      </c>
      <c r="H66" s="65">
        <f>H67+H69</f>
        <v>13500</v>
      </c>
      <c r="I66" s="65">
        <f>I67+I69</f>
        <v>8584</v>
      </c>
      <c r="J66" s="65">
        <f>J67+J69</f>
        <v>8574.23</v>
      </c>
      <c r="K66" s="65">
        <f>(J66*100)/G66</f>
        <v>112.44995036020002</v>
      </c>
      <c r="L66" s="65">
        <f>(J66*100)/I66</f>
        <v>99.8861835973905</v>
      </c>
    </row>
    <row r="67">
      <c r="A67"/>
      <c r="B67" s="65"/>
      <c r="C67" s="65"/>
      <c r="D67" s="65" t="s">
        <v>171</v>
      </c>
      <c r="E67" s="65"/>
      <c r="F67" s="65" t="s">
        <v>172</v>
      </c>
      <c r="G67" s="65">
        <f>G68</f>
        <v>2551.63</v>
      </c>
      <c r="H67" s="65">
        <f>H68</f>
        <v>2930</v>
      </c>
      <c r="I67" s="65">
        <f>I68</f>
        <v>2930</v>
      </c>
      <c r="J67" s="65">
        <f>J68</f>
        <v>3326.5</v>
      </c>
      <c r="K67" s="65">
        <f>(J67*100)/G67</f>
        <v>130.36764734698997</v>
      </c>
      <c r="L67" s="65">
        <f>(J67*100)/I67</f>
        <v>113.53242320819113</v>
      </c>
    </row>
    <row r="68">
      <c r="A68"/>
      <c r="B68" s="66"/>
      <c r="C68" s="66"/>
      <c r="D68" s="66"/>
      <c r="E68" s="66" t="s">
        <v>173</v>
      </c>
      <c r="F68" s="66" t="s">
        <v>174</v>
      </c>
      <c r="G68" s="66">
        <v>2551.63</v>
      </c>
      <c r="H68" s="66">
        <v>2930</v>
      </c>
      <c r="I68" s="66">
        <v>2930</v>
      </c>
      <c r="J68" s="66">
        <v>3326.5</v>
      </c>
      <c r="K68" s="66">
        <f>(J68*100)/G68</f>
        <v>130.36764734698997</v>
      </c>
      <c r="L68" s="66">
        <f>(J68*100)/I68</f>
        <v>113.53242320819113</v>
      </c>
    </row>
    <row r="69">
      <c r="A69"/>
      <c r="B69" s="65"/>
      <c r="C69" s="65"/>
      <c r="D69" s="65" t="s">
        <v>175</v>
      </c>
      <c r="E69" s="65"/>
      <c r="F69" s="65" t="s">
        <v>176</v>
      </c>
      <c r="G69" s="65">
        <f>G70+G71</f>
        <v>5073.3</v>
      </c>
      <c r="H69" s="65">
        <f>H70+H71</f>
        <v>10570</v>
      </c>
      <c r="I69" s="65">
        <f>I70+I71</f>
        <v>5654</v>
      </c>
      <c r="J69" s="65">
        <f>J70+J71</f>
        <v>5247.73</v>
      </c>
      <c r="K69" s="65">
        <f>(J69*100)/G69</f>
        <v>103.43819604596614</v>
      </c>
      <c r="L69" s="65">
        <f>(J69*100)/I69</f>
        <v>92.81446763353378</v>
      </c>
    </row>
    <row r="70">
      <c r="A70"/>
      <c r="B70" s="66"/>
      <c r="C70" s="66"/>
      <c r="D70" s="66"/>
      <c r="E70" s="66" t="s">
        <v>177</v>
      </c>
      <c r="F70" s="66" t="s">
        <v>178</v>
      </c>
      <c r="G70" s="66">
        <v>4949.71</v>
      </c>
      <c r="H70" s="66">
        <v>10570</v>
      </c>
      <c r="I70" s="66">
        <v>5654</v>
      </c>
      <c r="J70" s="66">
        <v>5247.73</v>
      </c>
      <c r="K70" s="66">
        <f>(J70*100)/G70</f>
        <v>106.02095880364708</v>
      </c>
      <c r="L70" s="66">
        <f>(J70*100)/I70</f>
        <v>92.81446763353378</v>
      </c>
    </row>
    <row r="71">
      <c r="A71"/>
      <c r="B71" s="66"/>
      <c r="C71" s="66"/>
      <c r="D71" s="66"/>
      <c r="E71" s="66" t="s">
        <v>179</v>
      </c>
      <c r="F71" s="66" t="s">
        <v>180</v>
      </c>
      <c r="G71" s="66">
        <v>123.59</v>
      </c>
      <c r="H71" s="66">
        <v>0</v>
      </c>
      <c r="I71" s="66">
        <v>0</v>
      </c>
      <c r="J71" s="66">
        <v>0</v>
      </c>
      <c r="K71" s="66">
        <f>(J71*100)/G71</f>
        <v>0</v>
      </c>
      <c r="L71" s="66" t="e">
        <f>(J71*100)/I71</f>
        <v>#DIV/0!</v>
      </c>
    </row>
    <row r="72">
      <c r="A72"/>
      <c r="B72" s="65" t="s">
        <v>181</v>
      </c>
      <c r="C72" s="65"/>
      <c r="D72" s="65"/>
      <c r="E72" s="65"/>
      <c r="F72" s="65" t="s">
        <v>182</v>
      </c>
      <c r="G72" s="65">
        <f>G73+G80</f>
        <v>89787.71</v>
      </c>
      <c r="H72" s="65">
        <f>H73+H80</f>
        <v>49000</v>
      </c>
      <c r="I72" s="65">
        <f>I73+I80</f>
        <v>36210</v>
      </c>
      <c r="J72" s="65">
        <f>J73+J80</f>
        <v>36160.02</v>
      </c>
      <c r="K72" s="65">
        <f>(J72*100)/G72</f>
        <v>40.272794572887534</v>
      </c>
      <c r="L72" s="65">
        <f>(J72*100)/I72</f>
        <v>99.86197183098592</v>
      </c>
    </row>
    <row r="73">
      <c r="A73"/>
      <c r="B73" s="65"/>
      <c r="C73" s="65" t="s">
        <v>183</v>
      </c>
      <c r="D73" s="65"/>
      <c r="E73" s="65"/>
      <c r="F73" s="65" t="s">
        <v>184</v>
      </c>
      <c r="G73" s="65">
        <f>G74+G78</f>
        <v>35689.770000000004</v>
      </c>
      <c r="H73" s="65">
        <f>H74+H78</f>
        <v>49000</v>
      </c>
      <c r="I73" s="65">
        <f>I74+I78</f>
        <v>36210</v>
      </c>
      <c r="J73" s="65">
        <f>J74+J78</f>
        <v>36160.02</v>
      </c>
      <c r="K73" s="65">
        <f>(J73*100)/G73</f>
        <v>101.31760445640305</v>
      </c>
      <c r="L73" s="65">
        <f>(J73*100)/I73</f>
        <v>99.86197183098592</v>
      </c>
    </row>
    <row r="74">
      <c r="A74"/>
      <c r="B74" s="65"/>
      <c r="C74" s="65"/>
      <c r="D74" s="65" t="s">
        <v>185</v>
      </c>
      <c r="E74" s="65"/>
      <c r="F74" s="65" t="s">
        <v>186</v>
      </c>
      <c r="G74" s="65">
        <f>G75+G76+G77</f>
        <v>23508.760000000002</v>
      </c>
      <c r="H74" s="65">
        <f>H75+H76+H77</f>
        <v>31000</v>
      </c>
      <c r="I74" s="65">
        <f>I75+I76+I77</f>
        <v>21400</v>
      </c>
      <c r="J74" s="65">
        <f>J75+J76+J77</f>
        <v>21357.489999999998</v>
      </c>
      <c r="K74" s="65">
        <f>(J74*100)/G74</f>
        <v>90.84907072937916</v>
      </c>
      <c r="L74" s="65">
        <f>(J74*100)/I74</f>
        <v>99.80135514018691</v>
      </c>
    </row>
    <row r="75">
      <c r="A75"/>
      <c r="B75" s="66"/>
      <c r="C75" s="66"/>
      <c r="D75" s="66"/>
      <c r="E75" s="66" t="s">
        <v>187</v>
      </c>
      <c r="F75" s="66" t="s">
        <v>188</v>
      </c>
      <c r="G75" s="66">
        <v>13970.7</v>
      </c>
      <c r="H75" s="66">
        <v>26000</v>
      </c>
      <c r="I75" s="66">
        <v>16400</v>
      </c>
      <c r="J75" s="66">
        <v>7169.23</v>
      </c>
      <c r="K75" s="66">
        <f>(J75*100)/G75</f>
        <v>51.31618315474529</v>
      </c>
      <c r="L75" s="66">
        <f>(J75*100)/I75</f>
        <v>43.71481707317073</v>
      </c>
    </row>
    <row r="76">
      <c r="A76"/>
      <c r="B76" s="66"/>
      <c r="C76" s="66"/>
      <c r="D76" s="66"/>
      <c r="E76" s="66" t="s">
        <v>189</v>
      </c>
      <c r="F76" s="66" t="s">
        <v>190</v>
      </c>
      <c r="G76" s="66">
        <v>493</v>
      </c>
      <c r="H76" s="66">
        <v>0</v>
      </c>
      <c r="I76" s="66">
        <v>0</v>
      </c>
      <c r="J76" s="66">
        <v>0</v>
      </c>
      <c r="K76" s="66">
        <f>(J76*100)/G76</f>
        <v>0</v>
      </c>
      <c r="L76" s="66" t="e">
        <f>(J76*100)/I76</f>
        <v>#DIV/0!</v>
      </c>
    </row>
    <row r="77">
      <c r="A77"/>
      <c r="B77" s="66"/>
      <c r="C77" s="66"/>
      <c r="D77" s="66"/>
      <c r="E77" s="66" t="s">
        <v>191</v>
      </c>
      <c r="F77" s="66" t="s">
        <v>192</v>
      </c>
      <c r="G77" s="66">
        <v>9045.06</v>
      </c>
      <c r="H77" s="66">
        <v>5000</v>
      </c>
      <c r="I77" s="66">
        <v>5000</v>
      </c>
      <c r="J77" s="66">
        <v>14188.26</v>
      </c>
      <c r="K77" s="66">
        <f>(J77*100)/G77</f>
        <v>156.86197769832373</v>
      </c>
      <c r="L77" s="66">
        <f>(J77*100)/I77</f>
        <v>283.7652</v>
      </c>
    </row>
    <row r="78">
      <c r="A78"/>
      <c r="B78" s="65"/>
      <c r="C78" s="65"/>
      <c r="D78" s="65" t="s">
        <v>193</v>
      </c>
      <c r="E78" s="65"/>
      <c r="F78" s="65" t="s">
        <v>194</v>
      </c>
      <c r="G78" s="65">
        <f>G79</f>
        <v>12181.01</v>
      </c>
      <c r="H78" s="65">
        <f>H79</f>
        <v>18000</v>
      </c>
      <c r="I78" s="65">
        <f>I79</f>
        <v>14810</v>
      </c>
      <c r="J78" s="65">
        <f>J79</f>
        <v>14802.53</v>
      </c>
      <c r="K78" s="65">
        <f>(J78*100)/G78</f>
        <v>121.52136809673418</v>
      </c>
      <c r="L78" s="65">
        <f>(J78*100)/I78</f>
        <v>99.9495611073599</v>
      </c>
    </row>
    <row r="79">
      <c r="A79"/>
      <c r="B79" s="66"/>
      <c r="C79" s="66"/>
      <c r="D79" s="66"/>
      <c r="E79" s="66" t="s">
        <v>195</v>
      </c>
      <c r="F79" s="66" t="s">
        <v>196</v>
      </c>
      <c r="G79" s="66">
        <v>12181.01</v>
      </c>
      <c r="H79" s="66">
        <v>18000</v>
      </c>
      <c r="I79" s="66">
        <v>14810</v>
      </c>
      <c r="J79" s="66">
        <v>14802.53</v>
      </c>
      <c r="K79" s="66">
        <f>(J79*100)/G79</f>
        <v>121.52136809673418</v>
      </c>
      <c r="L79" s="66">
        <f>(J79*100)/I79</f>
        <v>99.9495611073599</v>
      </c>
    </row>
    <row r="80">
      <c r="A80"/>
      <c r="B80" s="65"/>
      <c r="C80" s="65" t="s">
        <v>197</v>
      </c>
      <c r="D80" s="65"/>
      <c r="E80" s="65"/>
      <c r="F80" s="65" t="s">
        <v>198</v>
      </c>
      <c r="G80" s="65">
        <f>G81</f>
        <v>54097.94</v>
      </c>
      <c r="H80" s="65">
        <f>H81</f>
        <v>0</v>
      </c>
      <c r="I80" s="65">
        <f>I81</f>
        <v>0</v>
      </c>
      <c r="J80" s="65">
        <f>J81</f>
        <v>0</v>
      </c>
      <c r="K80" s="65">
        <f>(J80*100)/G80</f>
        <v>0</v>
      </c>
      <c r="L80" s="65" t="e">
        <f>(J80*100)/I80</f>
        <v>#DIV/0!</v>
      </c>
    </row>
    <row r="81">
      <c r="A81"/>
      <c r="B81" s="65"/>
      <c r="C81" s="65"/>
      <c r="D81" s="65" t="s">
        <v>199</v>
      </c>
      <c r="E81" s="65"/>
      <c r="F81" s="65" t="s">
        <v>200</v>
      </c>
      <c r="G81" s="65">
        <f>G82</f>
        <v>54097.94</v>
      </c>
      <c r="H81" s="65">
        <f>H82</f>
        <v>0</v>
      </c>
      <c r="I81" s="65">
        <f>I82</f>
        <v>0</v>
      </c>
      <c r="J81" s="65">
        <f>J82</f>
        <v>0</v>
      </c>
      <c r="K81" s="65">
        <f>(J81*100)/G81</f>
        <v>0</v>
      </c>
      <c r="L81" s="65" t="e">
        <f>(J81*100)/I81</f>
        <v>#DIV/0!</v>
      </c>
    </row>
    <row r="82">
      <c r="A82"/>
      <c r="B82" s="66"/>
      <c r="C82" s="66"/>
      <c r="D82" s="66"/>
      <c r="E82" s="66" t="s">
        <v>201</v>
      </c>
      <c r="F82" s="66" t="s">
        <v>200</v>
      </c>
      <c r="G82" s="66">
        <v>54097.94</v>
      </c>
      <c r="H82" s="66">
        <v>0</v>
      </c>
      <c r="I82" s="66">
        <v>0</v>
      </c>
      <c r="J82" s="66">
        <v>0</v>
      </c>
      <c r="K82" s="66">
        <f>(J82*100)/G82</f>
        <v>0</v>
      </c>
      <c r="L82" s="66" t="e">
        <f>(J82*100)/I82</f>
        <v>#DIV/0!</v>
      </c>
    </row>
    <row r="83" spans="2:12" x14ac:dyDescent="0.25">
      <c r="B83" s="65"/>
      <c r="C83" s="66"/>
      <c r="D83" s="67"/>
      <c r="E83" s="68"/>
      <c r="F83" s="8"/>
      <c r="G83" s="65"/>
      <c r="H83" s="65"/>
      <c r="I83" s="65"/>
      <c r="J83" s="65"/>
      <c r="K83" s="70"/>
      <c r="L83" s="70"/>
    </row>
  </sheetData>
  <mergeCells count="7">
    <mergeCell ref="B2:L2"/>
    <mergeCell ref="B4:L4"/>
    <mergeCell ref="B6:L6"/>
    <mergeCell ref="B9:F9"/>
    <mergeCell ref="B8:F8"/>
    <mergeCell ref="B24:F24"/>
    <mergeCell ref="B25:F25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H11"/>
  <sheetViews>
    <sheetView workbookViewId="0">
      <selection activeCell="F5" sqref="F5"/>
    </sheetView>
  </sheetViews>
  <sheetFormatPr baseColWidth="8"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61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16</v>
      </c>
      <c r="C2" s="98"/>
      <c r="D2" s="98"/>
      <c r="E2" s="98"/>
      <c r="F2" s="98"/>
      <c r="G2" s="98"/>
      <c r="H2" s="98"/>
    </row>
    <row r="3" spans="2:8" ht="18" x14ac:dyDescent="0.25">
      <c r="B3" s="61"/>
      <c r="C3" s="3"/>
      <c r="D3" s="3"/>
      <c r="E3" s="3"/>
      <c r="F3" s="4"/>
      <c r="G3" s="4"/>
      <c r="H3" s="4"/>
    </row>
    <row r="4" spans="2:8" ht="33.75" customHeight="1" x14ac:dyDescent="0.25">
      <c r="B4" s="28" t="s">
        <v>3</v>
      </c>
      <c r="C4" s="28" t="s">
        <v>64</v>
      </c>
      <c r="D4" s="28" t="s">
        <v>59</v>
      </c>
      <c r="E4" s="28" t="s">
        <v>60</v>
      </c>
      <c r="F4" s="28" t="s">
        <v>66</v>
      </c>
      <c r="G4" s="28" t="s">
        <v>6</v>
      </c>
      <c r="H4" s="28" t="s">
        <v>22</v>
      </c>
    </row>
    <row r="5" spans="2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2:8" x14ac:dyDescent="0.25">
      <c r="B6" s="8" t="s">
        <v>45</v>
      </c>
      <c r="C6" s="71">
        <f>C7+C9+C11</f>
        <v>8678791.78</v>
      </c>
      <c r="D6" s="71">
        <f>D7+D9+D11</f>
        <v>9531436</v>
      </c>
      <c r="E6" s="71">
        <f>E7+E9+E11</f>
        <v>9465394</v>
      </c>
      <c r="F6" s="71">
        <f>F7+F9+F11</f>
        <v>9424737.329999998</v>
      </c>
      <c r="G6" s="72">
        <f>(F6*100)/C6</f>
        <v>108.59503913573556</v>
      </c>
      <c r="H6" s="72">
        <f>(F6*100)/E6</f>
        <v>99.57047038929389</v>
      </c>
    </row>
    <row r="7">
      <c r="A7"/>
      <c r="B7" s="8" t="s">
        <v>202</v>
      </c>
      <c r="C7" s="71">
        <f>C8</f>
        <v>8604075.52</v>
      </c>
      <c r="D7" s="71">
        <f>D8</f>
        <v>9475186</v>
      </c>
      <c r="E7" s="71">
        <f>E8</f>
        <v>9409144</v>
      </c>
      <c r="F7" s="71">
        <f>F8</f>
        <v>9406678.95</v>
      </c>
      <c r="G7" s="72">
        <f>(F7*100)/C7</f>
        <v>109.32817742166912</v>
      </c>
      <c r="H7" s="72">
        <f>(F7*100)/E7</f>
        <v>99.97380154879126</v>
      </c>
    </row>
    <row r="8">
      <c r="A8"/>
      <c r="B8" s="16" t="s">
        <v>203</v>
      </c>
      <c r="C8" s="73">
        <v>8604075.52</v>
      </c>
      <c r="D8" s="73">
        <v>9475186</v>
      </c>
      <c r="E8" s="73">
        <v>9409144</v>
      </c>
      <c r="F8" s="74">
        <v>9406678.95</v>
      </c>
      <c r="G8" s="70">
        <f>(F8*100)/C8</f>
        <v>109.32817742166912</v>
      </c>
      <c r="H8" s="70">
        <f>(F8*100)/E8</f>
        <v>99.97380154879126</v>
      </c>
    </row>
    <row r="9">
      <c r="A9"/>
      <c r="B9" s="8" t="s">
        <v>204</v>
      </c>
      <c r="C9" s="71">
        <f>C10</f>
        <v>2716.26</v>
      </c>
      <c r="D9" s="71">
        <f>D10</f>
        <v>4000</v>
      </c>
      <c r="E9" s="71">
        <f>E10</f>
        <v>4000</v>
      </c>
      <c r="F9" s="71">
        <f>F10</f>
        <v>2703.78</v>
      </c>
      <c r="G9" s="72">
        <f>(F9*100)/C9</f>
        <v>99.54054471957765</v>
      </c>
      <c r="H9" s="72">
        <f>(F9*100)/E9</f>
        <v>67.5945</v>
      </c>
    </row>
    <row r="10">
      <c r="A10"/>
      <c r="B10" s="16" t="s">
        <v>205</v>
      </c>
      <c r="C10" s="73">
        <v>2716.26</v>
      </c>
      <c r="D10" s="73">
        <v>4000</v>
      </c>
      <c r="E10" s="73">
        <v>4000</v>
      </c>
      <c r="F10" s="74">
        <v>2703.78</v>
      </c>
      <c r="G10" s="70">
        <f>(F10*100)/C10</f>
        <v>99.54054471957765</v>
      </c>
      <c r="H10" s="70">
        <f>(F10*100)/E10</f>
        <v>67.5945</v>
      </c>
    </row>
    <row r="11">
      <c r="A11"/>
      <c r="B11" s="8" t="s">
        <v>206</v>
      </c>
      <c r="C11" s="71">
        <f>C12</f>
        <v>72000</v>
      </c>
      <c r="D11" s="71">
        <f>D12</f>
        <v>52250</v>
      </c>
      <c r="E11" s="71">
        <f>E12</f>
        <v>52250</v>
      </c>
      <c r="F11" s="71">
        <f>F12</f>
        <v>15354.6</v>
      </c>
      <c r="G11" s="72">
        <f>(F11*100)/C11</f>
        <v>21.325833333333332</v>
      </c>
      <c r="H11" s="72">
        <f>(F11*100)/E11</f>
        <v>29.386794258373207</v>
      </c>
    </row>
    <row r="12">
      <c r="A12"/>
      <c r="B12" s="16" t="s">
        <v>207</v>
      </c>
      <c r="C12" s="73">
        <v>72000</v>
      </c>
      <c r="D12" s="73">
        <v>52250</v>
      </c>
      <c r="E12" s="73">
        <v>52250</v>
      </c>
      <c r="F12" s="74">
        <v>15354.6</v>
      </c>
      <c r="G12" s="70">
        <f>(F12*100)/C12</f>
        <v>21.325833333333332</v>
      </c>
      <c r="H12" s="70">
        <f>(F12*100)/E12</f>
        <v>29.386794258373207</v>
      </c>
    </row>
    <row r="13" spans="2:8" x14ac:dyDescent="0.25">
      <c r="B13" s="8" t="s">
        <v>33</v>
      </c>
      <c r="C13" s="75">
        <f>C14+C16+C18</f>
        <v>8651205.969999999</v>
      </c>
      <c r="D13" s="75">
        <f>D14+D16+D18</f>
        <v>9531436</v>
      </c>
      <c r="E13" s="75">
        <f>E14+E16+E18</f>
        <v>9465394</v>
      </c>
      <c r="F13" s="75">
        <f>F14+F16+F18</f>
        <v>9453208.95</v>
      </c>
      <c r="G13" s="72">
        <f>(F13*100)/C13</f>
        <v>109.27041828366042</v>
      </c>
      <c r="H13" s="72">
        <f>(F13*100)/E13</f>
        <v>99.87126737671987</v>
      </c>
    </row>
    <row r="14">
      <c r="A14"/>
      <c r="B14" s="8" t="s">
        <v>202</v>
      </c>
      <c r="C14" s="75">
        <f>C15</f>
        <v>8604075.52</v>
      </c>
      <c r="D14" s="75">
        <f>D15</f>
        <v>9475186</v>
      </c>
      <c r="E14" s="75">
        <f>E15</f>
        <v>9409144</v>
      </c>
      <c r="F14" s="75">
        <f>F15</f>
        <v>9406678.95</v>
      </c>
      <c r="G14" s="72">
        <f>(F14*100)/C14</f>
        <v>109.32817742166912</v>
      </c>
      <c r="H14" s="72">
        <f>(F14*100)/E14</f>
        <v>99.97380154879126</v>
      </c>
    </row>
    <row r="15">
      <c r="A15"/>
      <c r="B15" s="16" t="s">
        <v>203</v>
      </c>
      <c r="C15" s="73">
        <v>8604075.52</v>
      </c>
      <c r="D15" s="73">
        <v>9475186</v>
      </c>
      <c r="E15" s="76">
        <v>9409144</v>
      </c>
      <c r="F15" s="74">
        <v>9406678.95</v>
      </c>
      <c r="G15" s="70">
        <f>(F15*100)/C15</f>
        <v>109.32817742166912</v>
      </c>
      <c r="H15" s="70">
        <f>(F15*100)/E15</f>
        <v>99.97380154879126</v>
      </c>
    </row>
    <row r="16">
      <c r="A16"/>
      <c r="B16" s="8" t="s">
        <v>204</v>
      </c>
      <c r="C16" s="75">
        <f>C17</f>
        <v>2365.28</v>
      </c>
      <c r="D16" s="75">
        <f>D17</f>
        <v>4000</v>
      </c>
      <c r="E16" s="75">
        <f>E17</f>
        <v>4000</v>
      </c>
      <c r="F16" s="75">
        <f>F17</f>
        <v>42.52</v>
      </c>
      <c r="G16" s="72">
        <f>(F16*100)/C16</f>
        <v>1.7976730027734558</v>
      </c>
      <c r="H16" s="72">
        <f>(F16*100)/E16</f>
        <v>1.063</v>
      </c>
    </row>
    <row r="17">
      <c r="A17"/>
      <c r="B17" s="16" t="s">
        <v>205</v>
      </c>
      <c r="C17" s="73">
        <v>2365.28</v>
      </c>
      <c r="D17" s="73">
        <v>4000</v>
      </c>
      <c r="E17" s="76">
        <v>4000</v>
      </c>
      <c r="F17" s="74">
        <v>42.52</v>
      </c>
      <c r="G17" s="70">
        <f>(F17*100)/C17</f>
        <v>1.7976730027734558</v>
      </c>
      <c r="H17" s="70">
        <f>(F17*100)/E17</f>
        <v>1.063</v>
      </c>
    </row>
    <row r="18">
      <c r="A18"/>
      <c r="B18" s="8" t="s">
        <v>206</v>
      </c>
      <c r="C18" s="75">
        <f>C19</f>
        <v>44765.17</v>
      </c>
      <c r="D18" s="75">
        <f>D19</f>
        <v>52250</v>
      </c>
      <c r="E18" s="75">
        <f>E19</f>
        <v>52250</v>
      </c>
      <c r="F18" s="75">
        <f>F19</f>
        <v>46487.48</v>
      </c>
      <c r="G18" s="72">
        <f>(F18*100)/C18</f>
        <v>103.84743317181639</v>
      </c>
      <c r="H18" s="72">
        <f>(F18*100)/E18</f>
        <v>88.97125358851675</v>
      </c>
    </row>
    <row r="19">
      <c r="A19"/>
      <c r="B19" s="16" t="s">
        <v>207</v>
      </c>
      <c r="C19" s="73">
        <v>44765.17</v>
      </c>
      <c r="D19" s="73">
        <v>52250</v>
      </c>
      <c r="E19" s="76">
        <v>52250</v>
      </c>
      <c r="F19" s="74">
        <v>46487.48</v>
      </c>
      <c r="G19" s="70">
        <f>(F19*100)/C19</f>
        <v>103.84743317181639</v>
      </c>
      <c r="H19" s="70">
        <f>(F19*100)/E19</f>
        <v>88.97125358851675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H12"/>
  <sheetViews>
    <sheetView workbookViewId="0">
      <selection activeCell="F5" sqref="F5"/>
    </sheetView>
  </sheetViews>
  <sheetFormatPr baseColWidth="8"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17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68</v>
      </c>
      <c r="D4" s="28" t="s">
        <v>59</v>
      </c>
      <c r="E4" s="28" t="s">
        <v>60</v>
      </c>
      <c r="F4" s="28" t="s">
        <v>70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33</v>
      </c>
      <c r="C6" s="75">
        <f>C7</f>
        <v>8651205.97</v>
      </c>
      <c r="D6" s="75">
        <f>D7</f>
        <v>9531436</v>
      </c>
      <c r="E6" s="75">
        <f>E7</f>
        <v>9465394</v>
      </c>
      <c r="F6" s="75">
        <f>F7</f>
        <v>9453208.95</v>
      </c>
      <c r="G6" s="70">
        <f>(F6*100)/C6</f>
        <v>109.27041828366039</v>
      </c>
      <c r="H6" s="70">
        <f>(F6*100)/E6</f>
        <v>99.87126737671987</v>
      </c>
    </row>
    <row r="7">
      <c r="A7"/>
      <c r="B7" s="8" t="s">
        <v>208</v>
      </c>
      <c r="C7" s="75">
        <f>C8</f>
        <v>8651205.97</v>
      </c>
      <c r="D7" s="75">
        <f>D8</f>
        <v>9531436</v>
      </c>
      <c r="E7" s="75">
        <f>E8</f>
        <v>9465394</v>
      </c>
      <c r="F7" s="75">
        <f>F8</f>
        <v>9453208.95</v>
      </c>
      <c r="G7" s="70">
        <f>(F7*100)/C7</f>
        <v>109.27041828366039</v>
      </c>
      <c r="H7" s="70">
        <f>(F7*100)/E7</f>
        <v>99.87126737671987</v>
      </c>
    </row>
    <row r="8">
      <c r="A8"/>
      <c r="B8" s="11" t="s">
        <v>209</v>
      </c>
      <c r="C8" s="73">
        <v>8651205.97</v>
      </c>
      <c r="D8" s="73">
        <v>9531436</v>
      </c>
      <c r="E8" s="73">
        <v>9465394</v>
      </c>
      <c r="F8" s="74">
        <v>9453208.95</v>
      </c>
      <c r="G8" s="70">
        <f>(F8*100)/C8</f>
        <v>109.27041828366039</v>
      </c>
      <c r="H8" s="70">
        <f>(F8*100)/E8</f>
        <v>99.87126737671987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L15"/>
  <sheetViews>
    <sheetView workbookViewId="0">
      <selection activeCell="H16" sqref="H16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8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5.75" customHeight="1" x14ac:dyDescent="0.25">
      <c r="B5" s="98" t="s">
        <v>18</v>
      </c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95" t="s">
        <v>3</v>
      </c>
      <c r="C7" s="96"/>
      <c r="D7" s="96"/>
      <c r="E7" s="96"/>
      <c r="F7" s="97"/>
      <c r="G7" s="31" t="s">
        <v>64</v>
      </c>
      <c r="H7" s="31" t="s">
        <v>59</v>
      </c>
      <c r="I7" s="31" t="s">
        <v>60</v>
      </c>
      <c r="J7" s="31" t="s">
        <v>66</v>
      </c>
      <c r="K7" s="31" t="s">
        <v>6</v>
      </c>
      <c r="L7" s="31" t="s">
        <v>22</v>
      </c>
    </row>
    <row r="8" spans="2:12" x14ac:dyDescent="0.25">
      <c r="B8" s="95">
        <v>1</v>
      </c>
      <c r="C8" s="96"/>
      <c r="D8" s="96"/>
      <c r="E8" s="96"/>
      <c r="F8" s="97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H14"/>
  <sheetViews>
    <sheetView workbookViewId="0">
      <selection activeCell="M20" sqref="M20"/>
    </sheetView>
  </sheetViews>
  <sheetFormatPr baseColWidth="8"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19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58</v>
      </c>
      <c r="D4" s="28" t="s">
        <v>59</v>
      </c>
      <c r="E4" s="28" t="s">
        <v>60</v>
      </c>
      <c r="F4" s="28" t="s">
        <v>62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46</v>
      </c>
      <c r="C10" s="75">
        <f>C11</f>
        <v>44765.17</v>
      </c>
      <c r="D10" s="75">
        <f>D11</f>
        <v>52250</v>
      </c>
      <c r="E10" s="75">
        <f>E11</f>
        <v>52250</v>
      </c>
      <c r="F10" s="75">
        <f>F11</f>
        <v>46487.48</v>
      </c>
      <c r="G10" s="69">
        <f>(F10*100)/C10</f>
        <v>103.84743317181639</v>
      </c>
      <c r="H10" s="69">
        <f>(F10*100)/E10</f>
        <v>88.97125358851675</v>
      </c>
    </row>
    <row r="11">
      <c r="A11"/>
      <c r="B11" s="8" t="s">
        <v>206</v>
      </c>
      <c r="C11" s="75">
        <f>C12</f>
        <v>44765.17</v>
      </c>
      <c r="D11" s="75">
        <f>D12</f>
        <v>52250</v>
      </c>
      <c r="E11" s="75">
        <f>E12</f>
        <v>52250</v>
      </c>
      <c r="F11" s="75">
        <f>F12</f>
        <v>46487.48</v>
      </c>
      <c r="G11" s="69">
        <f>(F11*100)/C11</f>
        <v>103.84743317181639</v>
      </c>
      <c r="H11" s="69">
        <f>(F11*100)/E11</f>
        <v>88.97125358851675</v>
      </c>
    </row>
    <row r="12">
      <c r="A12"/>
      <c r="B12" s="16" t="s">
        <v>207</v>
      </c>
      <c r="C12" s="73">
        <v>44765.17</v>
      </c>
      <c r="D12" s="73">
        <v>52250</v>
      </c>
      <c r="E12" s="76">
        <v>52250</v>
      </c>
      <c r="F12" s="74">
        <v>46487.48</v>
      </c>
      <c r="G12" s="70">
        <f>(F12*100)/C12</f>
        <v>103.84743317181639</v>
      </c>
      <c r="H12" s="70">
        <f>(F12*100)/E12</f>
        <v>88.97125358851675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5" tint="0.3999755851924192"/>
    <pageSetUpPr fitToPage="1"/>
  </sheetPr>
  <dimension ref="A1:F7870"/>
  <sheetViews>
    <sheetView zoomScaleNormal="100" workbookViewId="0">
      <selection activeCell="H19" sqref="H19"/>
    </sheetView>
  </sheetViews>
  <sheetFormatPr baseColWidth="8"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34</v>
      </c>
      <c r="B1" s="38" t="s">
        <v>210</v>
      </c>
      <c r="C1" s="39"/>
    </row>
    <row r="2" spans="1:6" ht="15" customHeight="1" x14ac:dyDescent="0.2">
      <c r="A2" s="41" t="s">
        <v>35</v>
      </c>
      <c r="B2" s="42" t="s">
        <v>211</v>
      </c>
      <c r="C2" s="39"/>
    </row>
    <row r="3" spans="1:6" s="39" customFormat="1" ht="43.5" customHeight="1" x14ac:dyDescent="0.2">
      <c r="A3" s="43" t="s">
        <v>36</v>
      </c>
      <c r="B3" s="37" t="s">
        <v>212</v>
      </c>
    </row>
    <row r="4" spans="1:6" s="39" customFormat="1" x14ac:dyDescent="0.2">
      <c r="A4" s="43" t="s">
        <v>37</v>
      </c>
      <c r="B4" s="44" t="s">
        <v>213</v>
      </c>
    </row>
    <row r="5" spans="1:6" s="39" customFormat="1" x14ac:dyDescent="0.2">
      <c r="A5" s="45"/>
      <c r="B5" s="46"/>
    </row>
    <row r="6" spans="1:6" s="39" customFormat="1" x14ac:dyDescent="0.2">
      <c r="A6" s="45" t="s">
        <v>38</v>
      </c>
      <c r="B6" s="46"/>
    </row>
    <row r="7">
      <c r="A7" s="47" t="s">
        <v>214</v>
      </c>
      <c r="B7" s="46"/>
      <c r="C7" s="77">
        <f>C13+C58+C113</f>
        <v>9475186</v>
      </c>
      <c r="D7" s="77">
        <f>D13+D58+D113</f>
        <v>9409144</v>
      </c>
      <c r="E7" s="77">
        <f>E13+E58+E113</f>
        <v>9406678.950000001</v>
      </c>
      <c r="F7" s="77">
        <f>(E7*100)/D7</f>
        <v>99.97380154879126</v>
      </c>
    </row>
    <row r="8">
      <c r="A8" s="47" t="s">
        <v>95</v>
      </c>
      <c r="B8" s="46"/>
      <c r="C8" s="77">
        <f>C75+C81</f>
        <v>4000</v>
      </c>
      <c r="D8" s="77">
        <f>D75+D81</f>
        <v>4000</v>
      </c>
      <c r="E8" s="77">
        <f>E75+E81</f>
        <v>42.52</v>
      </c>
      <c r="F8" s="77">
        <f>(E8*100)/D8</f>
        <v>1.063</v>
      </c>
    </row>
    <row r="9">
      <c r="A9" s="47" t="s">
        <v>215</v>
      </c>
      <c r="B9" s="46"/>
      <c r="C9" s="77"/>
      <c r="D9" s="77"/>
      <c r="E9" s="77"/>
      <c r="F9" s="77" t="e">
        <f>(E9*100)/D9</f>
        <v>#DIV/0!</v>
      </c>
    </row>
    <row r="10">
      <c r="A10" s="47" t="s">
        <v>216</v>
      </c>
      <c r="B10" s="46"/>
      <c r="C10" s="77">
        <f>C96</f>
        <v>52250</v>
      </c>
      <c r="D10" s="77">
        <f>D96</f>
        <v>52250</v>
      </c>
      <c r="E10" s="77">
        <f>E96</f>
        <v>46487.48</v>
      </c>
      <c r="F10" s="77">
        <f>(E10*100)/D10</f>
        <v>88.97125358851675</v>
      </c>
    </row>
    <row r="11" spans="1:6" s="57" customFormat="1" x14ac:dyDescent="0.2"/>
    <row r="12">
      <c r="A12" s="47" t="s">
        <v>217</v>
      </c>
      <c r="B12" s="47" t="s">
        <v>218</v>
      </c>
      <c r="C12" s="47" t="s">
        <v>59</v>
      </c>
      <c r="D12" s="47" t="s">
        <v>219</v>
      </c>
      <c r="E12" s="47" t="s">
        <v>220</v>
      </c>
      <c r="F12" s="47" t="s">
        <v>221</v>
      </c>
    </row>
    <row r="13">
      <c r="A13" s="49" t="s">
        <v>93</v>
      </c>
      <c r="B13" s="50" t="s">
        <v>94</v>
      </c>
      <c r="C13" s="80">
        <f>C14+C22+C52</f>
        <v>9426186</v>
      </c>
      <c r="D13" s="80">
        <f>D14+D22+D52</f>
        <v>9372934</v>
      </c>
      <c r="E13" s="80">
        <f>E14+E22+E52</f>
        <v>9370561.450000001</v>
      </c>
      <c r="F13" s="81">
        <f>(E13*100)/D13</f>
        <v>99.97468722173868</v>
      </c>
    </row>
    <row r="14">
      <c r="A14" s="51" t="s">
        <v>95</v>
      </c>
      <c r="B14" s="52" t="s">
        <v>96</v>
      </c>
      <c r="C14" s="82">
        <f>C15+C18+C20</f>
        <v>7329601</v>
      </c>
      <c r="D14" s="82">
        <f>D15+D18+D20</f>
        <v>7360701</v>
      </c>
      <c r="E14" s="82">
        <f>E15+E18+E20</f>
        <v>7360077.58</v>
      </c>
      <c r="F14" s="81">
        <f>(E14*100)/D14</f>
        <v>99.99153042624609</v>
      </c>
    </row>
    <row r="15">
      <c r="A15" s="53" t="s">
        <v>97</v>
      </c>
      <c r="B15" s="54" t="s">
        <v>98</v>
      </c>
      <c r="C15" s="83">
        <f>C16+C17</f>
        <v>6084400</v>
      </c>
      <c r="D15" s="83">
        <f>D16+D17</f>
        <v>6161400</v>
      </c>
      <c r="E15" s="83">
        <f>E16+E17</f>
        <v>6160558.04</v>
      </c>
      <c r="F15" s="83">
        <f>(E15*100)/D15</f>
        <v>99.98633492388093</v>
      </c>
    </row>
    <row r="16">
      <c r="A16" s="55" t="s">
        <v>99</v>
      </c>
      <c r="B16" s="56" t="s">
        <v>100</v>
      </c>
      <c r="C16" s="84">
        <v>5944400</v>
      </c>
      <c r="D16" s="84">
        <v>6056800</v>
      </c>
      <c r="E16" s="84">
        <v>6055993.15</v>
      </c>
      <c r="F16" s="84"/>
    </row>
    <row r="17">
      <c r="A17" s="55" t="s">
        <v>101</v>
      </c>
      <c r="B17" s="56" t="s">
        <v>102</v>
      </c>
      <c r="C17" s="84">
        <v>140000</v>
      </c>
      <c r="D17" s="84">
        <v>104600</v>
      </c>
      <c r="E17" s="84">
        <v>104564.89</v>
      </c>
      <c r="F17" s="84"/>
    </row>
    <row r="18">
      <c r="A18" s="53" t="s">
        <v>103</v>
      </c>
      <c r="B18" s="54" t="s">
        <v>104</v>
      </c>
      <c r="C18" s="83">
        <f>C19</f>
        <v>241275</v>
      </c>
      <c r="D18" s="83">
        <f>D19</f>
        <v>233775</v>
      </c>
      <c r="E18" s="83">
        <f>E19</f>
        <v>234010.46</v>
      </c>
      <c r="F18" s="83">
        <f>(E18*100)/D18</f>
        <v>100.10072077852637</v>
      </c>
    </row>
    <row r="19">
      <c r="A19" s="55" t="s">
        <v>105</v>
      </c>
      <c r="B19" s="56" t="s">
        <v>104</v>
      </c>
      <c r="C19" s="84">
        <v>241275</v>
      </c>
      <c r="D19" s="84">
        <v>233775</v>
      </c>
      <c r="E19" s="84">
        <v>234010.46</v>
      </c>
      <c r="F19" s="84"/>
    </row>
    <row r="20">
      <c r="A20" s="53" t="s">
        <v>106</v>
      </c>
      <c r="B20" s="54" t="s">
        <v>107</v>
      </c>
      <c r="C20" s="83">
        <f>C21</f>
        <v>1003926</v>
      </c>
      <c r="D20" s="83">
        <f>D21</f>
        <v>965526</v>
      </c>
      <c r="E20" s="83">
        <f>E21</f>
        <v>965509.08</v>
      </c>
      <c r="F20" s="83">
        <f>(E20*100)/D20</f>
        <v>99.99824758732545</v>
      </c>
    </row>
    <row r="21">
      <c r="A21" s="55" t="s">
        <v>108</v>
      </c>
      <c r="B21" s="56" t="s">
        <v>109</v>
      </c>
      <c r="C21" s="84">
        <v>1003926</v>
      </c>
      <c r="D21" s="84">
        <v>965526</v>
      </c>
      <c r="E21" s="84">
        <v>965509.08</v>
      </c>
      <c r="F21" s="84"/>
    </row>
    <row r="22">
      <c r="A22" s="51" t="s">
        <v>110</v>
      </c>
      <c r="B22" s="52" t="s">
        <v>111</v>
      </c>
      <c r="C22" s="82">
        <f>C23+C28+C34+C44+C46</f>
        <v>2083085</v>
      </c>
      <c r="D22" s="82">
        <f>D23+D28+D34+D44+D46</f>
        <v>2003649</v>
      </c>
      <c r="E22" s="82">
        <f>E23+E28+E34+E44+E46</f>
        <v>2001909.6400000001</v>
      </c>
      <c r="F22" s="81">
        <f>(E22*100)/D22</f>
        <v>99.91319038414413</v>
      </c>
    </row>
    <row r="23">
      <c r="A23" s="53" t="s">
        <v>112</v>
      </c>
      <c r="B23" s="54" t="s">
        <v>113</v>
      </c>
      <c r="C23" s="83">
        <f>C24+C25+C26+C27</f>
        <v>195000</v>
      </c>
      <c r="D23" s="83">
        <f>D24+D25+D26+D27</f>
        <v>154020</v>
      </c>
      <c r="E23" s="83">
        <f>E24+E25+E26+E27</f>
        <v>152590.21</v>
      </c>
      <c r="F23" s="83">
        <f>(E23*100)/D23</f>
        <v>99.07168549539021</v>
      </c>
    </row>
    <row r="24">
      <c r="A24" s="55" t="s">
        <v>114</v>
      </c>
      <c r="B24" s="56" t="s">
        <v>115</v>
      </c>
      <c r="C24" s="84">
        <v>15000</v>
      </c>
      <c r="D24" s="84">
        <v>7700</v>
      </c>
      <c r="E24" s="84">
        <v>7634.05</v>
      </c>
      <c r="F24" s="84"/>
    </row>
    <row r="25">
      <c r="A25" s="55" t="s">
        <v>116</v>
      </c>
      <c r="B25" s="56" t="s">
        <v>117</v>
      </c>
      <c r="C25" s="84">
        <v>165000</v>
      </c>
      <c r="D25" s="84">
        <v>140300</v>
      </c>
      <c r="E25" s="84">
        <v>140237.28</v>
      </c>
      <c r="F25" s="84"/>
    </row>
    <row r="26">
      <c r="A26" s="55" t="s">
        <v>118</v>
      </c>
      <c r="B26" s="56" t="s">
        <v>119</v>
      </c>
      <c r="C26" s="84">
        <v>10000</v>
      </c>
      <c r="D26" s="84">
        <v>3200</v>
      </c>
      <c r="E26" s="84">
        <v>3185.5</v>
      </c>
      <c r="F26" s="84"/>
    </row>
    <row r="27">
      <c r="A27" s="55" t="s">
        <v>120</v>
      </c>
      <c r="B27" s="56" t="s">
        <v>121</v>
      </c>
      <c r="C27" s="84">
        <v>5000</v>
      </c>
      <c r="D27" s="84">
        <v>2820</v>
      </c>
      <c r="E27" s="84">
        <v>1533.38</v>
      </c>
      <c r="F27" s="84"/>
    </row>
    <row r="28">
      <c r="A28" s="53" t="s">
        <v>122</v>
      </c>
      <c r="B28" s="54" t="s">
        <v>123</v>
      </c>
      <c r="C28" s="83">
        <f>C29+C30+C31+C32+C33</f>
        <v>235000</v>
      </c>
      <c r="D28" s="83">
        <f>D29+D30+D31+D32+D33</f>
        <v>190685</v>
      </c>
      <c r="E28" s="83">
        <f>E29+E30+E31+E32+E33</f>
        <v>190619.65000000002</v>
      </c>
      <c r="F28" s="83">
        <f>(E28*100)/D28</f>
        <v>99.96572881978132</v>
      </c>
    </row>
    <row r="29">
      <c r="A29" s="55" t="s">
        <v>124</v>
      </c>
      <c r="B29" s="56" t="s">
        <v>125</v>
      </c>
      <c r="C29" s="84">
        <v>80000</v>
      </c>
      <c r="D29" s="84">
        <v>63715</v>
      </c>
      <c r="E29" s="84">
        <v>63714.66</v>
      </c>
      <c r="F29" s="84"/>
    </row>
    <row r="30">
      <c r="A30" s="55" t="s">
        <v>126</v>
      </c>
      <c r="B30" s="56" t="s">
        <v>127</v>
      </c>
      <c r="C30" s="84">
        <v>130000</v>
      </c>
      <c r="D30" s="84">
        <v>117436</v>
      </c>
      <c r="E30" s="84">
        <v>117435.88</v>
      </c>
      <c r="F30" s="84"/>
    </row>
    <row r="31">
      <c r="A31" s="55" t="s">
        <v>128</v>
      </c>
      <c r="B31" s="56" t="s">
        <v>129</v>
      </c>
      <c r="C31" s="84">
        <v>10000</v>
      </c>
      <c r="D31" s="84">
        <v>3334</v>
      </c>
      <c r="E31" s="84">
        <v>3333.26</v>
      </c>
      <c r="F31" s="84"/>
    </row>
    <row r="32">
      <c r="A32" s="55" t="s">
        <v>130</v>
      </c>
      <c r="B32" s="56" t="s">
        <v>131</v>
      </c>
      <c r="C32" s="84">
        <v>10000</v>
      </c>
      <c r="D32" s="84">
        <v>4200</v>
      </c>
      <c r="E32" s="84">
        <v>4135.85</v>
      </c>
      <c r="F32" s="84"/>
    </row>
    <row r="33">
      <c r="A33" s="55" t="s">
        <v>132</v>
      </c>
      <c r="B33" s="56" t="s">
        <v>133</v>
      </c>
      <c r="C33" s="84">
        <v>5000</v>
      </c>
      <c r="D33" s="84">
        <v>2000</v>
      </c>
      <c r="E33" s="84">
        <v>2000</v>
      </c>
      <c r="F33" s="84"/>
    </row>
    <row r="34">
      <c r="A34" s="53" t="s">
        <v>134</v>
      </c>
      <c r="B34" s="54" t="s">
        <v>135</v>
      </c>
      <c r="C34" s="83">
        <f>C35+C36+C37+C38+C39+C40+C41+C42+C43</f>
        <v>1629585</v>
      </c>
      <c r="D34" s="83">
        <f>D35+D36+D37+D38+D39+D40+D41+D42+D43</f>
        <v>1647310</v>
      </c>
      <c r="E34" s="83">
        <f>E35+E36+E37+E38+E39+E40+E41+E42+E43</f>
        <v>1647306.09</v>
      </c>
      <c r="F34" s="83">
        <f>(E34*100)/D34</f>
        <v>99.99976264333975</v>
      </c>
    </row>
    <row r="35">
      <c r="A35" s="55" t="s">
        <v>136</v>
      </c>
      <c r="B35" s="56" t="s">
        <v>137</v>
      </c>
      <c r="C35" s="84">
        <v>520000</v>
      </c>
      <c r="D35" s="84">
        <v>520000</v>
      </c>
      <c r="E35" s="84">
        <v>500318.33</v>
      </c>
      <c r="F35" s="84"/>
    </row>
    <row r="36">
      <c r="A36" s="55" t="s">
        <v>138</v>
      </c>
      <c r="B36" s="56" t="s">
        <v>139</v>
      </c>
      <c r="C36" s="84">
        <v>110000</v>
      </c>
      <c r="D36" s="84">
        <v>110000</v>
      </c>
      <c r="E36" s="84">
        <v>76060.25</v>
      </c>
      <c r="F36" s="84"/>
    </row>
    <row r="37">
      <c r="A37" s="55" t="s">
        <v>140</v>
      </c>
      <c r="B37" s="56" t="s">
        <v>141</v>
      </c>
      <c r="C37" s="84">
        <v>4000</v>
      </c>
      <c r="D37" s="84">
        <v>4000</v>
      </c>
      <c r="E37" s="84">
        <v>1329.46</v>
      </c>
      <c r="F37" s="84"/>
    </row>
    <row r="38">
      <c r="A38" s="55" t="s">
        <v>142</v>
      </c>
      <c r="B38" s="56" t="s">
        <v>143</v>
      </c>
      <c r="C38" s="84">
        <v>50000</v>
      </c>
      <c r="D38" s="84">
        <v>50000</v>
      </c>
      <c r="E38" s="84">
        <v>47070.1</v>
      </c>
      <c r="F38" s="84"/>
    </row>
    <row r="39">
      <c r="A39" s="55" t="s">
        <v>144</v>
      </c>
      <c r="B39" s="56" t="s">
        <v>145</v>
      </c>
      <c r="C39" s="84">
        <v>11000</v>
      </c>
      <c r="D39" s="84">
        <v>11000</v>
      </c>
      <c r="E39" s="84">
        <v>8305.31</v>
      </c>
      <c r="F39" s="84"/>
    </row>
    <row r="40">
      <c r="A40" s="55" t="s">
        <v>146</v>
      </c>
      <c r="B40" s="56" t="s">
        <v>147</v>
      </c>
      <c r="C40" s="84">
        <v>30000</v>
      </c>
      <c r="D40" s="84">
        <v>30000</v>
      </c>
      <c r="E40" s="84">
        <v>14146.87</v>
      </c>
      <c r="F40" s="84"/>
    </row>
    <row r="41">
      <c r="A41" s="55" t="s">
        <v>148</v>
      </c>
      <c r="B41" s="56" t="s">
        <v>149</v>
      </c>
      <c r="C41" s="84">
        <v>897385</v>
      </c>
      <c r="D41" s="84">
        <v>915110</v>
      </c>
      <c r="E41" s="84">
        <v>993888.84</v>
      </c>
      <c r="F41" s="84"/>
    </row>
    <row r="42">
      <c r="A42" s="55" t="s">
        <v>150</v>
      </c>
      <c r="B42" s="56" t="s">
        <v>151</v>
      </c>
      <c r="C42" s="84">
        <v>200</v>
      </c>
      <c r="D42" s="84">
        <v>200</v>
      </c>
      <c r="E42" s="84">
        <v>22.92</v>
      </c>
      <c r="F42" s="84"/>
    </row>
    <row r="43">
      <c r="A43" s="55" t="s">
        <v>152</v>
      </c>
      <c r="B43" s="56" t="s">
        <v>153</v>
      </c>
      <c r="C43" s="84">
        <v>7000</v>
      </c>
      <c r="D43" s="84">
        <v>7000</v>
      </c>
      <c r="E43" s="84">
        <v>6164.01</v>
      </c>
      <c r="F43" s="84"/>
    </row>
    <row r="44">
      <c r="A44" s="53" t="s">
        <v>154</v>
      </c>
      <c r="B44" s="54" t="s">
        <v>155</v>
      </c>
      <c r="C44" s="83">
        <f>C45</f>
        <v>4000</v>
      </c>
      <c r="D44" s="83">
        <f>D45</f>
        <v>2484</v>
      </c>
      <c r="E44" s="83">
        <f>E45</f>
        <v>2483.88</v>
      </c>
      <c r="F44" s="83">
        <f>(E44*100)/D44</f>
        <v>99.9951690821256</v>
      </c>
    </row>
    <row r="45">
      <c r="A45" s="55" t="s">
        <v>156</v>
      </c>
      <c r="B45" s="56" t="s">
        <v>157</v>
      </c>
      <c r="C45" s="84">
        <v>4000</v>
      </c>
      <c r="D45" s="84">
        <v>2484</v>
      </c>
      <c r="E45" s="84">
        <v>2483.88</v>
      </c>
      <c r="F45" s="84"/>
    </row>
    <row r="46">
      <c r="A46" s="53" t="s">
        <v>158</v>
      </c>
      <c r="B46" s="54" t="s">
        <v>159</v>
      </c>
      <c r="C46" s="83">
        <f>C47+C48+C49+C50+C51</f>
        <v>19500</v>
      </c>
      <c r="D46" s="83">
        <f>D47+D48+D49+D50+D51</f>
        <v>9150</v>
      </c>
      <c r="E46" s="83">
        <f>E47+E48+E49+E50+E51</f>
        <v>8909.81</v>
      </c>
      <c r="F46" s="83">
        <f>(E46*100)/D46</f>
        <v>97.37497267759562</v>
      </c>
    </row>
    <row r="47">
      <c r="A47" s="55" t="s">
        <v>160</v>
      </c>
      <c r="B47" s="56" t="s">
        <v>161</v>
      </c>
      <c r="C47" s="84">
        <v>2000</v>
      </c>
      <c r="D47" s="84">
        <v>100</v>
      </c>
      <c r="E47" s="84">
        <v>0</v>
      </c>
      <c r="F47" s="84"/>
    </row>
    <row r="48">
      <c r="A48" s="55" t="s">
        <v>162</v>
      </c>
      <c r="B48" s="56" t="s">
        <v>163</v>
      </c>
      <c r="C48" s="84">
        <v>5000</v>
      </c>
      <c r="D48" s="84">
        <v>3100</v>
      </c>
      <c r="E48" s="84">
        <v>3073.49</v>
      </c>
      <c r="F48" s="84"/>
    </row>
    <row r="49">
      <c r="A49" s="55" t="s">
        <v>164</v>
      </c>
      <c r="B49" s="56" t="s">
        <v>165</v>
      </c>
      <c r="C49" s="84">
        <v>6500</v>
      </c>
      <c r="D49" s="84">
        <v>5100</v>
      </c>
      <c r="E49" s="84">
        <v>5016.06</v>
      </c>
      <c r="F49" s="84"/>
    </row>
    <row r="50">
      <c r="A50" s="55" t="s">
        <v>166</v>
      </c>
      <c r="B50" s="56" t="s">
        <v>167</v>
      </c>
      <c r="C50" s="84">
        <v>5000</v>
      </c>
      <c r="D50" s="84">
        <v>750</v>
      </c>
      <c r="E50" s="84">
        <v>750</v>
      </c>
      <c r="F50" s="84"/>
    </row>
    <row r="51">
      <c r="A51" s="55" t="s">
        <v>168</v>
      </c>
      <c r="B51" s="56" t="s">
        <v>159</v>
      </c>
      <c r="C51" s="84">
        <v>1000</v>
      </c>
      <c r="D51" s="84">
        <v>100</v>
      </c>
      <c r="E51" s="84">
        <v>70.26</v>
      </c>
      <c r="F51" s="84"/>
    </row>
    <row r="52">
      <c r="A52" s="51" t="s">
        <v>169</v>
      </c>
      <c r="B52" s="52" t="s">
        <v>170</v>
      </c>
      <c r="C52" s="82">
        <f>C53+C55</f>
        <v>13500</v>
      </c>
      <c r="D52" s="82">
        <f>D53+D55</f>
        <v>8584</v>
      </c>
      <c r="E52" s="82">
        <f>E53+E55</f>
        <v>8574.23</v>
      </c>
      <c r="F52" s="81">
        <f>(E52*100)/D52</f>
        <v>99.8861835973905</v>
      </c>
    </row>
    <row r="53">
      <c r="A53" s="53" t="s">
        <v>171</v>
      </c>
      <c r="B53" s="54" t="s">
        <v>172</v>
      </c>
      <c r="C53" s="83">
        <f>C54</f>
        <v>2930</v>
      </c>
      <c r="D53" s="83">
        <f>D54</f>
        <v>2930</v>
      </c>
      <c r="E53" s="83">
        <f>E54</f>
        <v>3326.5</v>
      </c>
      <c r="F53" s="83">
        <f>(E53*100)/D53</f>
        <v>113.53242320819113</v>
      </c>
    </row>
    <row r="54">
      <c r="A54" s="55" t="s">
        <v>173</v>
      </c>
      <c r="B54" s="56" t="s">
        <v>174</v>
      </c>
      <c r="C54" s="84">
        <v>2930</v>
      </c>
      <c r="D54" s="84">
        <v>2930</v>
      </c>
      <c r="E54" s="84">
        <v>3326.5</v>
      </c>
      <c r="F54" s="84"/>
    </row>
    <row r="55">
      <c r="A55" s="53" t="s">
        <v>175</v>
      </c>
      <c r="B55" s="54" t="s">
        <v>176</v>
      </c>
      <c r="C55" s="83">
        <f>C56+C57</f>
        <v>10570</v>
      </c>
      <c r="D55" s="83">
        <f>D56+D57</f>
        <v>5654</v>
      </c>
      <c r="E55" s="83">
        <f>E56+E57</f>
        <v>5247.73</v>
      </c>
      <c r="F55" s="83">
        <f>(E55*100)/D55</f>
        <v>92.81446763353378</v>
      </c>
    </row>
    <row r="56">
      <c r="A56" s="55" t="s">
        <v>177</v>
      </c>
      <c r="B56" s="56" t="s">
        <v>178</v>
      </c>
      <c r="C56" s="84">
        <v>10570</v>
      </c>
      <c r="D56" s="84">
        <v>5654</v>
      </c>
      <c r="E56" s="84">
        <v>5247.73</v>
      </c>
      <c r="F56" s="84"/>
    </row>
    <row r="57">
      <c r="A57" s="55" t="s">
        <v>179</v>
      </c>
      <c r="B57" s="56" t="s">
        <v>180</v>
      </c>
      <c r="C57" s="84">
        <v>0</v>
      </c>
      <c r="D57" s="84">
        <v>0</v>
      </c>
      <c r="E57" s="84">
        <v>0</v>
      </c>
      <c r="F57" s="84"/>
    </row>
    <row r="58">
      <c r="A58" s="49" t="s">
        <v>181</v>
      </c>
      <c r="B58" s="50" t="s">
        <v>182</v>
      </c>
      <c r="C58" s="80">
        <f>C59+C66</f>
        <v>49000</v>
      </c>
      <c r="D58" s="80">
        <f>D59+D66</f>
        <v>36210</v>
      </c>
      <c r="E58" s="80">
        <f>E59+E66</f>
        <v>36117.5</v>
      </c>
      <c r="F58" s="81">
        <f>(E58*100)/D58</f>
        <v>99.74454570560619</v>
      </c>
    </row>
    <row r="59">
      <c r="A59" s="51" t="s">
        <v>183</v>
      </c>
      <c r="B59" s="52" t="s">
        <v>184</v>
      </c>
      <c r="C59" s="82">
        <f>C60+C64</f>
        <v>49000</v>
      </c>
      <c r="D59" s="82">
        <f>D60+D64</f>
        <v>36210</v>
      </c>
      <c r="E59" s="82">
        <f>E60+E64</f>
        <v>36117.5</v>
      </c>
      <c r="F59" s="81">
        <f>(E59*100)/D59</f>
        <v>99.74454570560619</v>
      </c>
    </row>
    <row r="60">
      <c r="A60" s="53" t="s">
        <v>185</v>
      </c>
      <c r="B60" s="54" t="s">
        <v>186</v>
      </c>
      <c r="C60" s="83">
        <f>C61+C62+C63</f>
        <v>31000</v>
      </c>
      <c r="D60" s="83">
        <f>D61+D62+D63</f>
        <v>21400</v>
      </c>
      <c r="E60" s="83">
        <f>E61+E62+E63</f>
        <v>21314.97</v>
      </c>
      <c r="F60" s="83">
        <f>(E60*100)/D60</f>
        <v>99.60266355140187</v>
      </c>
    </row>
    <row r="61">
      <c r="A61" s="55" t="s">
        <v>187</v>
      </c>
      <c r="B61" s="56" t="s">
        <v>188</v>
      </c>
      <c r="C61" s="84">
        <v>26000</v>
      </c>
      <c r="D61" s="84">
        <v>16400</v>
      </c>
      <c r="E61" s="84">
        <v>7169.23</v>
      </c>
      <c r="F61" s="84"/>
    </row>
    <row r="62">
      <c r="A62" s="55" t="s">
        <v>189</v>
      </c>
      <c r="B62" s="56" t="s">
        <v>190</v>
      </c>
      <c r="C62" s="84">
        <v>0</v>
      </c>
      <c r="D62" s="84">
        <v>0</v>
      </c>
      <c r="E62" s="84">
        <v>0</v>
      </c>
      <c r="F62" s="84"/>
    </row>
    <row r="63">
      <c r="A63" s="55" t="s">
        <v>191</v>
      </c>
      <c r="B63" s="56" t="s">
        <v>192</v>
      </c>
      <c r="C63" s="84">
        <v>5000</v>
      </c>
      <c r="D63" s="84">
        <v>5000</v>
      </c>
      <c r="E63" s="84">
        <v>14145.74</v>
      </c>
      <c r="F63" s="84"/>
    </row>
    <row r="64">
      <c r="A64" s="53" t="s">
        <v>193</v>
      </c>
      <c r="B64" s="54" t="s">
        <v>194</v>
      </c>
      <c r="C64" s="83">
        <f>C65</f>
        <v>18000</v>
      </c>
      <c r="D64" s="83">
        <f>D65</f>
        <v>14810</v>
      </c>
      <c r="E64" s="83">
        <f>E65</f>
        <v>14802.53</v>
      </c>
      <c r="F64" s="83">
        <f>(E64*100)/D64</f>
        <v>99.9495611073599</v>
      </c>
    </row>
    <row r="65">
      <c r="A65" s="55" t="s">
        <v>195</v>
      </c>
      <c r="B65" s="56" t="s">
        <v>196</v>
      </c>
      <c r="C65" s="84">
        <v>18000</v>
      </c>
      <c r="D65" s="84">
        <v>14810</v>
      </c>
      <c r="E65" s="84">
        <v>14802.53</v>
      </c>
      <c r="F65" s="84"/>
    </row>
    <row r="66">
      <c r="A66" s="51" t="s">
        <v>197</v>
      </c>
      <c r="B66" s="52" t="s">
        <v>198</v>
      </c>
      <c r="C66" s="82">
        <f>C67</f>
        <v>0</v>
      </c>
      <c r="D66" s="82">
        <f>D67</f>
        <v>0</v>
      </c>
      <c r="E66" s="82">
        <f>E67</f>
        <v>0</v>
      </c>
      <c r="F66" s="81" t="e">
        <f>(E66*100)/D66</f>
        <v>#DIV/0!</v>
      </c>
    </row>
    <row r="67">
      <c r="A67" s="53" t="s">
        <v>199</v>
      </c>
      <c r="B67" s="54" t="s">
        <v>200</v>
      </c>
      <c r="C67" s="83">
        <f>C68</f>
        <v>0</v>
      </c>
      <c r="D67" s="83">
        <f>D68</f>
        <v>0</v>
      </c>
      <c r="E67" s="83">
        <f>E68</f>
        <v>0</v>
      </c>
      <c r="F67" s="83" t="e">
        <f>(E67*100)/D67</f>
        <v>#DIV/0!</v>
      </c>
    </row>
    <row r="68">
      <c r="A68" s="55" t="s">
        <v>201</v>
      </c>
      <c r="B68" s="56" t="s">
        <v>200</v>
      </c>
      <c r="C68" s="84">
        <v>0</v>
      </c>
      <c r="D68" s="84">
        <v>0</v>
      </c>
      <c r="E68" s="84">
        <v>0</v>
      </c>
      <c r="F68" s="84"/>
    </row>
    <row r="69">
      <c r="A69" s="49" t="s">
        <v>71</v>
      </c>
      <c r="B69" s="50" t="s">
        <v>72</v>
      </c>
      <c r="C69" s="80">
        <f>C70</f>
        <v>9475186</v>
      </c>
      <c r="D69" s="80">
        <f>D70</f>
        <v>9409144</v>
      </c>
      <c r="E69" s="80">
        <f>E70</f>
        <v>9406678.95</v>
      </c>
      <c r="F69" s="81">
        <f>(E69*100)/D69</f>
        <v>99.97380154879126</v>
      </c>
    </row>
    <row r="70">
      <c r="A70" s="51" t="s">
        <v>85</v>
      </c>
      <c r="B70" s="52" t="s">
        <v>86</v>
      </c>
      <c r="C70" s="82">
        <f>C71</f>
        <v>9475186</v>
      </c>
      <c r="D70" s="82">
        <f>D71</f>
        <v>9409144</v>
      </c>
      <c r="E70" s="82">
        <f>E71</f>
        <v>9406678.95</v>
      </c>
      <c r="F70" s="81">
        <f>(E70*100)/D70</f>
        <v>99.97380154879126</v>
      </c>
    </row>
    <row r="71">
      <c r="A71" s="53" t="s">
        <v>87</v>
      </c>
      <c r="B71" s="54" t="s">
        <v>88</v>
      </c>
      <c r="C71" s="83">
        <f>C72+C73</f>
        <v>9475186</v>
      </c>
      <c r="D71" s="83">
        <f>D72+D73</f>
        <v>9409144</v>
      </c>
      <c r="E71" s="83">
        <f>E72+E73</f>
        <v>9406678.95</v>
      </c>
      <c r="F71" s="83">
        <f>(E71*100)/D71</f>
        <v>99.97380154879126</v>
      </c>
    </row>
    <row r="72">
      <c r="A72" s="55" t="s">
        <v>89</v>
      </c>
      <c r="B72" s="56" t="s">
        <v>90</v>
      </c>
      <c r="C72" s="84">
        <v>9426186</v>
      </c>
      <c r="D72" s="84">
        <v>9372934</v>
      </c>
      <c r="E72" s="84">
        <v>9370561.45</v>
      </c>
      <c r="F72" s="84"/>
    </row>
    <row r="73">
      <c r="A73" s="55" t="s">
        <v>91</v>
      </c>
      <c r="B73" s="56" t="s">
        <v>92</v>
      </c>
      <c r="C73" s="84">
        <v>49000</v>
      </c>
      <c r="D73" s="84">
        <v>36210</v>
      </c>
      <c r="E73" s="84">
        <v>36117.5</v>
      </c>
      <c r="F73" s="84"/>
    </row>
    <row r="74">
      <c r="A74" s="48" t="s">
        <v>214</v>
      </c>
      <c r="B74" s="48" t="s">
        <v>222</v>
      </c>
      <c r="C74" s="78"/>
      <c r="D74" s="78"/>
      <c r="E74" s="78"/>
      <c r="F74" s="79" t="e">
        <f>(E74*100)/D74</f>
        <v>#DIV/0!</v>
      </c>
    </row>
    <row r="75">
      <c r="A75" s="49" t="s">
        <v>93</v>
      </c>
      <c r="B75" s="50" t="s">
        <v>94</v>
      </c>
      <c r="C75" s="80">
        <f>C76</f>
        <v>4000</v>
      </c>
      <c r="D75" s="80">
        <f>D76</f>
        <v>4000</v>
      </c>
      <c r="E75" s="80">
        <f>E76</f>
        <v>0</v>
      </c>
      <c r="F75" s="81">
        <f>(E75*100)/D75</f>
        <v>0</v>
      </c>
    </row>
    <row r="76">
      <c r="A76" s="51" t="s">
        <v>110</v>
      </c>
      <c r="B76" s="52" t="s">
        <v>111</v>
      </c>
      <c r="C76" s="82">
        <f>C77+C79</f>
        <v>4000</v>
      </c>
      <c r="D76" s="82">
        <f>D77+D79</f>
        <v>4000</v>
      </c>
      <c r="E76" s="82">
        <f>E77+E79</f>
        <v>0</v>
      </c>
      <c r="F76" s="81">
        <f>(E76*100)/D76</f>
        <v>0</v>
      </c>
    </row>
    <row r="77">
      <c r="A77" s="53" t="s">
        <v>122</v>
      </c>
      <c r="B77" s="54" t="s">
        <v>123</v>
      </c>
      <c r="C77" s="83">
        <f>C78</f>
        <v>4000</v>
      </c>
      <c r="D77" s="83">
        <f>D78</f>
        <v>4000</v>
      </c>
      <c r="E77" s="83">
        <f>E78</f>
        <v>0</v>
      </c>
      <c r="F77" s="83">
        <f>(E77*100)/D77</f>
        <v>0</v>
      </c>
    </row>
    <row r="78">
      <c r="A78" s="55" t="s">
        <v>124</v>
      </c>
      <c r="B78" s="56" t="s">
        <v>125</v>
      </c>
      <c r="C78" s="84">
        <v>4000</v>
      </c>
      <c r="D78" s="84">
        <v>4000</v>
      </c>
      <c r="E78" s="84">
        <v>0</v>
      </c>
      <c r="F78" s="84"/>
    </row>
    <row r="79">
      <c r="A79" s="53" t="s">
        <v>134</v>
      </c>
      <c r="B79" s="54" t="s">
        <v>135</v>
      </c>
      <c r="C79" s="83">
        <f>C80</f>
        <v>0</v>
      </c>
      <c r="D79" s="83">
        <f>D80</f>
        <v>0</v>
      </c>
      <c r="E79" s="83">
        <f>E80</f>
        <v>0</v>
      </c>
      <c r="F79" s="83" t="e">
        <f>(E79*100)/D79</f>
        <v>#DIV/0!</v>
      </c>
    </row>
    <row r="80">
      <c r="A80" s="55" t="s">
        <v>138</v>
      </c>
      <c r="B80" s="56" t="s">
        <v>139</v>
      </c>
      <c r="C80" s="84">
        <v>0</v>
      </c>
      <c r="D80" s="84">
        <v>0</v>
      </c>
      <c r="E80" s="84">
        <v>0</v>
      </c>
      <c r="F80" s="84"/>
    </row>
    <row r="81">
      <c r="A81" s="49" t="s">
        <v>181</v>
      </c>
      <c r="B81" s="50" t="s">
        <v>182</v>
      </c>
      <c r="C81" s="80">
        <f>C82</f>
        <v>0</v>
      </c>
      <c r="D81" s="80">
        <f>D82</f>
        <v>0</v>
      </c>
      <c r="E81" s="80">
        <f>E82</f>
        <v>42.52</v>
      </c>
      <c r="F81" s="81" t="e">
        <f>(E81*100)/D81</f>
        <v>#DIV/0!</v>
      </c>
    </row>
    <row r="82">
      <c r="A82" s="51" t="s">
        <v>183</v>
      </c>
      <c r="B82" s="52" t="s">
        <v>184</v>
      </c>
      <c r="C82" s="82">
        <f>C83</f>
        <v>0</v>
      </c>
      <c r="D82" s="82">
        <f>D83</f>
        <v>0</v>
      </c>
      <c r="E82" s="82">
        <f>E83</f>
        <v>42.52</v>
      </c>
      <c r="F82" s="81" t="e">
        <f>(E82*100)/D82</f>
        <v>#DIV/0!</v>
      </c>
    </row>
    <row r="83">
      <c r="A83" s="53" t="s">
        <v>185</v>
      </c>
      <c r="B83" s="54" t="s">
        <v>186</v>
      </c>
      <c r="C83" s="83">
        <f>C84+C85</f>
        <v>0</v>
      </c>
      <c r="D83" s="83">
        <f>D84+D85</f>
        <v>0</v>
      </c>
      <c r="E83" s="83">
        <f>E84+E85</f>
        <v>42.52</v>
      </c>
      <c r="F83" s="83" t="e">
        <f>(E83*100)/D83</f>
        <v>#DIV/0!</v>
      </c>
    </row>
    <row r="84">
      <c r="A84" s="55" t="s">
        <v>187</v>
      </c>
      <c r="B84" s="56" t="s">
        <v>188</v>
      </c>
      <c r="C84" s="84">
        <v>0</v>
      </c>
      <c r="D84" s="84">
        <v>0</v>
      </c>
      <c r="E84" s="84">
        <v>0</v>
      </c>
      <c r="F84" s="84"/>
    </row>
    <row r="85">
      <c r="A85" s="55" t="s">
        <v>191</v>
      </c>
      <c r="B85" s="56" t="s">
        <v>192</v>
      </c>
      <c r="C85" s="84">
        <v>0</v>
      </c>
      <c r="D85" s="84">
        <v>0</v>
      </c>
      <c r="E85" s="84">
        <v>42.52</v>
      </c>
      <c r="F85" s="84"/>
    </row>
    <row r="86">
      <c r="A86" s="49" t="s">
        <v>71</v>
      </c>
      <c r="B86" s="50" t="s">
        <v>72</v>
      </c>
      <c r="C86" s="80">
        <f>C87</f>
        <v>4000</v>
      </c>
      <c r="D86" s="80">
        <f>D87</f>
        <v>4000</v>
      </c>
      <c r="E86" s="80">
        <f>E87</f>
        <v>2703.78</v>
      </c>
      <c r="F86" s="81">
        <f>(E86*100)/D86</f>
        <v>67.5945</v>
      </c>
    </row>
    <row r="87">
      <c r="A87" s="51" t="s">
        <v>79</v>
      </c>
      <c r="B87" s="52" t="s">
        <v>80</v>
      </c>
      <c r="C87" s="82">
        <f>C88</f>
        <v>4000</v>
      </c>
      <c r="D87" s="82">
        <f>D88</f>
        <v>4000</v>
      </c>
      <c r="E87" s="82">
        <f>E88</f>
        <v>2703.78</v>
      </c>
      <c r="F87" s="81">
        <f>(E87*100)/D87</f>
        <v>67.5945</v>
      </c>
    </row>
    <row r="88">
      <c r="A88" s="53" t="s">
        <v>81</v>
      </c>
      <c r="B88" s="54" t="s">
        <v>82</v>
      </c>
      <c r="C88" s="83">
        <f>C89</f>
        <v>4000</v>
      </c>
      <c r="D88" s="83">
        <f>D89</f>
        <v>4000</v>
      </c>
      <c r="E88" s="83">
        <f>E89</f>
        <v>2703.78</v>
      </c>
      <c r="F88" s="83">
        <f>(E88*100)/D88</f>
        <v>67.5945</v>
      </c>
    </row>
    <row r="89">
      <c r="A89" s="55" t="s">
        <v>83</v>
      </c>
      <c r="B89" s="56" t="s">
        <v>84</v>
      </c>
      <c r="C89" s="84">
        <v>4000</v>
      </c>
      <c r="D89" s="84">
        <v>4000</v>
      </c>
      <c r="E89" s="84">
        <v>2703.78</v>
      </c>
      <c r="F89" s="84"/>
    </row>
    <row r="90">
      <c r="A90" s="48" t="s">
        <v>95</v>
      </c>
      <c r="B90" s="48" t="s">
        <v>223</v>
      </c>
      <c r="C90" s="78"/>
      <c r="D90" s="78"/>
      <c r="E90" s="78"/>
      <c r="F90" s="79" t="e">
        <f>(E90*100)/D90</f>
        <v>#DIV/0!</v>
      </c>
    </row>
    <row r="91">
      <c r="A91" s="49" t="s">
        <v>71</v>
      </c>
      <c r="B91" s="50" t="s">
        <v>72</v>
      </c>
      <c r="C91" s="80">
        <f>C92</f>
        <v>0</v>
      </c>
      <c r="D91" s="80">
        <f>D92</f>
        <v>0</v>
      </c>
      <c r="E91" s="80">
        <f>E92</f>
        <v>0</v>
      </c>
      <c r="F91" s="81" t="e">
        <f>(E91*100)/D91</f>
        <v>#DIV/0!</v>
      </c>
    </row>
    <row r="92">
      <c r="A92" s="51" t="s">
        <v>225</v>
      </c>
      <c r="B92" s="52" t="s">
        <v>226</v>
      </c>
      <c r="C92" s="82">
        <f>C93</f>
        <v>0</v>
      </c>
      <c r="D92" s="82">
        <f>D93</f>
        <v>0</v>
      </c>
      <c r="E92" s="82">
        <f>E93</f>
        <v>0</v>
      </c>
      <c r="F92" s="81" t="e">
        <f>(E92*100)/D92</f>
        <v>#DIV/0!</v>
      </c>
    </row>
    <row r="93">
      <c r="A93" s="53" t="s">
        <v>227</v>
      </c>
      <c r="B93" s="54" t="s">
        <v>228</v>
      </c>
      <c r="C93" s="83">
        <f>C94</f>
        <v>0</v>
      </c>
      <c r="D93" s="83">
        <f>D94</f>
        <v>0</v>
      </c>
      <c r="E93" s="83">
        <f>E94</f>
        <v>0</v>
      </c>
      <c r="F93" s="83" t="e">
        <f>(E93*100)/D93</f>
        <v>#DIV/0!</v>
      </c>
    </row>
    <row r="94">
      <c r="A94" s="55" t="s">
        <v>229</v>
      </c>
      <c r="B94" s="56" t="s">
        <v>230</v>
      </c>
      <c r="C94" s="84">
        <v>0</v>
      </c>
      <c r="D94" s="84">
        <v>0</v>
      </c>
      <c r="E94" s="84">
        <v>0</v>
      </c>
      <c r="F94" s="84"/>
    </row>
    <row r="95">
      <c r="A95" s="48" t="s">
        <v>215</v>
      </c>
      <c r="B95" s="48" t="s">
        <v>224</v>
      </c>
      <c r="C95" s="78"/>
      <c r="D95" s="78"/>
      <c r="E95" s="78"/>
      <c r="F95" s="79" t="e">
        <f>(E95*100)/D95</f>
        <v>#DIV/0!</v>
      </c>
    </row>
    <row r="96">
      <c r="A96" s="49" t="s">
        <v>93</v>
      </c>
      <c r="B96" s="50" t="s">
        <v>94</v>
      </c>
      <c r="C96" s="80">
        <f>C97</f>
        <v>52250</v>
      </c>
      <c r="D96" s="80">
        <f>D97</f>
        <v>52250</v>
      </c>
      <c r="E96" s="80">
        <f>E97</f>
        <v>46487.48</v>
      </c>
      <c r="F96" s="81">
        <f>(E96*100)/D96</f>
        <v>88.97125358851675</v>
      </c>
    </row>
    <row r="97">
      <c r="A97" s="51" t="s">
        <v>110</v>
      </c>
      <c r="B97" s="52" t="s">
        <v>111</v>
      </c>
      <c r="C97" s="82">
        <f>C98+C100+C102</f>
        <v>52250</v>
      </c>
      <c r="D97" s="82">
        <f>D98+D100+D102</f>
        <v>52250</v>
      </c>
      <c r="E97" s="82">
        <f>E98+E100+E102</f>
        <v>46487.48</v>
      </c>
      <c r="F97" s="81">
        <f>(E97*100)/D97</f>
        <v>88.97125358851675</v>
      </c>
    </row>
    <row r="98">
      <c r="A98" s="53" t="s">
        <v>122</v>
      </c>
      <c r="B98" s="54" t="s">
        <v>123</v>
      </c>
      <c r="C98" s="83">
        <f>C99</f>
        <v>3000</v>
      </c>
      <c r="D98" s="83">
        <f>D99</f>
        <v>3000</v>
      </c>
      <c r="E98" s="83">
        <f>E99</f>
        <v>2739.07</v>
      </c>
      <c r="F98" s="83">
        <f>(E98*100)/D98</f>
        <v>91.30233333333334</v>
      </c>
    </row>
    <row r="99">
      <c r="A99" s="55" t="s">
        <v>124</v>
      </c>
      <c r="B99" s="56" t="s">
        <v>125</v>
      </c>
      <c r="C99" s="84">
        <v>3000</v>
      </c>
      <c r="D99" s="84">
        <v>3000</v>
      </c>
      <c r="E99" s="84">
        <v>2739.07</v>
      </c>
      <c r="F99" s="84"/>
    </row>
    <row r="100">
      <c r="A100" s="53" t="s">
        <v>134</v>
      </c>
      <c r="B100" s="54" t="s">
        <v>135</v>
      </c>
      <c r="C100" s="83">
        <f>C101</f>
        <v>2050</v>
      </c>
      <c r="D100" s="83">
        <f>D101</f>
        <v>2050</v>
      </c>
      <c r="E100" s="83">
        <f>E101</f>
        <v>0</v>
      </c>
      <c r="F100" s="83">
        <f>(E100*100)/D100</f>
        <v>0</v>
      </c>
    </row>
    <row r="101">
      <c r="A101" s="55" t="s">
        <v>136</v>
      </c>
      <c r="B101" s="56" t="s">
        <v>137</v>
      </c>
      <c r="C101" s="84">
        <v>2050</v>
      </c>
      <c r="D101" s="84">
        <v>2050</v>
      </c>
      <c r="E101" s="84">
        <v>0</v>
      </c>
      <c r="F101" s="84"/>
    </row>
    <row r="102">
      <c r="A102" s="53" t="s">
        <v>158</v>
      </c>
      <c r="B102" s="54" t="s">
        <v>159</v>
      </c>
      <c r="C102" s="83">
        <f>C103</f>
        <v>47200</v>
      </c>
      <c r="D102" s="83">
        <f>D103</f>
        <v>47200</v>
      </c>
      <c r="E102" s="83">
        <f>E103</f>
        <v>43748.41</v>
      </c>
      <c r="F102" s="83">
        <f>(E102*100)/D102</f>
        <v>92.6873093220339</v>
      </c>
    </row>
    <row r="103">
      <c r="A103" s="55" t="s">
        <v>160</v>
      </c>
      <c r="B103" s="56" t="s">
        <v>161</v>
      </c>
      <c r="C103" s="84">
        <v>47200</v>
      </c>
      <c r="D103" s="84">
        <v>47200</v>
      </c>
      <c r="E103" s="84">
        <v>43748.41</v>
      </c>
      <c r="F103" s="84"/>
    </row>
    <row r="104">
      <c r="A104" s="49" t="s">
        <v>71</v>
      </c>
      <c r="B104" s="50" t="s">
        <v>72</v>
      </c>
      <c r="C104" s="80">
        <f>C105+C108</f>
        <v>52250</v>
      </c>
      <c r="D104" s="80">
        <f>D105+D108</f>
        <v>52250</v>
      </c>
      <c r="E104" s="80">
        <f>E105+E108</f>
        <v>15354.6</v>
      </c>
      <c r="F104" s="81">
        <f>(E104*100)/D104</f>
        <v>29.386794258373207</v>
      </c>
    </row>
    <row r="105">
      <c r="A105" s="51" t="s">
        <v>73</v>
      </c>
      <c r="B105" s="52" t="s">
        <v>74</v>
      </c>
      <c r="C105" s="82">
        <f>C106</f>
        <v>52250</v>
      </c>
      <c r="D105" s="82">
        <f>D106</f>
        <v>52250</v>
      </c>
      <c r="E105" s="82">
        <f>E106</f>
        <v>15354.6</v>
      </c>
      <c r="F105" s="81">
        <f>(E105*100)/D105</f>
        <v>29.386794258373207</v>
      </c>
    </row>
    <row r="106">
      <c r="A106" s="53" t="s">
        <v>75</v>
      </c>
      <c r="B106" s="54" t="s">
        <v>76</v>
      </c>
      <c r="C106" s="83">
        <f>C107</f>
        <v>52250</v>
      </c>
      <c r="D106" s="83">
        <f>D107</f>
        <v>52250</v>
      </c>
      <c r="E106" s="83">
        <f>E107</f>
        <v>15354.6</v>
      </c>
      <c r="F106" s="83">
        <f>(E106*100)/D106</f>
        <v>29.386794258373207</v>
      </c>
    </row>
    <row r="107">
      <c r="A107" s="55" t="s">
        <v>77</v>
      </c>
      <c r="B107" s="56" t="s">
        <v>78</v>
      </c>
      <c r="C107" s="84">
        <v>52250</v>
      </c>
      <c r="D107" s="84">
        <v>52250</v>
      </c>
      <c r="E107" s="84">
        <v>15354.6</v>
      </c>
      <c r="F107" s="84"/>
    </row>
    <row r="108">
      <c r="A108" s="51" t="s">
        <v>79</v>
      </c>
      <c r="B108" s="52" t="s">
        <v>80</v>
      </c>
      <c r="C108" s="82">
        <f>C109</f>
        <v>0</v>
      </c>
      <c r="D108" s="82">
        <f>D109</f>
        <v>0</v>
      </c>
      <c r="E108" s="82">
        <f>E109</f>
        <v>0</v>
      </c>
      <c r="F108" s="81" t="e">
        <f>(E108*100)/D108</f>
        <v>#DIV/0!</v>
      </c>
    </row>
    <row r="109">
      <c r="A109" s="53" t="s">
        <v>81</v>
      </c>
      <c r="B109" s="54" t="s">
        <v>82</v>
      </c>
      <c r="C109" s="83">
        <f>C110</f>
        <v>0</v>
      </c>
      <c r="D109" s="83">
        <f>D110</f>
        <v>0</v>
      </c>
      <c r="E109" s="83">
        <f>E110</f>
        <v>0</v>
      </c>
      <c r="F109" s="83" t="e">
        <f>(E109*100)/D109</f>
        <v>#DIV/0!</v>
      </c>
    </row>
    <row r="110">
      <c r="A110" s="55" t="s">
        <v>83</v>
      </c>
      <c r="B110" s="56" t="s">
        <v>84</v>
      </c>
      <c r="C110" s="84">
        <v>0</v>
      </c>
      <c r="D110" s="84">
        <v>0</v>
      </c>
      <c r="E110" s="84">
        <v>0</v>
      </c>
      <c r="F110" s="84"/>
    </row>
    <row r="111">
      <c r="A111" s="48" t="s">
        <v>216</v>
      </c>
      <c r="B111" s="48" t="s">
        <v>231</v>
      </c>
      <c r="C111" s="78"/>
      <c r="D111" s="78"/>
      <c r="E111" s="78"/>
      <c r="F111" s="79" t="e">
        <f>(E111*100)/D111</f>
        <v>#DIV/0!</v>
      </c>
    </row>
    <row r="112">
      <c r="A112" s="47" t="s">
        <v>232</v>
      </c>
      <c r="B112" s="47" t="s">
        <v>233</v>
      </c>
      <c r="C112" s="47" t="s">
        <v>59</v>
      </c>
      <c r="D112" s="47" t="s">
        <v>219</v>
      </c>
      <c r="E112" s="47" t="s">
        <v>220</v>
      </c>
      <c r="F112" s="47" t="s">
        <v>221</v>
      </c>
    </row>
    <row r="113">
      <c r="A113" s="49" t="s">
        <v>93</v>
      </c>
      <c r="B113" s="50" t="s">
        <v>94</v>
      </c>
      <c r="C113" s="80">
        <f>C114</f>
        <v>0</v>
      </c>
      <c r="D113" s="80">
        <f>D114</f>
        <v>0</v>
      </c>
      <c r="E113" s="80">
        <f>E114</f>
        <v>0</v>
      </c>
      <c r="F113" s="81" t="e">
        <f>(E113*100)/D113</f>
        <v>#DIV/0!</v>
      </c>
    </row>
    <row r="114">
      <c r="A114" s="51" t="s">
        <v>110</v>
      </c>
      <c r="B114" s="52" t="s">
        <v>111</v>
      </c>
      <c r="C114" s="82">
        <f>C115+C117</f>
        <v>0</v>
      </c>
      <c r="D114" s="82">
        <f>D115+D117</f>
        <v>0</v>
      </c>
      <c r="E114" s="82">
        <f>E115+E117</f>
        <v>0</v>
      </c>
      <c r="F114" s="81" t="e">
        <f>(E114*100)/D114</f>
        <v>#DIV/0!</v>
      </c>
    </row>
    <row r="115">
      <c r="A115" s="53" t="s">
        <v>134</v>
      </c>
      <c r="B115" s="54" t="s">
        <v>135</v>
      </c>
      <c r="C115" s="83">
        <f>C116</f>
        <v>0</v>
      </c>
      <c r="D115" s="83">
        <f>D116</f>
        <v>0</v>
      </c>
      <c r="E115" s="83">
        <f>E116</f>
        <v>0</v>
      </c>
      <c r="F115" s="83" t="e">
        <f>(E115*100)/D115</f>
        <v>#DIV/0!</v>
      </c>
    </row>
    <row r="116">
      <c r="A116" s="55" t="s">
        <v>148</v>
      </c>
      <c r="B116" s="56" t="s">
        <v>149</v>
      </c>
      <c r="C116" s="84">
        <v>0</v>
      </c>
      <c r="D116" s="84">
        <v>0</v>
      </c>
      <c r="E116" s="84">
        <v>0</v>
      </c>
      <c r="F116" s="84"/>
    </row>
    <row r="117">
      <c r="A117" s="53" t="s">
        <v>158</v>
      </c>
      <c r="B117" s="54" t="s">
        <v>159</v>
      </c>
      <c r="C117" s="83">
        <f>C118</f>
        <v>0</v>
      </c>
      <c r="D117" s="83">
        <f>D118</f>
        <v>0</v>
      </c>
      <c r="E117" s="83">
        <f>E118</f>
        <v>0</v>
      </c>
      <c r="F117" s="83" t="e">
        <f>(E117*100)/D117</f>
        <v>#DIV/0!</v>
      </c>
    </row>
    <row r="118">
      <c r="A118" s="55" t="s">
        <v>160</v>
      </c>
      <c r="B118" s="56" t="s">
        <v>161</v>
      </c>
      <c r="C118" s="84">
        <v>0</v>
      </c>
      <c r="D118" s="84">
        <v>0</v>
      </c>
      <c r="E118" s="84">
        <v>0</v>
      </c>
      <c r="F118" s="84"/>
    </row>
    <row r="119">
      <c r="A119" s="49" t="s">
        <v>71</v>
      </c>
      <c r="B119" s="50" t="s">
        <v>72</v>
      </c>
      <c r="C119" s="80">
        <f>C120</f>
        <v>0</v>
      </c>
      <c r="D119" s="80">
        <f>D120</f>
        <v>0</v>
      </c>
      <c r="E119" s="80">
        <f>E120</f>
        <v>0</v>
      </c>
      <c r="F119" s="81" t="e">
        <f>(E119*100)/D119</f>
        <v>#DIV/0!</v>
      </c>
    </row>
    <row r="120">
      <c r="A120" s="51" t="s">
        <v>85</v>
      </c>
      <c r="B120" s="52" t="s">
        <v>86</v>
      </c>
      <c r="C120" s="82">
        <f>C121</f>
        <v>0</v>
      </c>
      <c r="D120" s="82">
        <f>D121</f>
        <v>0</v>
      </c>
      <c r="E120" s="82">
        <f>E121</f>
        <v>0</v>
      </c>
      <c r="F120" s="81" t="e">
        <f>(E120*100)/D120</f>
        <v>#DIV/0!</v>
      </c>
    </row>
    <row r="121">
      <c r="A121" s="53" t="s">
        <v>87</v>
      </c>
      <c r="B121" s="54" t="s">
        <v>88</v>
      </c>
      <c r="C121" s="83">
        <f>C122</f>
        <v>0</v>
      </c>
      <c r="D121" s="83">
        <f>D122</f>
        <v>0</v>
      </c>
      <c r="E121" s="83">
        <f>E122</f>
        <v>0</v>
      </c>
      <c r="F121" s="83" t="e">
        <f>(E121*100)/D121</f>
        <v>#DIV/0!</v>
      </c>
    </row>
    <row r="122">
      <c r="A122" s="55" t="s">
        <v>89</v>
      </c>
      <c r="B122" s="56" t="s">
        <v>90</v>
      </c>
      <c r="C122" s="84">
        <v>0</v>
      </c>
      <c r="D122" s="84">
        <v>0</v>
      </c>
      <c r="E122" s="84">
        <v>0</v>
      </c>
      <c r="F122" s="84"/>
    </row>
    <row r="123">
      <c r="A123" s="48" t="s">
        <v>214</v>
      </c>
      <c r="B123" s="48" t="s">
        <v>222</v>
      </c>
      <c r="C123" s="78"/>
      <c r="D123" s="78"/>
      <c r="E123" s="78"/>
      <c r="F123" s="79" t="e">
        <f>(E123*100)/D123</f>
        <v>#DIV/0!</v>
      </c>
    </row>
    <row r="124" spans="1:6" s="57" customFormat="1" x14ac:dyDescent="0.2"/>
    <row r="125" spans="1:6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="57" customFormat="1" x14ac:dyDescent="0.2"/>
    <row r="1250" s="57" customFormat="1" x14ac:dyDescent="0.2"/>
    <row r="1251" s="57" customFormat="1" x14ac:dyDescent="0.2"/>
    <row r="1252" s="57" customFormat="1" x14ac:dyDescent="0.2"/>
    <row r="1253" s="57" customFormat="1" x14ac:dyDescent="0.2"/>
    <row r="1254" s="57" customFormat="1" x14ac:dyDescent="0.2"/>
    <row r="1255" s="57" customFormat="1" x14ac:dyDescent="0.2"/>
    <row r="1256" s="57" customFormat="1" x14ac:dyDescent="0.2"/>
    <row r="1257" s="57" customFormat="1" x14ac:dyDescent="0.2"/>
    <row r="1258" s="57" customFormat="1" x14ac:dyDescent="0.2"/>
    <row r="1259" s="57" customFormat="1" x14ac:dyDescent="0.2"/>
    <row r="1260" s="57" customFormat="1" x14ac:dyDescent="0.2"/>
    <row r="1261" s="57" customFormat="1" x14ac:dyDescent="0.2"/>
    <row r="1262" spans="1:3" s="57" customFormat="1" x14ac:dyDescent="0.2"/>
    <row r="1263" spans="1:3" s="57" customFormat="1" x14ac:dyDescent="0.2"/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57"/>
      <c r="B1285" s="57"/>
      <c r="C1285" s="57"/>
    </row>
    <row r="1286" spans="1:3" x14ac:dyDescent="0.2">
      <c r="A1286" s="57"/>
      <c r="B1286" s="57"/>
      <c r="C1286" s="57"/>
    </row>
    <row r="1287" spans="1:3" x14ac:dyDescent="0.2">
      <c r="A1287" s="57"/>
      <c r="B1287" s="57"/>
      <c r="C1287" s="57"/>
    </row>
    <row r="1288" spans="1:3" x14ac:dyDescent="0.2">
      <c r="A1288" s="57"/>
      <c r="B1288" s="57"/>
      <c r="C1288" s="57"/>
    </row>
    <row r="1289" spans="1:3" x14ac:dyDescent="0.2">
      <c r="A1289" s="57"/>
      <c r="B1289" s="57"/>
      <c r="C1289" s="57"/>
    </row>
    <row r="1290" spans="1:3" x14ac:dyDescent="0.2">
      <c r="A1290" s="57"/>
      <c r="B1290" s="57"/>
      <c r="C1290" s="57"/>
    </row>
    <row r="1291" spans="1:3" x14ac:dyDescent="0.2">
      <c r="A1291" s="57"/>
      <c r="B1291" s="57"/>
      <c r="C1291" s="57"/>
    </row>
    <row r="1292" spans="1:3" x14ac:dyDescent="0.2">
      <c r="A1292" s="57"/>
      <c r="B1292" s="57"/>
      <c r="C1292" s="57"/>
    </row>
    <row r="1293" spans="1:3" x14ac:dyDescent="0.2">
      <c r="A1293" s="57"/>
      <c r="B1293" s="57"/>
      <c r="C1293" s="57"/>
    </row>
    <row r="1294" spans="1:3" x14ac:dyDescent="0.2">
      <c r="A1294" s="57"/>
      <c r="B1294" s="57"/>
      <c r="C1294" s="57"/>
    </row>
    <row r="1295" spans="1:3" x14ac:dyDescent="0.2">
      <c r="A1295" s="57"/>
      <c r="B1295" s="57"/>
      <c r="C1295" s="57"/>
    </row>
    <row r="1296" spans="1:3" x14ac:dyDescent="0.2">
      <c r="A1296" s="57"/>
      <c r="B1296" s="57"/>
      <c r="C1296" s="57"/>
    </row>
    <row r="1297" spans="1:3" x14ac:dyDescent="0.2">
      <c r="A1297" s="57"/>
      <c r="B1297" s="57"/>
      <c r="C1297" s="57"/>
    </row>
    <row r="1298" spans="1:3" x14ac:dyDescent="0.2">
      <c r="A1298" s="57"/>
      <c r="B1298" s="57"/>
      <c r="C1298" s="57"/>
    </row>
    <row r="1299" spans="1:3" x14ac:dyDescent="0.2">
      <c r="A1299" s="57"/>
      <c r="B1299" s="57"/>
      <c r="C1299" s="57"/>
    </row>
    <row r="1300" spans="1:3" x14ac:dyDescent="0.2">
      <c r="A1300" s="57"/>
      <c r="B1300" s="57"/>
      <c r="C1300" s="57"/>
    </row>
    <row r="1301" spans="1:3" x14ac:dyDescent="0.2">
      <c r="A1301" s="40"/>
      <c r="B1301" s="40"/>
      <c r="C1301" s="40"/>
    </row>
    <row r="1302" spans="1:3" x14ac:dyDescent="0.2">
      <c r="A1302" s="40"/>
      <c r="B1302" s="40"/>
      <c r="C1302" s="40"/>
    </row>
    <row r="1303" spans="1:3" x14ac:dyDescent="0.2">
      <c r="A1303" s="40"/>
      <c r="B1303" s="40"/>
      <c r="C1303" s="40"/>
    </row>
    <row r="1304" spans="1:3" x14ac:dyDescent="0.2">
      <c r="A1304" s="40"/>
      <c r="B1304" s="40"/>
      <c r="C1304" s="40"/>
    </row>
    <row r="1305" spans="1:3" x14ac:dyDescent="0.2">
      <c r="A1305" s="40"/>
      <c r="B1305" s="40"/>
      <c r="C1305" s="40"/>
    </row>
    <row r="1306" spans="1:3" x14ac:dyDescent="0.2">
      <c r="A1306" s="40"/>
      <c r="B1306" s="40"/>
      <c r="C1306" s="40"/>
    </row>
    <row r="1307" spans="1:3" x14ac:dyDescent="0.2">
      <c r="A1307" s="40"/>
      <c r="B1307" s="40"/>
      <c r="C1307" s="40"/>
    </row>
    <row r="1308" spans="1:3" x14ac:dyDescent="0.2">
      <c r="A1308" s="40"/>
      <c r="B1308" s="40"/>
      <c r="C1308" s="40"/>
    </row>
    <row r="1309" spans="1:3" x14ac:dyDescent="0.2">
      <c r="A1309" s="40"/>
      <c r="B1309" s="40"/>
      <c r="C1309" s="40"/>
    </row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  <row r="7966" s="40" customFormat="1" x14ac:dyDescent="0.2"/>
    <row r="7967" s="40" customFormat="1" x14ac:dyDescent="0.2"/>
    <row r="7968" s="40" customFormat="1" x14ac:dyDescent="0.2"/>
    <row r="7969" s="40" customFormat="1" x14ac:dyDescent="0.2"/>
    <row r="7970" s="40" customFormat="1" x14ac:dyDescent="0.2"/>
    <row r="7971" s="40" customFormat="1" x14ac:dyDescent="0.2"/>
    <row r="7972" s="40" customFormat="1" x14ac:dyDescent="0.2"/>
    <row r="7973" s="40" customFormat="1" x14ac:dyDescent="0.2"/>
    <row r="7974" s="40" customFormat="1" x14ac:dyDescent="0.2"/>
    <row r="7975" s="40" customFormat="1" x14ac:dyDescent="0.2"/>
    <row r="7976" s="40" customFormat="1" x14ac:dyDescent="0.2"/>
    <row r="7977" s="40" customFormat="1" x14ac:dyDescent="0.2"/>
    <row r="7978" s="40" customFormat="1" x14ac:dyDescent="0.2"/>
    <row r="7979" s="40" customFormat="1" x14ac:dyDescent="0.2"/>
  </sheetData>
  <protectedRanges>
    <protectedRange name="Raspon1" sqref="A15"/>
  </protectedRanges>
  <pageMargins left="0.984251968503937" right="0.1968503937007874" top="0.5511811023622047" bottom="0.5511811023622047" header="0.5118110236220472" footer="0.5118110236220472"/>
  <pageSetup paperSize="9" scale="41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baseType="lpstr" size="10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'Posebni dio'!Print_Area</vt:lpstr>
      <vt:lpstr>SAŽETAK!Print_Area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2022-08-12T12:51:27Z</dcterms:created>
  <dc:creator>Marija Lacković</dc:creator>
  <cp:lastModifiedBy>Luka Ratković</cp:lastModifiedBy>
  <cp:lastPrinted>2023-07-24T12:33:14Z</cp:lastPrinted>
  <dcterms:modified xsi:type="dcterms:W3CDTF">2026-03-17T13:42:51Z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BExAnalyzer_OldName">
    <lpwstr xmlns="http://schemas.openxmlformats.org/officeDocument/2006/docPropsVTypes">Prilog Format izgleda izvršenja financijskog plana proračunskog korisnika (1).xlsx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2.6.2</lpwstr>
  </property>
</Properties>
</file>