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salaj\Desktop\"/>
    </mc:Choice>
  </mc:AlternateContent>
  <xr:revisionPtr revIDLastSave="0" documentId="8_{949C6F61-B2C5-4D58-9DC5-A426813B3449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dio'!$A$1:$C$10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100" i="15"/>
  <c r="F98" i="15"/>
  <c r="E98" i="15"/>
  <c r="D98" i="15"/>
  <c r="C98" i="15"/>
  <c r="F97" i="15"/>
  <c r="E97" i="15"/>
  <c r="D97" i="15"/>
  <c r="C97" i="15"/>
  <c r="F96" i="15"/>
  <c r="E96" i="15"/>
  <c r="D96" i="15"/>
  <c r="C96" i="15"/>
  <c r="F94" i="15"/>
  <c r="E94" i="15"/>
  <c r="D94" i="15"/>
  <c r="C94" i="15"/>
  <c r="F93" i="15"/>
  <c r="E93" i="15"/>
  <c r="D93" i="15"/>
  <c r="C93" i="15"/>
  <c r="F92" i="15"/>
  <c r="E92" i="15"/>
  <c r="D92" i="15"/>
  <c r="C92" i="15"/>
  <c r="F90" i="15"/>
  <c r="F88" i="15"/>
  <c r="E88" i="15"/>
  <c r="D88" i="15"/>
  <c r="C88" i="15"/>
  <c r="F87" i="15"/>
  <c r="E87" i="15"/>
  <c r="D87" i="15"/>
  <c r="C87" i="15"/>
  <c r="F86" i="15"/>
  <c r="E86" i="15"/>
  <c r="D86" i="15"/>
  <c r="C86" i="15"/>
  <c r="F85" i="15"/>
  <c r="F83" i="15"/>
  <c r="E83" i="15"/>
  <c r="D83" i="15"/>
  <c r="C83" i="15"/>
  <c r="F82" i="15"/>
  <c r="E82" i="15"/>
  <c r="D82" i="15"/>
  <c r="C82" i="15"/>
  <c r="F81" i="15"/>
  <c r="E81" i="15"/>
  <c r="D81" i="15"/>
  <c r="C81" i="15"/>
  <c r="F79" i="15"/>
  <c r="E79" i="15"/>
  <c r="D79" i="15"/>
  <c r="C79" i="15"/>
  <c r="F78" i="15"/>
  <c r="E78" i="15"/>
  <c r="D78" i="15"/>
  <c r="C78" i="15"/>
  <c r="F77" i="15"/>
  <c r="E77" i="15"/>
  <c r="D77" i="15"/>
  <c r="C77" i="15"/>
  <c r="F76" i="15"/>
  <c r="F74" i="15"/>
  <c r="E74" i="15"/>
  <c r="D74" i="15"/>
  <c r="C74" i="15"/>
  <c r="F73" i="15"/>
  <c r="E73" i="15"/>
  <c r="D73" i="15"/>
  <c r="C73" i="15"/>
  <c r="F72" i="15"/>
  <c r="E72" i="15"/>
  <c r="D72" i="15"/>
  <c r="C72" i="15"/>
  <c r="F69" i="15"/>
  <c r="E69" i="15"/>
  <c r="D69" i="15"/>
  <c r="C69" i="15"/>
  <c r="F68" i="15"/>
  <c r="E68" i="15"/>
  <c r="D68" i="15"/>
  <c r="C68" i="15"/>
  <c r="F67" i="15"/>
  <c r="E67" i="15"/>
  <c r="D67" i="15"/>
  <c r="C67" i="15"/>
  <c r="F66" i="15"/>
  <c r="F63" i="15"/>
  <c r="E63" i="15"/>
  <c r="D63" i="15"/>
  <c r="C63" i="15"/>
  <c r="F62" i="15"/>
  <c r="E62" i="15"/>
  <c r="D62" i="15"/>
  <c r="C62" i="15"/>
  <c r="F61" i="15"/>
  <c r="E61" i="15"/>
  <c r="D61" i="15"/>
  <c r="C61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4" i="15"/>
  <c r="E54" i="15"/>
  <c r="D54" i="15"/>
  <c r="C54" i="15"/>
  <c r="F52" i="15"/>
  <c r="E52" i="15"/>
  <c r="D52" i="15"/>
  <c r="C52" i="15"/>
  <c r="F51" i="15"/>
  <c r="E51" i="15"/>
  <c r="D51" i="15"/>
  <c r="C51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4" i="15"/>
  <c r="E24" i="15"/>
  <c r="D24" i="15"/>
  <c r="C24" i="15"/>
  <c r="F23" i="15"/>
  <c r="E23" i="15"/>
  <c r="D23" i="15"/>
  <c r="C23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3" i="3"/>
  <c r="K73" i="3"/>
  <c r="L72" i="3"/>
  <c r="K72" i="3"/>
  <c r="J72" i="3"/>
  <c r="I72" i="3"/>
  <c r="H72" i="3"/>
  <c r="G72" i="3"/>
  <c r="L71" i="3"/>
  <c r="K71" i="3"/>
  <c r="J71" i="3"/>
  <c r="I71" i="3"/>
  <c r="H71" i="3"/>
  <c r="G71" i="3"/>
  <c r="L70" i="3"/>
  <c r="K70" i="3"/>
  <c r="J70" i="3"/>
  <c r="I70" i="3"/>
  <c r="H70" i="3"/>
  <c r="G70" i="3"/>
  <c r="L69" i="3"/>
  <c r="K69" i="3"/>
  <c r="L68" i="3"/>
  <c r="K68" i="3"/>
  <c r="L67" i="3"/>
  <c r="K67" i="3"/>
  <c r="J67" i="3"/>
  <c r="I67" i="3"/>
  <c r="H67" i="3"/>
  <c r="G67" i="3"/>
  <c r="L66" i="3"/>
  <c r="K66" i="3"/>
  <c r="L65" i="3"/>
  <c r="K65" i="3"/>
  <c r="J65" i="3"/>
  <c r="I65" i="3"/>
  <c r="H65" i="3"/>
  <c r="G65" i="3"/>
  <c r="L64" i="3"/>
  <c r="K64" i="3"/>
  <c r="J64" i="3"/>
  <c r="I64" i="3"/>
  <c r="H64" i="3"/>
  <c r="G64" i="3"/>
  <c r="L63" i="3"/>
  <c r="K63" i="3"/>
  <c r="L62" i="3"/>
  <c r="K62" i="3"/>
  <c r="L61" i="3"/>
  <c r="K61" i="3"/>
  <c r="L60" i="3"/>
  <c r="K60" i="3"/>
  <c r="L59" i="3"/>
  <c r="K59" i="3"/>
  <c r="J59" i="3"/>
  <c r="I59" i="3"/>
  <c r="H59" i="3"/>
  <c r="G59" i="3"/>
  <c r="L58" i="3"/>
  <c r="K58" i="3"/>
  <c r="L57" i="3"/>
  <c r="K57" i="3"/>
  <c r="J57" i="3"/>
  <c r="I57" i="3"/>
  <c r="H57" i="3"/>
  <c r="G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J47" i="3"/>
  <c r="I47" i="3"/>
  <c r="H47" i="3"/>
  <c r="G47" i="3"/>
  <c r="L46" i="3"/>
  <c r="K46" i="3"/>
  <c r="L45" i="3"/>
  <c r="K45" i="3"/>
  <c r="L44" i="3"/>
  <c r="K44" i="3"/>
  <c r="L43" i="3"/>
  <c r="K43" i="3"/>
  <c r="L42" i="3"/>
  <c r="K42" i="3"/>
  <c r="L41" i="3"/>
  <c r="K41" i="3"/>
  <c r="J41" i="3"/>
  <c r="I41" i="3"/>
  <c r="H41" i="3"/>
  <c r="G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<sst xmlns="http://schemas.openxmlformats.org/spreadsheetml/2006/main" count="436" uniqueCount="198">
  <si>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</si>
  <si>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</si>
  <si>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</si>
  <si>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</si>
  <si>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</si>
  <si>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</si>
  <si>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</si>
  <si>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</si>
  <si>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</si>
  <si>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</si>
  <si>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</si>
  <si>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</si>
  <si>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</si>
  <si>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</si>
  <si>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</si>
  <si>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</si>
  <si>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</si>
  <si>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</si>
  <si>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</si>
  <si>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</si>
  <si>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</si>
  <si>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</si>
  <si>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</si>
  <si>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</si>
  <si>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</si>
  <si>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</si>
  <si>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</si>
  <si>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</si>
  <si>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</si>
  <si>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</si>
  <si>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</si>
  <si>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</si>
  <si>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</si>
  <si>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</si>
  <si>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</si>
  <si>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</si>
  <si>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</si>
  <si>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</si>
  <si>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</si>
  <si>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</si>
  <si>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</si>
  <si>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</si>
  <si>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</si>
  <si>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</si>
  <si>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</si>
  <si>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</si>
  <si>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</si>
  <si>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</si>
  <si>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</si>
  <si>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</si>
  <si>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</si>
  <si>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</si>
  <si>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</si>
  <si>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</si>
  <si>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</si>
  <si>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</si>
  <si>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</si>
  <si>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</si>
  <si>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</si>
  <si>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</si>
  <si>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</si>
  <si>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</si>
  <si>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</si>
  <si>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</si>
  <si>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</si>
  <si>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</si>
  <si>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</si>
  <si>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</si>
  <si>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</si>
  <si>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</si>
  <si>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</si>
  <si>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</si>
  <si>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</si>
  <si>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</si>
  <si>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</si>
  <si>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</si>
  <si>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</si>
  <si>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</si>
  <si>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</si>
  <si>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</si>
  <si>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</si>
  <si>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</si>
  <si>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</si>
  <si>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</si>
  <si>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</si>
  <si>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</si>
  <si>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</si>
  <si>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</si>
  <si>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</si>
  <si>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</si>
  <si>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</si>
  <si>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</si>
  <si>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</si>
  <si>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</si>
  <si>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</si>
  <si>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</si>
  <si>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</si>
  <si>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</si>
  <si>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</si>
  <si>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</si>
  <si>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</si>
  <si>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</si>
  <si>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</si>
  <si>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</si>
  <si>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</si>
  <si>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</si>
  <si>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</si>
  <si>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</si>
  <si>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</si>
  <si>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</si>
  <si>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</si>
  <si>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</si>
  <si>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</si>
  <si>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</si>
  <si>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</si>
  <si>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</si>
  <si>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</si>
  <si>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</si>
  <si>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</si>
  <si>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</si>
  <si>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</si>
  <si>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</si>
  <si>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</si>
  <si>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</si>
  <si>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</si>
  <si>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</si>
  <si>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</si>
  <si>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</si>
  <si>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</si>
  <si>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</si>
  <si>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</si>
  <si>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</si>
  <si>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</si>
  <si>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</si>
  <si>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</si>
  <si>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</si>
  <si>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</si>
  <si>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</si>
  <si>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</si>
  <si>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</si>
  <si>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</si>
  <si>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</si>
  <si>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</si>
  <si>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</si>
  <si>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</si>
  <si>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</si>
  <si>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</si>
  <si>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</si>
  <si>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</si>
  <si>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</si>
  <si>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</si>
  <si>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</si>
  <si>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</si>
  <si>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</si>
  <si>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</si>
  <si>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</si>
  <si>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</si>
  <si>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</si>
  <si>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</si>
  <si>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</si>
  <si>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</si>
  <si>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</si>
  <si>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</si>
  <si>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</si>
  <si>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</si>
  <si>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</si>
  <si>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</si>
  <si>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</si>
  <si>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</si>
  <si>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</si>
  <si>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</si>
  <si>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</si>
  <si>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</si>
  <si>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80 Općinski sudovi</t>
  </si>
  <si>
    <t>4420 VUKOVAR OPĆINSKI SUD</t>
  </si>
  <si>
    <t xml:space="preserve">2803 Vođenje sudskih postupaka </t>
  </si>
  <si>
    <t>11</t>
  </si>
  <si>
    <t>43</t>
  </si>
  <si>
    <t>52</t>
  </si>
  <si>
    <t>A641000</t>
  </si>
  <si>
    <t>Vođenje sudskih postupaka iz nadležnosti općinskih sudova</t>
  </si>
  <si>
    <t>TEKUĆI PLAN  2025.*</t>
  </si>
  <si>
    <t>IZVRŠENJE 1.-12.2025.*</t>
  </si>
  <si>
    <t xml:space="preserve">INDEKS**
</t>
  </si>
  <si>
    <t>Opći prihodi i primici</t>
  </si>
  <si>
    <t>3131</t>
  </si>
  <si>
    <t>DOPRINOSI ZA MIROVINSKO OSIGURANJE</t>
  </si>
  <si>
    <t>Vlastiti prihodi</t>
  </si>
  <si>
    <t>Ostali prihodi za posebne namjene</t>
  </si>
  <si>
    <t>Ostale pomoći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</si>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</sst>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2989876.78</v>
      </c>
      <c r="H10" s="87">
        <v>3234406</v>
      </c>
      <c r="I10" s="87">
        <v>3272082</v>
      </c>
      <c r="J10" s="87">
        <v>3271601.11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2989876.78</v>
      </c>
      <c r="H12" s="88">
        <f>ROUND(H10+H11,2)</f>
        <v>3234406</v>
      </c>
      <c r="I12" s="88">
        <f>ROUND(I10+I11,2)</f>
        <v>3272082</v>
      </c>
      <c r="J12" s="88">
        <f>ROUND(J10+J11,2)</f>
        <v>3271601.11</v>
      </c>
      <c r="K12" s="89">
        <f>J12/G12*100</f>
        <v>109.422606706889</v>
      </c>
      <c r="L12" s="89">
        <f>J12/I12*100</f>
        <v>99.985303241177903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2987956.87</v>
      </c>
      <c r="H13" s="87">
        <v>3230912</v>
      </c>
      <c r="I13" s="87">
        <v>3268588</v>
      </c>
      <c r="J13" s="87">
        <v>3268083.35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1928.75</v>
      </c>
      <c r="H14" s="87">
        <v>3494</v>
      </c>
      <c r="I14" s="87">
        <v>3494</v>
      </c>
      <c r="J14" s="87">
        <v>3493.56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2989885.62</v>
      </c>
      <c r="H15" s="88">
        <f>ROUND(H13+H14,2)</f>
        <v>3234406</v>
      </c>
      <c r="I15" s="88">
        <f>ROUND(I13+I14,2)</f>
        <v>3272082</v>
      </c>
      <c r="J15" s="88">
        <f>ROUND(J13+J14,2)</f>
        <v>3271576.91</v>
      </c>
      <c r="K15" s="89">
        <f>J15/G15*100</f>
        <v>109.421473788686</v>
      </c>
      <c r="L15" s="89">
        <f>J15/I15*100</f>
        <v>99.984563650910999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-8.84</v>
      </c>
      <c r="H16" s="91">
        <f>ROUND(H12-H15,2)</f>
        <v>0</v>
      </c>
      <c r="I16" s="91">
        <f>ROUND(I12-I15,2)</f>
        <v>0</v>
      </c>
      <c r="J16" s="91">
        <f>ROUND(J12-J15,2)</f>
        <v>24.2</v>
      </c>
      <c r="K16" s="89">
        <f>J16/G16*100</f>
        <v>-273.75565610859701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8.84</v>
      </c>
      <c r="H24" s="87"/>
      <c r="I24" s="87"/>
      <c r="J24" s="87">
        <v>0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0</v>
      </c>
      <c r="H25" s="87"/>
      <c r="I25" s="87"/>
      <c r="J25" s="87">
        <v>-24.2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8.84</v>
      </c>
      <c r="H26" s="95">
        <f>ROUND(H24+H25,2)</f>
        <v>0</v>
      </c>
      <c r="I26" s="95">
        <f>ROUND(I24+I25,2)</f>
        <v>0</v>
      </c>
      <c r="J26" s="95">
        <f>ROUND(J24+J25,2)</f>
        <v>-24.2</v>
      </c>
      <c r="K26" s="94">
        <f>J26/G26*100</f>
        <v>-273.75565610859701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4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2989876.7800000003</v>
      </c>
      <c r="H10" s="66">
        <f>H11</f>
        <v>3234406</v>
      </c>
      <c r="I10" s="66">
        <f>I11</f>
        <v>3272082</v>
      </c>
      <c r="J10" s="66">
        <f>J11</f>
        <v>3271601.11</v>
      </c>
      <c r="K10" s="70">
        <f t="shared" ref="K10:K21" si="0">(J10*100)/G10</f>
        <v>109.4226067068891</v>
      </c>
      <c r="L10" s="70">
        <f t="shared" ref="L10:L21" si="1">(J10*100)/I10</f>
        <v>99.985303241177945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G12+G15+G18</f>
        <v>2989876.7800000003</v>
      </c>
      <c r="H11" s="66">
        <f>H12+H15+H18</f>
        <v>3234406</v>
      </c>
      <c r="I11" s="66">
        <f>I12+I15+I18</f>
        <v>3272082</v>
      </c>
      <c r="J11" s="66">
        <f>J12+J15+J18</f>
        <v>3271601.11</v>
      </c>
      <c r="K11" s="66">
        <f t="shared" si="0"/>
        <v>109.4226067068891</v>
      </c>
      <c r="L11" s="66">
        <f t="shared" si="1"/>
        <v>99.985303241177945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0</v>
      </c>
      <c r="H12" s="66">
        <f t="shared" si="2"/>
        <v>80</v>
      </c>
      <c r="I12" s="66">
        <f t="shared" si="2"/>
        <v>80</v>
      </c>
      <c r="J12" s="66">
        <f t="shared" si="2"/>
        <v>22.74</v>
      </c>
      <c r="K12" s="66" t="e">
        <f t="shared" si="0"/>
        <v>#DIV/0!</v>
      </c>
      <c r="L12" s="66">
        <f t="shared" si="1"/>
        <v>28.425000000000001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0</v>
      </c>
      <c r="H13" s="66">
        <f t="shared" si="2"/>
        <v>80</v>
      </c>
      <c r="I13" s="66">
        <f t="shared" si="2"/>
        <v>80</v>
      </c>
      <c r="J13" s="66">
        <f t="shared" si="2"/>
        <v>22.74</v>
      </c>
      <c r="K13" s="66" t="e">
        <f t="shared" si="0"/>
        <v>#DIV/0!</v>
      </c>
      <c r="L13" s="66">
        <f t="shared" si="1"/>
        <v>28.425000000000001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0</v>
      </c>
      <c r="H14" s="67">
        <v>80</v>
      </c>
      <c r="I14" s="67">
        <v>80</v>
      </c>
      <c r="J14" s="67">
        <v>22.74</v>
      </c>
      <c r="K14" s="67" t="e">
        <f t="shared" si="0"/>
        <v>#DIV/0!</v>
      </c>
      <c r="L14" s="67">
        <f t="shared" si="1"/>
        <v>28.425000000000001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 t="shared" ref="G15:J16" si="3">G16</f>
        <v>96.49</v>
      </c>
      <c r="H15" s="66">
        <f t="shared" si="3"/>
        <v>400</v>
      </c>
      <c r="I15" s="66">
        <f t="shared" si="3"/>
        <v>400</v>
      </c>
      <c r="J15" s="66">
        <f t="shared" si="3"/>
        <v>204.7</v>
      </c>
      <c r="K15" s="66">
        <f t="shared" si="0"/>
        <v>212.14633640791794</v>
      </c>
      <c r="L15" s="66">
        <f t="shared" si="1"/>
        <v>51.174999999999997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 t="shared" si="3"/>
        <v>96.49</v>
      </c>
      <c r="H16" s="66">
        <f t="shared" si="3"/>
        <v>400</v>
      </c>
      <c r="I16" s="66">
        <f t="shared" si="3"/>
        <v>400</v>
      </c>
      <c r="J16" s="66">
        <f t="shared" si="3"/>
        <v>204.7</v>
      </c>
      <c r="K16" s="66">
        <f t="shared" si="0"/>
        <v>212.14633640791794</v>
      </c>
      <c r="L16" s="66">
        <f t="shared" si="1"/>
        <v>51.174999999999997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96.49</v>
      </c>
      <c r="H17" s="67">
        <v>400</v>
      </c>
      <c r="I17" s="67">
        <v>400</v>
      </c>
      <c r="J17" s="67">
        <v>204.7</v>
      </c>
      <c r="K17" s="67">
        <f t="shared" si="0"/>
        <v>212.14633640791794</v>
      </c>
      <c r="L17" s="67">
        <f t="shared" si="1"/>
        <v>51.174999999999997</v>
      </c>
    </row>
    <row r="18" spans="2:12" x14ac:dyDescent="0.25">
      <c r="B18" s="66"/>
      <c r="C18" s="66" t="s">
        <v>64</v>
      </c>
      <c r="D18" s="66"/>
      <c r="E18" s="66"/>
      <c r="F18" s="66" t="s">
        <v>65</v>
      </c>
      <c r="G18" s="66">
        <f>G19</f>
        <v>2989780.29</v>
      </c>
      <c r="H18" s="66">
        <f>H19</f>
        <v>3233926</v>
      </c>
      <c r="I18" s="66">
        <f>I19</f>
        <v>3271602</v>
      </c>
      <c r="J18" s="66">
        <f>J19</f>
        <v>3271373.67</v>
      </c>
      <c r="K18" s="66">
        <f t="shared" si="0"/>
        <v>109.41853088475608</v>
      </c>
      <c r="L18" s="66">
        <f t="shared" si="1"/>
        <v>99.993020850335711</v>
      </c>
    </row>
    <row r="19" spans="2:12" x14ac:dyDescent="0.25">
      <c r="B19" s="66"/>
      <c r="C19" s="66"/>
      <c r="D19" s="66" t="s">
        <v>66</v>
      </c>
      <c r="E19" s="66"/>
      <c r="F19" s="66" t="s">
        <v>67</v>
      </c>
      <c r="G19" s="66">
        <f>G20+G21</f>
        <v>2989780.29</v>
      </c>
      <c r="H19" s="66">
        <f>H20+H21</f>
        <v>3233926</v>
      </c>
      <c r="I19" s="66">
        <f>I20+I21</f>
        <v>3271602</v>
      </c>
      <c r="J19" s="66">
        <f>J20+J21</f>
        <v>3271373.67</v>
      </c>
      <c r="K19" s="66">
        <f t="shared" si="0"/>
        <v>109.41853088475608</v>
      </c>
      <c r="L19" s="66">
        <f t="shared" si="1"/>
        <v>99.993020850335711</v>
      </c>
    </row>
    <row r="20" spans="2:12" x14ac:dyDescent="0.25">
      <c r="B20" s="67"/>
      <c r="C20" s="67"/>
      <c r="D20" s="67"/>
      <c r="E20" s="67" t="s">
        <v>68</v>
      </c>
      <c r="F20" s="67" t="s">
        <v>69</v>
      </c>
      <c r="G20" s="67">
        <v>2987851.54</v>
      </c>
      <c r="H20" s="67">
        <v>3230432</v>
      </c>
      <c r="I20" s="67">
        <v>3268108</v>
      </c>
      <c r="J20" s="67">
        <v>3267880.11</v>
      </c>
      <c r="K20" s="67">
        <f t="shared" si="0"/>
        <v>109.37223842119009</v>
      </c>
      <c r="L20" s="67">
        <f t="shared" si="1"/>
        <v>99.993026852233768</v>
      </c>
    </row>
    <row r="21" spans="2:12" x14ac:dyDescent="0.25">
      <c r="B21" s="67"/>
      <c r="C21" s="67"/>
      <c r="D21" s="67"/>
      <c r="E21" s="67" t="s">
        <v>70</v>
      </c>
      <c r="F21" s="67" t="s">
        <v>71</v>
      </c>
      <c r="G21" s="67">
        <v>1928.75</v>
      </c>
      <c r="H21" s="67">
        <v>3494</v>
      </c>
      <c r="I21" s="67">
        <v>3494</v>
      </c>
      <c r="J21" s="67">
        <v>3493.56</v>
      </c>
      <c r="K21" s="67">
        <f t="shared" si="0"/>
        <v>181.13078418664938</v>
      </c>
      <c r="L21" s="67">
        <f t="shared" si="1"/>
        <v>99.98740698340012</v>
      </c>
    </row>
    <row r="22" spans="2:12" x14ac:dyDescent="0.25">
      <c r="F22" s="36"/>
    </row>
    <row r="23" spans="2:12" x14ac:dyDescent="0.25">
      <c r="F23" s="36"/>
    </row>
    <row r="24" spans="2:12" ht="36.75" customHeight="1" x14ac:dyDescent="0.25">
      <c r="B24" s="120" t="s">
        <v>3</v>
      </c>
      <c r="C24" s="121"/>
      <c r="D24" s="121"/>
      <c r="E24" s="121"/>
      <c r="F24" s="122"/>
      <c r="G24" s="29" t="s">
        <v>46</v>
      </c>
      <c r="H24" s="29" t="s">
        <v>43</v>
      </c>
      <c r="I24" s="29" t="s">
        <v>44</v>
      </c>
      <c r="J24" s="29" t="s">
        <v>47</v>
      </c>
      <c r="K24" s="29" t="s">
        <v>6</v>
      </c>
      <c r="L24" s="29" t="s">
        <v>22</v>
      </c>
    </row>
    <row r="25" spans="2:12" x14ac:dyDescent="0.25">
      <c r="B25" s="117">
        <v>1</v>
      </c>
      <c r="C25" s="118"/>
      <c r="D25" s="118"/>
      <c r="E25" s="118"/>
      <c r="F25" s="119"/>
      <c r="G25" s="31">
        <v>2</v>
      </c>
      <c r="H25" s="31">
        <v>3</v>
      </c>
      <c r="I25" s="31">
        <v>4</v>
      </c>
      <c r="J25" s="31">
        <v>5</v>
      </c>
      <c r="K25" s="31" t="s">
        <v>13</v>
      </c>
      <c r="L25" s="31" t="s">
        <v>14</v>
      </c>
    </row>
    <row r="26" spans="2:12" x14ac:dyDescent="0.25">
      <c r="B26" s="66"/>
      <c r="C26" s="67"/>
      <c r="D26" s="68"/>
      <c r="E26" s="69"/>
      <c r="F26" s="9" t="s">
        <v>21</v>
      </c>
      <c r="G26" s="66">
        <f>G27+G70</f>
        <v>2989885.6200000006</v>
      </c>
      <c r="H26" s="66">
        <f>H27+H70</f>
        <v>3234406</v>
      </c>
      <c r="I26" s="66">
        <f>I27+I70</f>
        <v>3272082</v>
      </c>
      <c r="J26" s="66">
        <f>J27+J70</f>
        <v>3271576.91</v>
      </c>
      <c r="K26" s="71">
        <f t="shared" ref="K26:K73" si="4">(J26*100)/G26</f>
        <v>109.42147378868626</v>
      </c>
      <c r="L26" s="71">
        <f t="shared" ref="L26:L73" si="5">(J26*100)/I26</f>
        <v>99.984563650910943</v>
      </c>
    </row>
    <row r="27" spans="2:12" x14ac:dyDescent="0.25">
      <c r="B27" s="66" t="s">
        <v>72</v>
      </c>
      <c r="C27" s="66"/>
      <c r="D27" s="66"/>
      <c r="E27" s="66"/>
      <c r="F27" s="66" t="s">
        <v>73</v>
      </c>
      <c r="G27" s="66">
        <f>G28+G36+G64</f>
        <v>2987956.8700000006</v>
      </c>
      <c r="H27" s="66">
        <f>H28+H36+H64</f>
        <v>3230912</v>
      </c>
      <c r="I27" s="66">
        <f>I28+I36+I64</f>
        <v>3268588</v>
      </c>
      <c r="J27" s="66">
        <f>J28+J36+J64</f>
        <v>3268083.35</v>
      </c>
      <c r="K27" s="66">
        <f t="shared" si="4"/>
        <v>109.3751848566676</v>
      </c>
      <c r="L27" s="66">
        <f t="shared" si="5"/>
        <v>99.984560611493407</v>
      </c>
    </row>
    <row r="28" spans="2:12" x14ac:dyDescent="0.25">
      <c r="B28" s="66"/>
      <c r="C28" s="66" t="s">
        <v>74</v>
      </c>
      <c r="D28" s="66"/>
      <c r="E28" s="66"/>
      <c r="F28" s="66" t="s">
        <v>75</v>
      </c>
      <c r="G28" s="66">
        <f>G29+G32+G34</f>
        <v>2193199.5300000003</v>
      </c>
      <c r="H28" s="66">
        <f>H29+H32+H34</f>
        <v>2607955</v>
      </c>
      <c r="I28" s="66">
        <f>I29+I32+I34</f>
        <v>2572655</v>
      </c>
      <c r="J28" s="66">
        <f>J29+J32+J34</f>
        <v>2572449.92</v>
      </c>
      <c r="K28" s="66">
        <f t="shared" si="4"/>
        <v>117.29210611311775</v>
      </c>
      <c r="L28" s="66">
        <f t="shared" si="5"/>
        <v>99.992028468644264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G30+G31</f>
        <v>1817787.6400000001</v>
      </c>
      <c r="H29" s="66">
        <f>H30+H31</f>
        <v>2171410</v>
      </c>
      <c r="I29" s="66">
        <f>I30+I31</f>
        <v>2141810</v>
      </c>
      <c r="J29" s="66">
        <f>J30+J31</f>
        <v>2141753.15</v>
      </c>
      <c r="K29" s="66">
        <f t="shared" si="4"/>
        <v>117.82196681676193</v>
      </c>
      <c r="L29" s="66">
        <f t="shared" si="5"/>
        <v>99.997345702933501</v>
      </c>
    </row>
    <row r="30" spans="2:12" x14ac:dyDescent="0.25">
      <c r="B30" s="67"/>
      <c r="C30" s="67"/>
      <c r="D30" s="67"/>
      <c r="E30" s="67" t="s">
        <v>78</v>
      </c>
      <c r="F30" s="67" t="s">
        <v>79</v>
      </c>
      <c r="G30" s="67">
        <v>1815083.32</v>
      </c>
      <c r="H30" s="67">
        <v>2162710</v>
      </c>
      <c r="I30" s="67">
        <v>2138310</v>
      </c>
      <c r="J30" s="67">
        <v>2138255.46</v>
      </c>
      <c r="K30" s="67">
        <f t="shared" si="4"/>
        <v>117.80481019460858</v>
      </c>
      <c r="L30" s="67">
        <f t="shared" si="5"/>
        <v>99.997449387600483</v>
      </c>
    </row>
    <row r="31" spans="2:12" x14ac:dyDescent="0.25">
      <c r="B31" s="67"/>
      <c r="C31" s="67"/>
      <c r="D31" s="67"/>
      <c r="E31" s="67" t="s">
        <v>80</v>
      </c>
      <c r="F31" s="67" t="s">
        <v>81</v>
      </c>
      <c r="G31" s="67">
        <v>2704.32</v>
      </c>
      <c r="H31" s="67">
        <v>8700</v>
      </c>
      <c r="I31" s="67">
        <v>3500</v>
      </c>
      <c r="J31" s="67">
        <v>3497.69</v>
      </c>
      <c r="K31" s="67">
        <f t="shared" si="4"/>
        <v>129.33713465862027</v>
      </c>
      <c r="L31" s="67">
        <f t="shared" si="5"/>
        <v>99.933999999999997</v>
      </c>
    </row>
    <row r="32" spans="2:12" x14ac:dyDescent="0.25">
      <c r="B32" s="66"/>
      <c r="C32" s="66"/>
      <c r="D32" s="66" t="s">
        <v>82</v>
      </c>
      <c r="E32" s="66"/>
      <c r="F32" s="66" t="s">
        <v>83</v>
      </c>
      <c r="G32" s="66">
        <f>G33</f>
        <v>75476.98</v>
      </c>
      <c r="H32" s="66">
        <f>H33</f>
        <v>78265</v>
      </c>
      <c r="I32" s="66">
        <f>I33</f>
        <v>77365</v>
      </c>
      <c r="J32" s="66">
        <f>J33</f>
        <v>77307.39</v>
      </c>
      <c r="K32" s="66">
        <f t="shared" si="4"/>
        <v>102.42512352772992</v>
      </c>
      <c r="L32" s="66">
        <f t="shared" si="5"/>
        <v>99.925534802559298</v>
      </c>
    </row>
    <row r="33" spans="2:12" x14ac:dyDescent="0.25">
      <c r="B33" s="67"/>
      <c r="C33" s="67"/>
      <c r="D33" s="67"/>
      <c r="E33" s="67" t="s">
        <v>84</v>
      </c>
      <c r="F33" s="67" t="s">
        <v>83</v>
      </c>
      <c r="G33" s="67">
        <v>75476.98</v>
      </c>
      <c r="H33" s="67">
        <v>78265</v>
      </c>
      <c r="I33" s="67">
        <v>77365</v>
      </c>
      <c r="J33" s="67">
        <v>77307.39</v>
      </c>
      <c r="K33" s="67">
        <f t="shared" si="4"/>
        <v>102.42512352772992</v>
      </c>
      <c r="L33" s="67">
        <f t="shared" si="5"/>
        <v>99.925534802559298</v>
      </c>
    </row>
    <row r="34" spans="2:12" x14ac:dyDescent="0.25">
      <c r="B34" s="66"/>
      <c r="C34" s="66"/>
      <c r="D34" s="66" t="s">
        <v>85</v>
      </c>
      <c r="E34" s="66"/>
      <c r="F34" s="66" t="s">
        <v>86</v>
      </c>
      <c r="G34" s="66">
        <f>G35</f>
        <v>299934.90999999997</v>
      </c>
      <c r="H34" s="66">
        <f>H35</f>
        <v>358280</v>
      </c>
      <c r="I34" s="66">
        <f>I35</f>
        <v>353480</v>
      </c>
      <c r="J34" s="66">
        <f>J35</f>
        <v>353389.38</v>
      </c>
      <c r="K34" s="66">
        <f t="shared" si="4"/>
        <v>117.82202345168824</v>
      </c>
      <c r="L34" s="66">
        <f t="shared" si="5"/>
        <v>99.974363471766438</v>
      </c>
    </row>
    <row r="35" spans="2:12" x14ac:dyDescent="0.25">
      <c r="B35" s="67"/>
      <c r="C35" s="67"/>
      <c r="D35" s="67"/>
      <c r="E35" s="67" t="s">
        <v>87</v>
      </c>
      <c r="F35" s="67" t="s">
        <v>88</v>
      </c>
      <c r="G35" s="67">
        <v>299934.90999999997</v>
      </c>
      <c r="H35" s="67">
        <v>358280</v>
      </c>
      <c r="I35" s="67">
        <v>353480</v>
      </c>
      <c r="J35" s="67">
        <v>353389.38</v>
      </c>
      <c r="K35" s="67">
        <f t="shared" si="4"/>
        <v>117.82202345168824</v>
      </c>
      <c r="L35" s="67">
        <f t="shared" si="5"/>
        <v>99.974363471766438</v>
      </c>
    </row>
    <row r="36" spans="2:12" x14ac:dyDescent="0.25">
      <c r="B36" s="66"/>
      <c r="C36" s="66" t="s">
        <v>89</v>
      </c>
      <c r="D36" s="66"/>
      <c r="E36" s="66"/>
      <c r="F36" s="66" t="s">
        <v>90</v>
      </c>
      <c r="G36" s="66">
        <f>G37+G41+G47+G57+G59</f>
        <v>792726.91</v>
      </c>
      <c r="H36" s="66">
        <f>H37+H41+H47+H57+H59</f>
        <v>619639</v>
      </c>
      <c r="I36" s="66">
        <f>I37+I41+I47+I57+I59</f>
        <v>693075</v>
      </c>
      <c r="J36" s="66">
        <f>J37+J41+J47+J57+J59</f>
        <v>692793.22000000009</v>
      </c>
      <c r="K36" s="66">
        <f t="shared" si="4"/>
        <v>87.39368012623666</v>
      </c>
      <c r="L36" s="66">
        <f t="shared" si="5"/>
        <v>99.959343505392638</v>
      </c>
    </row>
    <row r="37" spans="2:12" x14ac:dyDescent="0.25">
      <c r="B37" s="66"/>
      <c r="C37" s="66"/>
      <c r="D37" s="66" t="s">
        <v>91</v>
      </c>
      <c r="E37" s="66"/>
      <c r="F37" s="66" t="s">
        <v>92</v>
      </c>
      <c r="G37" s="66">
        <f>G38+G39+G40</f>
        <v>96959.99</v>
      </c>
      <c r="H37" s="66">
        <f>H38+H39+H40</f>
        <v>107990</v>
      </c>
      <c r="I37" s="66">
        <f>I38+I39+I40</f>
        <v>107990</v>
      </c>
      <c r="J37" s="66">
        <f>J38+J39+J40</f>
        <v>107517.39</v>
      </c>
      <c r="K37" s="66">
        <f t="shared" si="4"/>
        <v>110.88840871373851</v>
      </c>
      <c r="L37" s="66">
        <f t="shared" si="5"/>
        <v>99.562357625706085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1394.36</v>
      </c>
      <c r="H38" s="67">
        <v>3100</v>
      </c>
      <c r="I38" s="67">
        <v>3100</v>
      </c>
      <c r="J38" s="67">
        <v>2373.4</v>
      </c>
      <c r="K38" s="67">
        <f t="shared" si="4"/>
        <v>170.21429186149919</v>
      </c>
      <c r="L38" s="67">
        <f t="shared" si="5"/>
        <v>76.561290322580646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95166.63</v>
      </c>
      <c r="H39" s="67">
        <v>104230</v>
      </c>
      <c r="I39" s="67">
        <v>104230</v>
      </c>
      <c r="J39" s="67">
        <v>104590.77</v>
      </c>
      <c r="K39" s="67">
        <f t="shared" si="4"/>
        <v>109.90277789599148</v>
      </c>
      <c r="L39" s="67">
        <f t="shared" si="5"/>
        <v>100.34612875371774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399</v>
      </c>
      <c r="H40" s="67">
        <v>660</v>
      </c>
      <c r="I40" s="67">
        <v>660</v>
      </c>
      <c r="J40" s="67">
        <v>553.22</v>
      </c>
      <c r="K40" s="67">
        <f t="shared" si="4"/>
        <v>138.65162907268171</v>
      </c>
      <c r="L40" s="67">
        <f t="shared" si="5"/>
        <v>83.821212121212127</v>
      </c>
    </row>
    <row r="41" spans="2:12" x14ac:dyDescent="0.25">
      <c r="B41" s="66"/>
      <c r="C41" s="66"/>
      <c r="D41" s="66" t="s">
        <v>99</v>
      </c>
      <c r="E41" s="66"/>
      <c r="F41" s="66" t="s">
        <v>100</v>
      </c>
      <c r="G41" s="66">
        <f>G42+G43+G44+G45+G46</f>
        <v>24056.71</v>
      </c>
      <c r="H41" s="66">
        <f>H42+H43+H44+H45+H46</f>
        <v>27225</v>
      </c>
      <c r="I41" s="66">
        <f>I42+I43+I44+I45+I46</f>
        <v>27225</v>
      </c>
      <c r="J41" s="66">
        <f>J42+J43+J44+J45+J46</f>
        <v>22960.949999999997</v>
      </c>
      <c r="K41" s="66">
        <f t="shared" si="4"/>
        <v>95.445096191457608</v>
      </c>
      <c r="L41" s="66">
        <f t="shared" si="5"/>
        <v>84.337741046831951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19610.349999999999</v>
      </c>
      <c r="H42" s="67">
        <v>21250</v>
      </c>
      <c r="I42" s="67">
        <v>21250</v>
      </c>
      <c r="J42" s="67">
        <v>18658.41</v>
      </c>
      <c r="K42" s="67">
        <f t="shared" si="4"/>
        <v>95.145726618851782</v>
      </c>
      <c r="L42" s="67">
        <f t="shared" si="5"/>
        <v>87.804282352941172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2159.2199999999998</v>
      </c>
      <c r="H43" s="67">
        <v>3500</v>
      </c>
      <c r="I43" s="67">
        <v>3500</v>
      </c>
      <c r="J43" s="67">
        <v>3162.19</v>
      </c>
      <c r="K43" s="67">
        <f t="shared" si="4"/>
        <v>146.45057011328166</v>
      </c>
      <c r="L43" s="67">
        <f t="shared" si="5"/>
        <v>90.348285714285709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393.07</v>
      </c>
      <c r="H44" s="67">
        <v>1500</v>
      </c>
      <c r="I44" s="67">
        <v>1500</v>
      </c>
      <c r="J44" s="67">
        <v>381.96</v>
      </c>
      <c r="K44" s="67">
        <f t="shared" si="4"/>
        <v>97.173531432060443</v>
      </c>
      <c r="L44" s="67">
        <f t="shared" si="5"/>
        <v>25.463999999999999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1211.57</v>
      </c>
      <c r="H45" s="67">
        <v>500</v>
      </c>
      <c r="I45" s="67">
        <v>500</v>
      </c>
      <c r="J45" s="67">
        <v>283.39</v>
      </c>
      <c r="K45" s="67">
        <f t="shared" si="4"/>
        <v>23.390311744265706</v>
      </c>
      <c r="L45" s="67">
        <f t="shared" si="5"/>
        <v>56.677999999999997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682.5</v>
      </c>
      <c r="H46" s="67">
        <v>475</v>
      </c>
      <c r="I46" s="67">
        <v>475</v>
      </c>
      <c r="J46" s="67">
        <v>475</v>
      </c>
      <c r="K46" s="67">
        <f t="shared" si="4"/>
        <v>69.597069597069591</v>
      </c>
      <c r="L46" s="67">
        <f t="shared" si="5"/>
        <v>100</v>
      </c>
    </row>
    <row r="47" spans="2:12" x14ac:dyDescent="0.25">
      <c r="B47" s="66"/>
      <c r="C47" s="66"/>
      <c r="D47" s="66" t="s">
        <v>111</v>
      </c>
      <c r="E47" s="66"/>
      <c r="F47" s="66" t="s">
        <v>112</v>
      </c>
      <c r="G47" s="66">
        <f>G48+G49+G50+G51+G52+G53+G54+G55+G56</f>
        <v>668859.15</v>
      </c>
      <c r="H47" s="66">
        <f>H48+H49+H50+H51+H52+H53+H54+H55+H56</f>
        <v>480717</v>
      </c>
      <c r="I47" s="66">
        <f>I48+I49+I50+I51+I52+I53+I54+I55+I56</f>
        <v>554153</v>
      </c>
      <c r="J47" s="66">
        <f>J48+J49+J50+J51+J52+J53+J54+J55+J56</f>
        <v>559054.43000000005</v>
      </c>
      <c r="K47" s="66">
        <f t="shared" si="4"/>
        <v>83.583282070672126</v>
      </c>
      <c r="L47" s="66">
        <f t="shared" si="5"/>
        <v>100.88449038442452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71942.990000000005</v>
      </c>
      <c r="H48" s="67">
        <v>77850</v>
      </c>
      <c r="I48" s="67">
        <v>77686</v>
      </c>
      <c r="J48" s="67">
        <v>73980.600000000006</v>
      </c>
      <c r="K48" s="67">
        <f t="shared" si="4"/>
        <v>102.8322564853087</v>
      </c>
      <c r="L48" s="67">
        <f t="shared" si="5"/>
        <v>95.230286023221694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3933.03</v>
      </c>
      <c r="H49" s="67">
        <v>5980</v>
      </c>
      <c r="I49" s="67">
        <v>5980</v>
      </c>
      <c r="J49" s="67">
        <v>7287.59</v>
      </c>
      <c r="K49" s="67">
        <f t="shared" si="4"/>
        <v>185.29200133230611</v>
      </c>
      <c r="L49" s="67">
        <f t="shared" si="5"/>
        <v>121.86605351170569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1717.44</v>
      </c>
      <c r="H50" s="67">
        <v>490</v>
      </c>
      <c r="I50" s="67">
        <v>490</v>
      </c>
      <c r="J50" s="67">
        <v>600</v>
      </c>
      <c r="K50" s="67">
        <f t="shared" si="4"/>
        <v>34.935718278367801</v>
      </c>
      <c r="L50" s="67">
        <f t="shared" si="5"/>
        <v>122.44897959183673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328.41</v>
      </c>
      <c r="H51" s="67">
        <v>360</v>
      </c>
      <c r="I51" s="67">
        <v>360</v>
      </c>
      <c r="J51" s="67">
        <v>298.25</v>
      </c>
      <c r="K51" s="67">
        <f t="shared" si="4"/>
        <v>90.816357601778265</v>
      </c>
      <c r="L51" s="67">
        <f t="shared" si="5"/>
        <v>82.847222222222229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5538.66</v>
      </c>
      <c r="H52" s="67">
        <v>5252</v>
      </c>
      <c r="I52" s="67">
        <v>5252</v>
      </c>
      <c r="J52" s="67">
        <v>5225</v>
      </c>
      <c r="K52" s="67">
        <f t="shared" si="4"/>
        <v>94.336897372288604</v>
      </c>
      <c r="L52" s="67">
        <f t="shared" si="5"/>
        <v>99.48591012947449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8879.49</v>
      </c>
      <c r="H53" s="67">
        <v>550</v>
      </c>
      <c r="I53" s="67">
        <v>550</v>
      </c>
      <c r="J53" s="67">
        <v>161.77000000000001</v>
      </c>
      <c r="K53" s="67">
        <f t="shared" si="4"/>
        <v>1.8218388668718586</v>
      </c>
      <c r="L53" s="67">
        <f t="shared" si="5"/>
        <v>29.412727272727274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573882.13</v>
      </c>
      <c r="H54" s="67">
        <v>386715</v>
      </c>
      <c r="I54" s="67">
        <v>460315</v>
      </c>
      <c r="J54" s="67">
        <v>468374.45</v>
      </c>
      <c r="K54" s="67">
        <f t="shared" si="4"/>
        <v>81.615095768882014</v>
      </c>
      <c r="L54" s="67">
        <f t="shared" si="5"/>
        <v>101.75085539250296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19.920000000000002</v>
      </c>
      <c r="H55" s="67">
        <v>20</v>
      </c>
      <c r="I55" s="67">
        <v>20</v>
      </c>
      <c r="J55" s="67">
        <v>22.26</v>
      </c>
      <c r="K55" s="67">
        <f t="shared" si="4"/>
        <v>111.74698795180721</v>
      </c>
      <c r="L55" s="67">
        <f t="shared" si="5"/>
        <v>111.3</v>
      </c>
    </row>
    <row r="56" spans="2:12" x14ac:dyDescent="0.25">
      <c r="B56" s="67"/>
      <c r="C56" s="67"/>
      <c r="D56" s="67"/>
      <c r="E56" s="67" t="s">
        <v>129</v>
      </c>
      <c r="F56" s="67" t="s">
        <v>130</v>
      </c>
      <c r="G56" s="67">
        <v>2617.08</v>
      </c>
      <c r="H56" s="67">
        <v>3500</v>
      </c>
      <c r="I56" s="67">
        <v>3500</v>
      </c>
      <c r="J56" s="67">
        <v>3104.51</v>
      </c>
      <c r="K56" s="67">
        <f t="shared" si="4"/>
        <v>118.6249560578966</v>
      </c>
      <c r="L56" s="67">
        <f t="shared" si="5"/>
        <v>88.700285714285712</v>
      </c>
    </row>
    <row r="57" spans="2:12" x14ac:dyDescent="0.25">
      <c r="B57" s="66"/>
      <c r="C57" s="66"/>
      <c r="D57" s="66" t="s">
        <v>131</v>
      </c>
      <c r="E57" s="66"/>
      <c r="F57" s="66" t="s">
        <v>132</v>
      </c>
      <c r="G57" s="66">
        <f>G58</f>
        <v>1043.33</v>
      </c>
      <c r="H57" s="66">
        <f>H58</f>
        <v>1500</v>
      </c>
      <c r="I57" s="66">
        <f>I58</f>
        <v>1500</v>
      </c>
      <c r="J57" s="66">
        <f>J58</f>
        <v>957.67</v>
      </c>
      <c r="K57" s="66">
        <f t="shared" si="4"/>
        <v>91.78975012699722</v>
      </c>
      <c r="L57" s="66">
        <f t="shared" si="5"/>
        <v>63.844666666666669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1043.33</v>
      </c>
      <c r="H58" s="67">
        <v>1500</v>
      </c>
      <c r="I58" s="67">
        <v>1500</v>
      </c>
      <c r="J58" s="67">
        <v>957.67</v>
      </c>
      <c r="K58" s="67">
        <f t="shared" si="4"/>
        <v>91.78975012699722</v>
      </c>
      <c r="L58" s="67">
        <f t="shared" si="5"/>
        <v>63.844666666666669</v>
      </c>
    </row>
    <row r="59" spans="2:12" x14ac:dyDescent="0.25">
      <c r="B59" s="66"/>
      <c r="C59" s="66"/>
      <c r="D59" s="66" t="s">
        <v>135</v>
      </c>
      <c r="E59" s="66"/>
      <c r="F59" s="66" t="s">
        <v>136</v>
      </c>
      <c r="G59" s="66">
        <f>G60+G61+G62+G63</f>
        <v>1807.73</v>
      </c>
      <c r="H59" s="66">
        <f>H60+H61+H62+H63</f>
        <v>2207</v>
      </c>
      <c r="I59" s="66">
        <f>I60+I61+I62+I63</f>
        <v>2207</v>
      </c>
      <c r="J59" s="66">
        <f>J60+J61+J62+J63</f>
        <v>2302.7799999999997</v>
      </c>
      <c r="K59" s="66">
        <f t="shared" si="4"/>
        <v>127.38517367084687</v>
      </c>
      <c r="L59" s="66">
        <f t="shared" si="5"/>
        <v>104.33982782057092</v>
      </c>
    </row>
    <row r="60" spans="2:12" x14ac:dyDescent="0.25">
      <c r="B60" s="67"/>
      <c r="C60" s="67"/>
      <c r="D60" s="67"/>
      <c r="E60" s="67" t="s">
        <v>137</v>
      </c>
      <c r="F60" s="67" t="s">
        <v>138</v>
      </c>
      <c r="G60" s="67">
        <v>665.01</v>
      </c>
      <c r="H60" s="67">
        <v>676</v>
      </c>
      <c r="I60" s="67">
        <v>676</v>
      </c>
      <c r="J60" s="67">
        <v>675.32</v>
      </c>
      <c r="K60" s="67">
        <f t="shared" si="4"/>
        <v>101.55035262627629</v>
      </c>
      <c r="L60" s="67">
        <f t="shared" si="5"/>
        <v>99.899408284023664</v>
      </c>
    </row>
    <row r="61" spans="2:12" x14ac:dyDescent="0.25">
      <c r="B61" s="67"/>
      <c r="C61" s="67"/>
      <c r="D61" s="67"/>
      <c r="E61" s="67" t="s">
        <v>139</v>
      </c>
      <c r="F61" s="67" t="s">
        <v>140</v>
      </c>
      <c r="G61" s="67">
        <v>360.51</v>
      </c>
      <c r="H61" s="67">
        <v>500</v>
      </c>
      <c r="I61" s="67">
        <v>500</v>
      </c>
      <c r="J61" s="67">
        <v>349.34</v>
      </c>
      <c r="K61" s="67">
        <f t="shared" si="4"/>
        <v>96.901611605780701</v>
      </c>
      <c r="L61" s="67">
        <f t="shared" si="5"/>
        <v>69.867999999999995</v>
      </c>
    </row>
    <row r="62" spans="2:12" x14ac:dyDescent="0.25">
      <c r="B62" s="67"/>
      <c r="C62" s="67"/>
      <c r="D62" s="67"/>
      <c r="E62" s="67" t="s">
        <v>141</v>
      </c>
      <c r="F62" s="67" t="s">
        <v>142</v>
      </c>
      <c r="G62" s="67">
        <v>127.44</v>
      </c>
      <c r="H62" s="67">
        <v>181</v>
      </c>
      <c r="I62" s="67">
        <v>181</v>
      </c>
      <c r="J62" s="67">
        <v>180.54</v>
      </c>
      <c r="K62" s="67">
        <f t="shared" si="4"/>
        <v>141.66666666666666</v>
      </c>
      <c r="L62" s="67">
        <f t="shared" si="5"/>
        <v>99.745856353591165</v>
      </c>
    </row>
    <row r="63" spans="2:12" x14ac:dyDescent="0.25">
      <c r="B63" s="67"/>
      <c r="C63" s="67"/>
      <c r="D63" s="67"/>
      <c r="E63" s="67" t="s">
        <v>143</v>
      </c>
      <c r="F63" s="67" t="s">
        <v>136</v>
      </c>
      <c r="G63" s="67">
        <v>654.77</v>
      </c>
      <c r="H63" s="67">
        <v>850</v>
      </c>
      <c r="I63" s="67">
        <v>850</v>
      </c>
      <c r="J63" s="67">
        <v>1097.58</v>
      </c>
      <c r="K63" s="67">
        <f t="shared" si="4"/>
        <v>167.62832750431448</v>
      </c>
      <c r="L63" s="67">
        <f t="shared" si="5"/>
        <v>129.12705882352941</v>
      </c>
    </row>
    <row r="64" spans="2:12" x14ac:dyDescent="0.25">
      <c r="B64" s="66"/>
      <c r="C64" s="66" t="s">
        <v>144</v>
      </c>
      <c r="D64" s="66"/>
      <c r="E64" s="66"/>
      <c r="F64" s="66" t="s">
        <v>145</v>
      </c>
      <c r="G64" s="66">
        <f>G65+G67</f>
        <v>2030.4299999999998</v>
      </c>
      <c r="H64" s="66">
        <f>H65+H67</f>
        <v>3318</v>
      </c>
      <c r="I64" s="66">
        <f>I65+I67</f>
        <v>2858</v>
      </c>
      <c r="J64" s="66">
        <f>J65+J67</f>
        <v>2840.21</v>
      </c>
      <c r="K64" s="66">
        <f t="shared" si="4"/>
        <v>139.88219244199504</v>
      </c>
      <c r="L64" s="66">
        <f t="shared" si="5"/>
        <v>99.377536738978307</v>
      </c>
    </row>
    <row r="65" spans="2:12" x14ac:dyDescent="0.25">
      <c r="B65" s="66"/>
      <c r="C65" s="66"/>
      <c r="D65" s="66" t="s">
        <v>146</v>
      </c>
      <c r="E65" s="66"/>
      <c r="F65" s="66" t="s">
        <v>147</v>
      </c>
      <c r="G65" s="66">
        <f>G66</f>
        <v>755.12</v>
      </c>
      <c r="H65" s="66">
        <f>H66</f>
        <v>1108</v>
      </c>
      <c r="I65" s="66">
        <f>I66</f>
        <v>1108</v>
      </c>
      <c r="J65" s="66">
        <f>J66</f>
        <v>1107.3599999999999</v>
      </c>
      <c r="K65" s="66">
        <f t="shared" si="4"/>
        <v>146.64689056044071</v>
      </c>
      <c r="L65" s="66">
        <f t="shared" si="5"/>
        <v>99.942238267148014</v>
      </c>
    </row>
    <row r="66" spans="2:12" x14ac:dyDescent="0.25">
      <c r="B66" s="67"/>
      <c r="C66" s="67"/>
      <c r="D66" s="67"/>
      <c r="E66" s="67" t="s">
        <v>148</v>
      </c>
      <c r="F66" s="67" t="s">
        <v>149</v>
      </c>
      <c r="G66" s="67">
        <v>755.12</v>
      </c>
      <c r="H66" s="67">
        <v>1108</v>
      </c>
      <c r="I66" s="67">
        <v>1108</v>
      </c>
      <c r="J66" s="67">
        <v>1107.3599999999999</v>
      </c>
      <c r="K66" s="67">
        <f t="shared" si="4"/>
        <v>146.64689056044071</v>
      </c>
      <c r="L66" s="67">
        <f t="shared" si="5"/>
        <v>99.942238267148014</v>
      </c>
    </row>
    <row r="67" spans="2:12" x14ac:dyDescent="0.25">
      <c r="B67" s="66"/>
      <c r="C67" s="66"/>
      <c r="D67" s="66" t="s">
        <v>150</v>
      </c>
      <c r="E67" s="66"/>
      <c r="F67" s="66" t="s">
        <v>151</v>
      </c>
      <c r="G67" s="66">
        <f>G68+G69</f>
        <v>1275.31</v>
      </c>
      <c r="H67" s="66">
        <f>H68+H69</f>
        <v>2210</v>
      </c>
      <c r="I67" s="66">
        <f>I68+I69</f>
        <v>1750</v>
      </c>
      <c r="J67" s="66">
        <f>J68+J69</f>
        <v>1732.85</v>
      </c>
      <c r="K67" s="66">
        <f t="shared" si="4"/>
        <v>135.87676721738245</v>
      </c>
      <c r="L67" s="66">
        <f t="shared" si="5"/>
        <v>99.02</v>
      </c>
    </row>
    <row r="68" spans="2:12" x14ac:dyDescent="0.25">
      <c r="B68" s="67"/>
      <c r="C68" s="67"/>
      <c r="D68" s="67"/>
      <c r="E68" s="67" t="s">
        <v>152</v>
      </c>
      <c r="F68" s="67" t="s">
        <v>153</v>
      </c>
      <c r="G68" s="67">
        <v>1272.98</v>
      </c>
      <c r="H68" s="67">
        <v>2200</v>
      </c>
      <c r="I68" s="67">
        <v>1740</v>
      </c>
      <c r="J68" s="67">
        <v>1732.55</v>
      </c>
      <c r="K68" s="67">
        <f t="shared" si="4"/>
        <v>136.10190262219359</v>
      </c>
      <c r="L68" s="67">
        <f t="shared" si="5"/>
        <v>99.571839080459768</v>
      </c>
    </row>
    <row r="69" spans="2:12" x14ac:dyDescent="0.25">
      <c r="B69" s="67"/>
      <c r="C69" s="67"/>
      <c r="D69" s="67"/>
      <c r="E69" s="67" t="s">
        <v>154</v>
      </c>
      <c r="F69" s="67" t="s">
        <v>155</v>
      </c>
      <c r="G69" s="67">
        <v>2.33</v>
      </c>
      <c r="H69" s="67">
        <v>10</v>
      </c>
      <c r="I69" s="67">
        <v>10</v>
      </c>
      <c r="J69" s="67">
        <v>0.3</v>
      </c>
      <c r="K69" s="67">
        <f t="shared" si="4"/>
        <v>12.875536480686694</v>
      </c>
      <c r="L69" s="67">
        <f t="shared" si="5"/>
        <v>3</v>
      </c>
    </row>
    <row r="70" spans="2:12" x14ac:dyDescent="0.25">
      <c r="B70" s="66" t="s">
        <v>156</v>
      </c>
      <c r="C70" s="66"/>
      <c r="D70" s="66"/>
      <c r="E70" s="66"/>
      <c r="F70" s="66" t="s">
        <v>157</v>
      </c>
      <c r="G70" s="66">
        <f t="shared" ref="G70:J72" si="6">G71</f>
        <v>1928.75</v>
      </c>
      <c r="H70" s="66">
        <f t="shared" si="6"/>
        <v>3494</v>
      </c>
      <c r="I70" s="66">
        <f t="shared" si="6"/>
        <v>3494</v>
      </c>
      <c r="J70" s="66">
        <f t="shared" si="6"/>
        <v>3493.56</v>
      </c>
      <c r="K70" s="66">
        <f t="shared" si="4"/>
        <v>181.13078418664938</v>
      </c>
      <c r="L70" s="66">
        <f t="shared" si="5"/>
        <v>99.98740698340012</v>
      </c>
    </row>
    <row r="71" spans="2:12" x14ac:dyDescent="0.25">
      <c r="B71" s="66"/>
      <c r="C71" s="66" t="s">
        <v>158</v>
      </c>
      <c r="D71" s="66"/>
      <c r="E71" s="66"/>
      <c r="F71" s="66" t="s">
        <v>159</v>
      </c>
      <c r="G71" s="66">
        <f t="shared" si="6"/>
        <v>1928.75</v>
      </c>
      <c r="H71" s="66">
        <f t="shared" si="6"/>
        <v>3494</v>
      </c>
      <c r="I71" s="66">
        <f t="shared" si="6"/>
        <v>3494</v>
      </c>
      <c r="J71" s="66">
        <f t="shared" si="6"/>
        <v>3493.56</v>
      </c>
      <c r="K71" s="66">
        <f t="shared" si="4"/>
        <v>181.13078418664938</v>
      </c>
      <c r="L71" s="66">
        <f t="shared" si="5"/>
        <v>99.98740698340012</v>
      </c>
    </row>
    <row r="72" spans="2:12" x14ac:dyDescent="0.25">
      <c r="B72" s="66"/>
      <c r="C72" s="66"/>
      <c r="D72" s="66" t="s">
        <v>160</v>
      </c>
      <c r="E72" s="66"/>
      <c r="F72" s="66" t="s">
        <v>161</v>
      </c>
      <c r="G72" s="66">
        <f t="shared" si="6"/>
        <v>1928.75</v>
      </c>
      <c r="H72" s="66">
        <f t="shared" si="6"/>
        <v>3494</v>
      </c>
      <c r="I72" s="66">
        <f t="shared" si="6"/>
        <v>3494</v>
      </c>
      <c r="J72" s="66">
        <f t="shared" si="6"/>
        <v>3493.56</v>
      </c>
      <c r="K72" s="66">
        <f t="shared" si="4"/>
        <v>181.13078418664938</v>
      </c>
      <c r="L72" s="66">
        <f t="shared" si="5"/>
        <v>99.98740698340012</v>
      </c>
    </row>
    <row r="73" spans="2:12" x14ac:dyDescent="0.25">
      <c r="B73" s="67"/>
      <c r="C73" s="67"/>
      <c r="D73" s="67"/>
      <c r="E73" s="67" t="s">
        <v>162</v>
      </c>
      <c r="F73" s="67" t="s">
        <v>163</v>
      </c>
      <c r="G73" s="67">
        <v>1928.75</v>
      </c>
      <c r="H73" s="67">
        <v>3494</v>
      </c>
      <c r="I73" s="67">
        <v>3494</v>
      </c>
      <c r="J73" s="67">
        <v>3493.56</v>
      </c>
      <c r="K73" s="67">
        <f t="shared" si="4"/>
        <v>181.13078418664938</v>
      </c>
      <c r="L73" s="67">
        <f t="shared" si="5"/>
        <v>99.98740698340012</v>
      </c>
    </row>
    <row r="74" spans="2:12" x14ac:dyDescent="0.25">
      <c r="B74" s="66"/>
      <c r="C74" s="67"/>
      <c r="D74" s="68"/>
      <c r="E74" s="69"/>
      <c r="F74" s="9"/>
      <c r="G74" s="66"/>
      <c r="H74" s="66"/>
      <c r="I74" s="66"/>
      <c r="J74" s="66"/>
      <c r="K74" s="71"/>
      <c r="L74" s="71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9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C7+C9+C11</f>
        <v>2989876.7800000003</v>
      </c>
      <c r="D6" s="72">
        <f>D7+D9+D11</f>
        <v>3234406</v>
      </c>
      <c r="E6" s="72">
        <f>E7+E9+E11</f>
        <v>3272082</v>
      </c>
      <c r="F6" s="72">
        <f>F7+F9+F11</f>
        <v>3271601.1100000003</v>
      </c>
      <c r="G6" s="73">
        <f t="shared" ref="G6:G19" si="0">(F6*100)/C6</f>
        <v>109.4226067068891</v>
      </c>
      <c r="H6" s="73">
        <f t="shared" ref="H6:H19" si="1">(F6*100)/E6</f>
        <v>99.985303241177945</v>
      </c>
    </row>
    <row r="7" spans="1:8" x14ac:dyDescent="0.25">
      <c r="A7"/>
      <c r="B7" s="9" t="s">
        <v>164</v>
      </c>
      <c r="C7" s="72">
        <f>C8</f>
        <v>2989780.29</v>
      </c>
      <c r="D7" s="72">
        <f>D8</f>
        <v>3233926</v>
      </c>
      <c r="E7" s="72">
        <f>E8</f>
        <v>3271602</v>
      </c>
      <c r="F7" s="72">
        <f>F8</f>
        <v>3271373.67</v>
      </c>
      <c r="G7" s="73">
        <f t="shared" si="0"/>
        <v>109.41853088475608</v>
      </c>
      <c r="H7" s="73">
        <f t="shared" si="1"/>
        <v>99.993020850335711</v>
      </c>
    </row>
    <row r="8" spans="1:8" x14ac:dyDescent="0.25">
      <c r="A8"/>
      <c r="B8" s="17" t="s">
        <v>165</v>
      </c>
      <c r="C8" s="74">
        <v>2989780.29</v>
      </c>
      <c r="D8" s="74">
        <v>3233926</v>
      </c>
      <c r="E8" s="74">
        <v>3271602</v>
      </c>
      <c r="F8" s="75">
        <v>3271373.67</v>
      </c>
      <c r="G8" s="71">
        <f t="shared" si="0"/>
        <v>109.41853088475608</v>
      </c>
      <c r="H8" s="71">
        <f t="shared" si="1"/>
        <v>99.993020850335711</v>
      </c>
    </row>
    <row r="9" spans="1:8" x14ac:dyDescent="0.25">
      <c r="A9"/>
      <c r="B9" s="9" t="s">
        <v>166</v>
      </c>
      <c r="C9" s="72">
        <f>C10</f>
        <v>96.49</v>
      </c>
      <c r="D9" s="72">
        <f>D10</f>
        <v>400</v>
      </c>
      <c r="E9" s="72">
        <f>E10</f>
        <v>400</v>
      </c>
      <c r="F9" s="72">
        <f>F10</f>
        <v>204.7</v>
      </c>
      <c r="G9" s="73">
        <f t="shared" si="0"/>
        <v>212.14633640791794</v>
      </c>
      <c r="H9" s="73">
        <f t="shared" si="1"/>
        <v>51.174999999999997</v>
      </c>
    </row>
    <row r="10" spans="1:8" x14ac:dyDescent="0.25">
      <c r="A10"/>
      <c r="B10" s="17" t="s">
        <v>167</v>
      </c>
      <c r="C10" s="74">
        <v>96.49</v>
      </c>
      <c r="D10" s="74">
        <v>400</v>
      </c>
      <c r="E10" s="74">
        <v>400</v>
      </c>
      <c r="F10" s="75">
        <v>204.7</v>
      </c>
      <c r="G10" s="71">
        <f t="shared" si="0"/>
        <v>212.14633640791794</v>
      </c>
      <c r="H10" s="71">
        <f t="shared" si="1"/>
        <v>51.174999999999997</v>
      </c>
    </row>
    <row r="11" spans="1:8" x14ac:dyDescent="0.25">
      <c r="A11"/>
      <c r="B11" s="9" t="s">
        <v>168</v>
      </c>
      <c r="C11" s="72">
        <f>C12</f>
        <v>0</v>
      </c>
      <c r="D11" s="72">
        <f>D12</f>
        <v>80</v>
      </c>
      <c r="E11" s="72">
        <f>E12</f>
        <v>80</v>
      </c>
      <c r="F11" s="72">
        <f>F12</f>
        <v>22.74</v>
      </c>
      <c r="G11" s="73" t="e">
        <f t="shared" si="0"/>
        <v>#DIV/0!</v>
      </c>
      <c r="H11" s="73">
        <f t="shared" si="1"/>
        <v>28.425000000000001</v>
      </c>
    </row>
    <row r="12" spans="1:8" x14ac:dyDescent="0.25">
      <c r="A12"/>
      <c r="B12" s="17" t="s">
        <v>169</v>
      </c>
      <c r="C12" s="74">
        <v>0</v>
      </c>
      <c r="D12" s="74">
        <v>80</v>
      </c>
      <c r="E12" s="74">
        <v>80</v>
      </c>
      <c r="F12" s="75">
        <v>22.74</v>
      </c>
      <c r="G12" s="71" t="e">
        <f t="shared" si="0"/>
        <v>#DIV/0!</v>
      </c>
      <c r="H12" s="71">
        <f t="shared" si="1"/>
        <v>28.425000000000001</v>
      </c>
    </row>
    <row r="13" spans="1:8" x14ac:dyDescent="0.25">
      <c r="B13" s="9" t="s">
        <v>32</v>
      </c>
      <c r="C13" s="76">
        <f>C14+C16+C18</f>
        <v>2989885.62</v>
      </c>
      <c r="D13" s="76">
        <f>D14+D16+D18</f>
        <v>3234406</v>
      </c>
      <c r="E13" s="76">
        <f>E14+E16+E18</f>
        <v>3272082</v>
      </c>
      <c r="F13" s="76">
        <f>F14+F16+F18</f>
        <v>3271576.9099999997</v>
      </c>
      <c r="G13" s="73">
        <f t="shared" si="0"/>
        <v>109.42147378868627</v>
      </c>
      <c r="H13" s="73">
        <f t="shared" si="1"/>
        <v>99.984563650910943</v>
      </c>
    </row>
    <row r="14" spans="1:8" x14ac:dyDescent="0.25">
      <c r="A14"/>
      <c r="B14" s="9" t="s">
        <v>164</v>
      </c>
      <c r="C14" s="76">
        <f>C15</f>
        <v>2989780.29</v>
      </c>
      <c r="D14" s="76">
        <f>D15</f>
        <v>3233926</v>
      </c>
      <c r="E14" s="76">
        <f>E15</f>
        <v>3271602</v>
      </c>
      <c r="F14" s="76">
        <f>F15</f>
        <v>3271373.67</v>
      </c>
      <c r="G14" s="73">
        <f t="shared" si="0"/>
        <v>109.41853088475608</v>
      </c>
      <c r="H14" s="73">
        <f t="shared" si="1"/>
        <v>99.993020850335711</v>
      </c>
    </row>
    <row r="15" spans="1:8" x14ac:dyDescent="0.25">
      <c r="A15"/>
      <c r="B15" s="17" t="s">
        <v>165</v>
      </c>
      <c r="C15" s="74">
        <v>2989780.29</v>
      </c>
      <c r="D15" s="74">
        <v>3233926</v>
      </c>
      <c r="E15" s="77">
        <v>3271602</v>
      </c>
      <c r="F15" s="75">
        <v>3271373.67</v>
      </c>
      <c r="G15" s="71">
        <f t="shared" si="0"/>
        <v>109.41853088475608</v>
      </c>
      <c r="H15" s="71">
        <f t="shared" si="1"/>
        <v>99.993020850335711</v>
      </c>
    </row>
    <row r="16" spans="1:8" x14ac:dyDescent="0.25">
      <c r="A16"/>
      <c r="B16" s="9" t="s">
        <v>166</v>
      </c>
      <c r="C16" s="76">
        <f>C17</f>
        <v>105.33</v>
      </c>
      <c r="D16" s="76">
        <f>D17</f>
        <v>400</v>
      </c>
      <c r="E16" s="76">
        <f>E17</f>
        <v>400</v>
      </c>
      <c r="F16" s="76">
        <f>F17</f>
        <v>185.46</v>
      </c>
      <c r="G16" s="73">
        <f t="shared" si="0"/>
        <v>176.07519225291941</v>
      </c>
      <c r="H16" s="73">
        <f t="shared" si="1"/>
        <v>46.365000000000002</v>
      </c>
    </row>
    <row r="17" spans="1:8" x14ac:dyDescent="0.25">
      <c r="A17"/>
      <c r="B17" s="17" t="s">
        <v>167</v>
      </c>
      <c r="C17" s="74">
        <v>105.33</v>
      </c>
      <c r="D17" s="74">
        <v>400</v>
      </c>
      <c r="E17" s="77">
        <v>400</v>
      </c>
      <c r="F17" s="75">
        <v>185.46</v>
      </c>
      <c r="G17" s="71">
        <f t="shared" si="0"/>
        <v>176.07519225291941</v>
      </c>
      <c r="H17" s="71">
        <f t="shared" si="1"/>
        <v>46.365000000000002</v>
      </c>
    </row>
    <row r="18" spans="1:8" x14ac:dyDescent="0.25">
      <c r="A18"/>
      <c r="B18" s="9" t="s">
        <v>168</v>
      </c>
      <c r="C18" s="76">
        <f>C19</f>
        <v>0</v>
      </c>
      <c r="D18" s="76">
        <f>D19</f>
        <v>80</v>
      </c>
      <c r="E18" s="76">
        <f>E19</f>
        <v>80</v>
      </c>
      <c r="F18" s="76">
        <f>F19</f>
        <v>17.78</v>
      </c>
      <c r="G18" s="73" t="e">
        <f t="shared" si="0"/>
        <v>#DIV/0!</v>
      </c>
      <c r="H18" s="73">
        <f t="shared" si="1"/>
        <v>22.225000000000001</v>
      </c>
    </row>
    <row r="19" spans="1:8" x14ac:dyDescent="0.25">
      <c r="A19"/>
      <c r="B19" s="17" t="s">
        <v>169</v>
      </c>
      <c r="C19" s="74">
        <v>0</v>
      </c>
      <c r="D19" s="74">
        <v>80</v>
      </c>
      <c r="E19" s="77">
        <v>80</v>
      </c>
      <c r="F19" s="75">
        <v>17.78</v>
      </c>
      <c r="G19" s="71" t="e">
        <f t="shared" si="0"/>
        <v>#DIV/0!</v>
      </c>
      <c r="H19" s="71">
        <f t="shared" si="1"/>
        <v>22.225000000000001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2989885.62</v>
      </c>
      <c r="D6" s="76">
        <f t="shared" si="0"/>
        <v>3234406</v>
      </c>
      <c r="E6" s="76">
        <f t="shared" si="0"/>
        <v>3272082</v>
      </c>
      <c r="F6" s="76">
        <f t="shared" si="0"/>
        <v>3271576.91</v>
      </c>
      <c r="G6" s="71">
        <f>(F6*100)/C6</f>
        <v>109.42147378868627</v>
      </c>
      <c r="H6" s="71">
        <f>(F6*100)/E6</f>
        <v>99.984563650910943</v>
      </c>
    </row>
    <row r="7" spans="2:8" x14ac:dyDescent="0.25">
      <c r="B7" s="9" t="s">
        <v>170</v>
      </c>
      <c r="C7" s="76">
        <f t="shared" si="0"/>
        <v>2989885.62</v>
      </c>
      <c r="D7" s="76">
        <f t="shared" si="0"/>
        <v>3234406</v>
      </c>
      <c r="E7" s="76">
        <f t="shared" si="0"/>
        <v>3272082</v>
      </c>
      <c r="F7" s="76">
        <f t="shared" si="0"/>
        <v>3271576.91</v>
      </c>
      <c r="G7" s="71">
        <f>(F7*100)/C7</f>
        <v>109.42147378868627</v>
      </c>
      <c r="H7" s="71">
        <f>(F7*100)/E7</f>
        <v>99.984563650910943</v>
      </c>
    </row>
    <row r="8" spans="2:8" x14ac:dyDescent="0.25">
      <c r="B8" s="12" t="s">
        <v>171</v>
      </c>
      <c r="C8" s="74">
        <v>2989885.62</v>
      </c>
      <c r="D8" s="74">
        <v>3234406</v>
      </c>
      <c r="E8" s="74">
        <v>3272082</v>
      </c>
      <c r="F8" s="75">
        <v>3271576.91</v>
      </c>
      <c r="G8" s="71">
        <f>(F8*100)/C8</f>
        <v>109.42147378868627</v>
      </c>
      <c r="H8" s="71">
        <f>(F8*100)/E8</f>
        <v>99.984563650910943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56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172</v>
      </c>
      <c r="C1" s="40"/>
    </row>
    <row r="2" spans="1:6" ht="15" customHeight="1" x14ac:dyDescent="0.2">
      <c r="A2" s="42" t="s">
        <v>34</v>
      </c>
      <c r="B2" s="43" t="s">
        <v>173</v>
      </c>
      <c r="C2" s="40"/>
    </row>
    <row r="3" spans="1:6" s="40" customFormat="1" ht="43.5" customHeight="1" x14ac:dyDescent="0.2">
      <c r="A3" s="44" t="s">
        <v>35</v>
      </c>
      <c r="B3" s="38" t="s">
        <v>174</v>
      </c>
    </row>
    <row r="4" spans="1:6" s="40" customFormat="1" x14ac:dyDescent="0.2">
      <c r="A4" s="44" t="s">
        <v>36</v>
      </c>
      <c r="B4" s="45" t="s">
        <v>175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176</v>
      </c>
      <c r="B7" s="47"/>
      <c r="C7" s="78">
        <f>C13+C57+C92</f>
        <v>3233926</v>
      </c>
      <c r="D7" s="78">
        <f>D13+D57+D92</f>
        <v>3271602</v>
      </c>
      <c r="E7" s="78">
        <f>E13+E57+E92</f>
        <v>3271373.67</v>
      </c>
      <c r="F7" s="78">
        <f>(E7*100)/D7</f>
        <v>99.993020850335711</v>
      </c>
    </row>
    <row r="8" spans="1:6" x14ac:dyDescent="0.2">
      <c r="A8" s="48" t="s">
        <v>74</v>
      </c>
      <c r="B8" s="47"/>
      <c r="C8" s="78">
        <f>C67</f>
        <v>400</v>
      </c>
      <c r="D8" s="78">
        <f>D67</f>
        <v>400</v>
      </c>
      <c r="E8" s="78">
        <f>E67</f>
        <v>185.46</v>
      </c>
      <c r="F8" s="78">
        <f>(E8*100)/D8</f>
        <v>46.365000000000002</v>
      </c>
    </row>
    <row r="9" spans="1:6" x14ac:dyDescent="0.2">
      <c r="A9" s="48" t="s">
        <v>177</v>
      </c>
      <c r="B9" s="47"/>
      <c r="C9" s="78">
        <f>C77</f>
        <v>80</v>
      </c>
      <c r="D9" s="78">
        <f>D77</f>
        <v>80</v>
      </c>
      <c r="E9" s="78">
        <f>E77</f>
        <v>17.78</v>
      </c>
      <c r="F9" s="78">
        <f>(E9*100)/D9</f>
        <v>22.225000000000001</v>
      </c>
    </row>
    <row r="10" spans="1:6" x14ac:dyDescent="0.2">
      <c r="A10" s="48" t="s">
        <v>178</v>
      </c>
      <c r="B10" s="47"/>
      <c r="C10" s="78"/>
      <c r="D10" s="78"/>
      <c r="E10" s="78"/>
      <c r="F10" s="78" t="e">
        <f>(E10*100)/D10</f>
        <v>#DIV/0!</v>
      </c>
    </row>
    <row r="11" spans="1:6" s="58" customFormat="1" x14ac:dyDescent="0.2"/>
    <row r="12" spans="1:6" ht="38.25" x14ac:dyDescent="0.2">
      <c r="A12" s="48" t="s">
        <v>179</v>
      </c>
      <c r="B12" s="48" t="s">
        <v>180</v>
      </c>
      <c r="C12" s="48" t="s">
        <v>43</v>
      </c>
      <c r="D12" s="48" t="s">
        <v>181</v>
      </c>
      <c r="E12" s="48" t="s">
        <v>182</v>
      </c>
      <c r="F12" s="48" t="s">
        <v>183</v>
      </c>
    </row>
    <row r="13" spans="1:6" x14ac:dyDescent="0.2">
      <c r="A13" s="50" t="s">
        <v>72</v>
      </c>
      <c r="B13" s="51" t="s">
        <v>73</v>
      </c>
      <c r="C13" s="81">
        <f>C14+C23+C51</f>
        <v>3228882</v>
      </c>
      <c r="D13" s="81">
        <f>D14+D23+D51</f>
        <v>3266722</v>
      </c>
      <c r="E13" s="81">
        <f>E14+E23+E51</f>
        <v>3266494.71</v>
      </c>
      <c r="F13" s="82">
        <f>(E13*100)/D13</f>
        <v>99.993042260712727</v>
      </c>
    </row>
    <row r="14" spans="1:6" x14ac:dyDescent="0.2">
      <c r="A14" s="52" t="s">
        <v>74</v>
      </c>
      <c r="B14" s="53" t="s">
        <v>75</v>
      </c>
      <c r="C14" s="83">
        <f>C15+C18+C20</f>
        <v>2607955</v>
      </c>
      <c r="D14" s="83">
        <f>D15+D18+D20</f>
        <v>2572655</v>
      </c>
      <c r="E14" s="83">
        <f>E15+E18+E20</f>
        <v>2572449.92</v>
      </c>
      <c r="F14" s="82">
        <f>(E14*100)/D14</f>
        <v>99.992028468644264</v>
      </c>
    </row>
    <row r="15" spans="1:6" x14ac:dyDescent="0.2">
      <c r="A15" s="54" t="s">
        <v>76</v>
      </c>
      <c r="B15" s="55" t="s">
        <v>77</v>
      </c>
      <c r="C15" s="84">
        <f>C16+C17</f>
        <v>2171410</v>
      </c>
      <c r="D15" s="84">
        <f>D16+D17</f>
        <v>2141810</v>
      </c>
      <c r="E15" s="84">
        <f>E16+E17</f>
        <v>2141753.15</v>
      </c>
      <c r="F15" s="84">
        <f>(E15*100)/D15</f>
        <v>99.997345702933501</v>
      </c>
    </row>
    <row r="16" spans="1:6" x14ac:dyDescent="0.2">
      <c r="A16" s="56" t="s">
        <v>78</v>
      </c>
      <c r="B16" s="57" t="s">
        <v>79</v>
      </c>
      <c r="C16" s="85">
        <v>2162710</v>
      </c>
      <c r="D16" s="85">
        <v>2138310</v>
      </c>
      <c r="E16" s="85">
        <v>2138255.46</v>
      </c>
      <c r="F16" s="85"/>
    </row>
    <row r="17" spans="1:6" x14ac:dyDescent="0.2">
      <c r="A17" s="56" t="s">
        <v>80</v>
      </c>
      <c r="B17" s="57" t="s">
        <v>81</v>
      </c>
      <c r="C17" s="85">
        <v>8700</v>
      </c>
      <c r="D17" s="85">
        <v>3500</v>
      </c>
      <c r="E17" s="85">
        <v>3497.69</v>
      </c>
      <c r="F17" s="85"/>
    </row>
    <row r="18" spans="1:6" x14ac:dyDescent="0.2">
      <c r="A18" s="54" t="s">
        <v>82</v>
      </c>
      <c r="B18" s="55" t="s">
        <v>83</v>
      </c>
      <c r="C18" s="84">
        <f>C19</f>
        <v>78265</v>
      </c>
      <c r="D18" s="84">
        <f>D19</f>
        <v>77365</v>
      </c>
      <c r="E18" s="84">
        <f>E19</f>
        <v>77307.39</v>
      </c>
      <c r="F18" s="84">
        <f>(E18*100)/D18</f>
        <v>99.925534802559298</v>
      </c>
    </row>
    <row r="19" spans="1:6" x14ac:dyDescent="0.2">
      <c r="A19" s="56" t="s">
        <v>84</v>
      </c>
      <c r="B19" s="57" t="s">
        <v>83</v>
      </c>
      <c r="C19" s="85">
        <v>78265</v>
      </c>
      <c r="D19" s="85">
        <v>77365</v>
      </c>
      <c r="E19" s="85">
        <v>77307.39</v>
      </c>
      <c r="F19" s="85"/>
    </row>
    <row r="20" spans="1:6" x14ac:dyDescent="0.2">
      <c r="A20" s="54" t="s">
        <v>85</v>
      </c>
      <c r="B20" s="55" t="s">
        <v>86</v>
      </c>
      <c r="C20" s="84">
        <f>C21+C22</f>
        <v>358280</v>
      </c>
      <c r="D20" s="84">
        <f>D21+D22</f>
        <v>353480</v>
      </c>
      <c r="E20" s="84">
        <f>E21+E22</f>
        <v>353389.38</v>
      </c>
      <c r="F20" s="84">
        <f>(E20*100)/D20</f>
        <v>99.974363471766438</v>
      </c>
    </row>
    <row r="21" spans="1:6" x14ac:dyDescent="0.2">
      <c r="A21" s="56" t="s">
        <v>185</v>
      </c>
      <c r="B21" s="57" t="s">
        <v>186</v>
      </c>
      <c r="C21" s="85">
        <v>0</v>
      </c>
      <c r="D21" s="85">
        <v>0</v>
      </c>
      <c r="E21" s="85">
        <v>0</v>
      </c>
      <c r="F21" s="85"/>
    </row>
    <row r="22" spans="1:6" x14ac:dyDescent="0.2">
      <c r="A22" s="56" t="s">
        <v>87</v>
      </c>
      <c r="B22" s="57" t="s">
        <v>88</v>
      </c>
      <c r="C22" s="85">
        <v>358280</v>
      </c>
      <c r="D22" s="85">
        <v>353480</v>
      </c>
      <c r="E22" s="85">
        <v>353389.38</v>
      </c>
      <c r="F22" s="85"/>
    </row>
    <row r="23" spans="1:6" x14ac:dyDescent="0.2">
      <c r="A23" s="52" t="s">
        <v>89</v>
      </c>
      <c r="B23" s="53" t="s">
        <v>90</v>
      </c>
      <c r="C23" s="83">
        <f>C24+C28+C34+C44+C46</f>
        <v>617609</v>
      </c>
      <c r="D23" s="83">
        <f>D24+D28+D34+D44+D46</f>
        <v>691209</v>
      </c>
      <c r="E23" s="83">
        <f>E24+E28+E34+E44+E46</f>
        <v>691204.58000000007</v>
      </c>
      <c r="F23" s="82">
        <f>(E23*100)/D23</f>
        <v>99.999360540733704</v>
      </c>
    </row>
    <row r="24" spans="1:6" x14ac:dyDescent="0.2">
      <c r="A24" s="54" t="s">
        <v>91</v>
      </c>
      <c r="B24" s="55" t="s">
        <v>92</v>
      </c>
      <c r="C24" s="84">
        <f>C25+C26+C27</f>
        <v>107990</v>
      </c>
      <c r="D24" s="84">
        <f>D25+D26+D27</f>
        <v>107990</v>
      </c>
      <c r="E24" s="84">
        <f>E25+E26+E27</f>
        <v>107517.39</v>
      </c>
      <c r="F24" s="84">
        <f>(E24*100)/D24</f>
        <v>99.562357625706085</v>
      </c>
    </row>
    <row r="25" spans="1:6" x14ac:dyDescent="0.2">
      <c r="A25" s="56" t="s">
        <v>93</v>
      </c>
      <c r="B25" s="57" t="s">
        <v>94</v>
      </c>
      <c r="C25" s="85">
        <v>3100</v>
      </c>
      <c r="D25" s="85">
        <v>3100</v>
      </c>
      <c r="E25" s="85">
        <v>2373.4</v>
      </c>
      <c r="F25" s="85"/>
    </row>
    <row r="26" spans="1:6" ht="25.5" x14ac:dyDescent="0.2">
      <c r="A26" s="56" t="s">
        <v>95</v>
      </c>
      <c r="B26" s="57" t="s">
        <v>96</v>
      </c>
      <c r="C26" s="85">
        <v>104230</v>
      </c>
      <c r="D26" s="85">
        <v>104230</v>
      </c>
      <c r="E26" s="85">
        <v>104590.77</v>
      </c>
      <c r="F26" s="85"/>
    </row>
    <row r="27" spans="1:6" x14ac:dyDescent="0.2">
      <c r="A27" s="56" t="s">
        <v>97</v>
      </c>
      <c r="B27" s="57" t="s">
        <v>98</v>
      </c>
      <c r="C27" s="85">
        <v>660</v>
      </c>
      <c r="D27" s="85">
        <v>660</v>
      </c>
      <c r="E27" s="85">
        <v>553.22</v>
      </c>
      <c r="F27" s="85"/>
    </row>
    <row r="28" spans="1:6" x14ac:dyDescent="0.2">
      <c r="A28" s="54" t="s">
        <v>99</v>
      </c>
      <c r="B28" s="55" t="s">
        <v>100</v>
      </c>
      <c r="C28" s="84">
        <f>C29+C30+C31+C32+C33</f>
        <v>27225</v>
      </c>
      <c r="D28" s="84">
        <f>D29+D30+D31+D32+D33</f>
        <v>27225</v>
      </c>
      <c r="E28" s="84">
        <f>E29+E30+E31+E32+E33</f>
        <v>22960.949999999997</v>
      </c>
      <c r="F28" s="84">
        <f>(E28*100)/D28</f>
        <v>84.337741046831951</v>
      </c>
    </row>
    <row r="29" spans="1:6" x14ac:dyDescent="0.2">
      <c r="A29" s="56" t="s">
        <v>101</v>
      </c>
      <c r="B29" s="57" t="s">
        <v>102</v>
      </c>
      <c r="C29" s="85">
        <v>21250</v>
      </c>
      <c r="D29" s="85">
        <v>21250</v>
      </c>
      <c r="E29" s="85">
        <v>18658.41</v>
      </c>
      <c r="F29" s="85"/>
    </row>
    <row r="30" spans="1:6" x14ac:dyDescent="0.2">
      <c r="A30" s="56" t="s">
        <v>103</v>
      </c>
      <c r="B30" s="57" t="s">
        <v>104</v>
      </c>
      <c r="C30" s="85">
        <v>3500</v>
      </c>
      <c r="D30" s="85">
        <v>3500</v>
      </c>
      <c r="E30" s="85">
        <v>3162.19</v>
      </c>
      <c r="F30" s="85"/>
    </row>
    <row r="31" spans="1:6" x14ac:dyDescent="0.2">
      <c r="A31" s="56" t="s">
        <v>105</v>
      </c>
      <c r="B31" s="57" t="s">
        <v>106</v>
      </c>
      <c r="C31" s="85">
        <v>1500</v>
      </c>
      <c r="D31" s="85">
        <v>1500</v>
      </c>
      <c r="E31" s="85">
        <v>381.96</v>
      </c>
      <c r="F31" s="85"/>
    </row>
    <row r="32" spans="1:6" x14ac:dyDescent="0.2">
      <c r="A32" s="56" t="s">
        <v>107</v>
      </c>
      <c r="B32" s="57" t="s">
        <v>108</v>
      </c>
      <c r="C32" s="85">
        <v>500</v>
      </c>
      <c r="D32" s="85">
        <v>500</v>
      </c>
      <c r="E32" s="85">
        <v>283.39</v>
      </c>
      <c r="F32" s="85"/>
    </row>
    <row r="33" spans="1:6" x14ac:dyDescent="0.2">
      <c r="A33" s="56" t="s">
        <v>109</v>
      </c>
      <c r="B33" s="57" t="s">
        <v>110</v>
      </c>
      <c r="C33" s="85">
        <v>475</v>
      </c>
      <c r="D33" s="85">
        <v>475</v>
      </c>
      <c r="E33" s="85">
        <v>475</v>
      </c>
      <c r="F33" s="85"/>
    </row>
    <row r="34" spans="1:6" x14ac:dyDescent="0.2">
      <c r="A34" s="54" t="s">
        <v>111</v>
      </c>
      <c r="B34" s="55" t="s">
        <v>112</v>
      </c>
      <c r="C34" s="84">
        <f>C35+C36+C37+C38+C39+C40+C41+C42+C43</f>
        <v>478687</v>
      </c>
      <c r="D34" s="84">
        <f>D35+D36+D37+D38+D39+D40+D41+D42+D43</f>
        <v>552287</v>
      </c>
      <c r="E34" s="84">
        <f>E35+E36+E37+E38+E39+E40+E41+E42+E43</f>
        <v>557465.79</v>
      </c>
      <c r="F34" s="84">
        <f>(E34*100)/D34</f>
        <v>100.93769905864161</v>
      </c>
    </row>
    <row r="35" spans="1:6" x14ac:dyDescent="0.2">
      <c r="A35" s="56" t="s">
        <v>113</v>
      </c>
      <c r="B35" s="57" t="s">
        <v>114</v>
      </c>
      <c r="C35" s="85">
        <v>76300</v>
      </c>
      <c r="D35" s="85">
        <v>76300</v>
      </c>
      <c r="E35" s="85">
        <v>72595.199999999997</v>
      </c>
      <c r="F35" s="85"/>
    </row>
    <row r="36" spans="1:6" x14ac:dyDescent="0.2">
      <c r="A36" s="56" t="s">
        <v>115</v>
      </c>
      <c r="B36" s="57" t="s">
        <v>116</v>
      </c>
      <c r="C36" s="85">
        <v>5610</v>
      </c>
      <c r="D36" s="85">
        <v>5610</v>
      </c>
      <c r="E36" s="85">
        <v>7105.31</v>
      </c>
      <c r="F36" s="85"/>
    </row>
    <row r="37" spans="1:6" x14ac:dyDescent="0.2">
      <c r="A37" s="56" t="s">
        <v>117</v>
      </c>
      <c r="B37" s="57" t="s">
        <v>118</v>
      </c>
      <c r="C37" s="85">
        <v>490</v>
      </c>
      <c r="D37" s="85">
        <v>490</v>
      </c>
      <c r="E37" s="85">
        <v>600</v>
      </c>
      <c r="F37" s="85"/>
    </row>
    <row r="38" spans="1:6" x14ac:dyDescent="0.2">
      <c r="A38" s="56" t="s">
        <v>119</v>
      </c>
      <c r="B38" s="57" t="s">
        <v>120</v>
      </c>
      <c r="C38" s="85">
        <v>360</v>
      </c>
      <c r="D38" s="85">
        <v>360</v>
      </c>
      <c r="E38" s="85">
        <v>298.25</v>
      </c>
      <c r="F38" s="85"/>
    </row>
    <row r="39" spans="1:6" x14ac:dyDescent="0.2">
      <c r="A39" s="56" t="s">
        <v>121</v>
      </c>
      <c r="B39" s="57" t="s">
        <v>122</v>
      </c>
      <c r="C39" s="85">
        <v>5222</v>
      </c>
      <c r="D39" s="85">
        <v>5222</v>
      </c>
      <c r="E39" s="85">
        <v>5221.82</v>
      </c>
      <c r="F39" s="85"/>
    </row>
    <row r="40" spans="1:6" x14ac:dyDescent="0.2">
      <c r="A40" s="56" t="s">
        <v>123</v>
      </c>
      <c r="B40" s="57" t="s">
        <v>124</v>
      </c>
      <c r="C40" s="85">
        <v>550</v>
      </c>
      <c r="D40" s="85">
        <v>550</v>
      </c>
      <c r="E40" s="85">
        <v>161.77000000000001</v>
      </c>
      <c r="F40" s="85"/>
    </row>
    <row r="41" spans="1:6" x14ac:dyDescent="0.2">
      <c r="A41" s="56" t="s">
        <v>125</v>
      </c>
      <c r="B41" s="57" t="s">
        <v>126</v>
      </c>
      <c r="C41" s="85">
        <v>386635</v>
      </c>
      <c r="D41" s="85">
        <v>460235</v>
      </c>
      <c r="E41" s="85">
        <v>468356.67</v>
      </c>
      <c r="F41" s="85"/>
    </row>
    <row r="42" spans="1:6" x14ac:dyDescent="0.2">
      <c r="A42" s="56" t="s">
        <v>127</v>
      </c>
      <c r="B42" s="57" t="s">
        <v>128</v>
      </c>
      <c r="C42" s="85">
        <v>20</v>
      </c>
      <c r="D42" s="85">
        <v>20</v>
      </c>
      <c r="E42" s="85">
        <v>22.26</v>
      </c>
      <c r="F42" s="85"/>
    </row>
    <row r="43" spans="1:6" x14ac:dyDescent="0.2">
      <c r="A43" s="56" t="s">
        <v>129</v>
      </c>
      <c r="B43" s="57" t="s">
        <v>130</v>
      </c>
      <c r="C43" s="85">
        <v>3500</v>
      </c>
      <c r="D43" s="85">
        <v>3500</v>
      </c>
      <c r="E43" s="85">
        <v>3104.51</v>
      </c>
      <c r="F43" s="85"/>
    </row>
    <row r="44" spans="1:6" x14ac:dyDescent="0.2">
      <c r="A44" s="54" t="s">
        <v>131</v>
      </c>
      <c r="B44" s="55" t="s">
        <v>132</v>
      </c>
      <c r="C44" s="84">
        <f>C45</f>
        <v>1500</v>
      </c>
      <c r="D44" s="84">
        <f>D45</f>
        <v>1500</v>
      </c>
      <c r="E44" s="84">
        <f>E45</f>
        <v>957.67</v>
      </c>
      <c r="F44" s="84">
        <f>(E44*100)/D44</f>
        <v>63.844666666666669</v>
      </c>
    </row>
    <row r="45" spans="1:6" ht="25.5" x14ac:dyDescent="0.2">
      <c r="A45" s="56" t="s">
        <v>133</v>
      </c>
      <c r="B45" s="57" t="s">
        <v>134</v>
      </c>
      <c r="C45" s="85">
        <v>1500</v>
      </c>
      <c r="D45" s="85">
        <v>1500</v>
      </c>
      <c r="E45" s="85">
        <v>957.67</v>
      </c>
      <c r="F45" s="85"/>
    </row>
    <row r="46" spans="1:6" x14ac:dyDescent="0.2">
      <c r="A46" s="54" t="s">
        <v>135</v>
      </c>
      <c r="B46" s="55" t="s">
        <v>136</v>
      </c>
      <c r="C46" s="84">
        <f>C47+C48+C49+C50</f>
        <v>2207</v>
      </c>
      <c r="D46" s="84">
        <f>D47+D48+D49+D50</f>
        <v>2207</v>
      </c>
      <c r="E46" s="84">
        <f>E47+E48+E49+E50</f>
        <v>2302.7799999999997</v>
      </c>
      <c r="F46" s="84">
        <f>(E46*100)/D46</f>
        <v>104.33982782057092</v>
      </c>
    </row>
    <row r="47" spans="1:6" x14ac:dyDescent="0.2">
      <c r="A47" s="56" t="s">
        <v>137</v>
      </c>
      <c r="B47" s="57" t="s">
        <v>138</v>
      </c>
      <c r="C47" s="85">
        <v>676</v>
      </c>
      <c r="D47" s="85">
        <v>676</v>
      </c>
      <c r="E47" s="85">
        <v>675.32</v>
      </c>
      <c r="F47" s="85"/>
    </row>
    <row r="48" spans="1:6" x14ac:dyDescent="0.2">
      <c r="A48" s="56" t="s">
        <v>139</v>
      </c>
      <c r="B48" s="57" t="s">
        <v>140</v>
      </c>
      <c r="C48" s="85">
        <v>500</v>
      </c>
      <c r="D48" s="85">
        <v>500</v>
      </c>
      <c r="E48" s="85">
        <v>349.34</v>
      </c>
      <c r="F48" s="85"/>
    </row>
    <row r="49" spans="1:6" x14ac:dyDescent="0.2">
      <c r="A49" s="56" t="s">
        <v>141</v>
      </c>
      <c r="B49" s="57" t="s">
        <v>142</v>
      </c>
      <c r="C49" s="85">
        <v>181</v>
      </c>
      <c r="D49" s="85">
        <v>181</v>
      </c>
      <c r="E49" s="85">
        <v>180.54</v>
      </c>
      <c r="F49" s="85"/>
    </row>
    <row r="50" spans="1:6" x14ac:dyDescent="0.2">
      <c r="A50" s="56" t="s">
        <v>143</v>
      </c>
      <c r="B50" s="57" t="s">
        <v>136</v>
      </c>
      <c r="C50" s="85">
        <v>850</v>
      </c>
      <c r="D50" s="85">
        <v>850</v>
      </c>
      <c r="E50" s="85">
        <v>1097.58</v>
      </c>
      <c r="F50" s="85"/>
    </row>
    <row r="51" spans="1:6" x14ac:dyDescent="0.2">
      <c r="A51" s="52" t="s">
        <v>144</v>
      </c>
      <c r="B51" s="53" t="s">
        <v>145</v>
      </c>
      <c r="C51" s="83">
        <f>C52+C54</f>
        <v>3318</v>
      </c>
      <c r="D51" s="83">
        <f>D52+D54</f>
        <v>2858</v>
      </c>
      <c r="E51" s="83">
        <f>E52+E54</f>
        <v>2840.21</v>
      </c>
      <c r="F51" s="82">
        <f>(E51*100)/D51</f>
        <v>99.377536738978307</v>
      </c>
    </row>
    <row r="52" spans="1:6" x14ac:dyDescent="0.2">
      <c r="A52" s="54" t="s">
        <v>146</v>
      </c>
      <c r="B52" s="55" t="s">
        <v>147</v>
      </c>
      <c r="C52" s="84">
        <f>C53</f>
        <v>1108</v>
      </c>
      <c r="D52" s="84">
        <f>D53</f>
        <v>1108</v>
      </c>
      <c r="E52" s="84">
        <f>E53</f>
        <v>1107.3599999999999</v>
      </c>
      <c r="F52" s="84">
        <f>(E52*100)/D52</f>
        <v>99.942238267148014</v>
      </c>
    </row>
    <row r="53" spans="1:6" ht="25.5" x14ac:dyDescent="0.2">
      <c r="A53" s="56" t="s">
        <v>148</v>
      </c>
      <c r="B53" s="57" t="s">
        <v>149</v>
      </c>
      <c r="C53" s="85">
        <v>1108</v>
      </c>
      <c r="D53" s="85">
        <v>1108</v>
      </c>
      <c r="E53" s="85">
        <v>1107.3599999999999</v>
      </c>
      <c r="F53" s="85"/>
    </row>
    <row r="54" spans="1:6" x14ac:dyDescent="0.2">
      <c r="A54" s="54" t="s">
        <v>150</v>
      </c>
      <c r="B54" s="55" t="s">
        <v>151</v>
      </c>
      <c r="C54" s="84">
        <f>C55+C56</f>
        <v>2210</v>
      </c>
      <c r="D54" s="84">
        <f>D55+D56</f>
        <v>1750</v>
      </c>
      <c r="E54" s="84">
        <f>E55+E56</f>
        <v>1732.85</v>
      </c>
      <c r="F54" s="84">
        <f>(E54*100)/D54</f>
        <v>99.02</v>
      </c>
    </row>
    <row r="55" spans="1:6" x14ac:dyDescent="0.2">
      <c r="A55" s="56" t="s">
        <v>152</v>
      </c>
      <c r="B55" s="57" t="s">
        <v>153</v>
      </c>
      <c r="C55" s="85">
        <v>2200</v>
      </c>
      <c r="D55" s="85">
        <v>1740</v>
      </c>
      <c r="E55" s="85">
        <v>1732.55</v>
      </c>
      <c r="F55" s="85"/>
    </row>
    <row r="56" spans="1:6" x14ac:dyDescent="0.2">
      <c r="A56" s="56" t="s">
        <v>154</v>
      </c>
      <c r="B56" s="57" t="s">
        <v>155</v>
      </c>
      <c r="C56" s="85">
        <v>10</v>
      </c>
      <c r="D56" s="85">
        <v>10</v>
      </c>
      <c r="E56" s="85">
        <v>0.3</v>
      </c>
      <c r="F56" s="85"/>
    </row>
    <row r="57" spans="1:6" x14ac:dyDescent="0.2">
      <c r="A57" s="50" t="s">
        <v>156</v>
      </c>
      <c r="B57" s="51" t="s">
        <v>157</v>
      </c>
      <c r="C57" s="81">
        <f t="shared" ref="C57:E59" si="0">C58</f>
        <v>3494</v>
      </c>
      <c r="D57" s="81">
        <f t="shared" si="0"/>
        <v>3494</v>
      </c>
      <c r="E57" s="81">
        <f t="shared" si="0"/>
        <v>3493.56</v>
      </c>
      <c r="F57" s="82">
        <f>(E57*100)/D57</f>
        <v>99.98740698340012</v>
      </c>
    </row>
    <row r="58" spans="1:6" x14ac:dyDescent="0.2">
      <c r="A58" s="52" t="s">
        <v>158</v>
      </c>
      <c r="B58" s="53" t="s">
        <v>159</v>
      </c>
      <c r="C58" s="83">
        <f t="shared" si="0"/>
        <v>3494</v>
      </c>
      <c r="D58" s="83">
        <f t="shared" si="0"/>
        <v>3494</v>
      </c>
      <c r="E58" s="83">
        <f t="shared" si="0"/>
        <v>3493.56</v>
      </c>
      <c r="F58" s="82">
        <f>(E58*100)/D58</f>
        <v>99.98740698340012</v>
      </c>
    </row>
    <row r="59" spans="1:6" x14ac:dyDescent="0.2">
      <c r="A59" s="54" t="s">
        <v>160</v>
      </c>
      <c r="B59" s="55" t="s">
        <v>161</v>
      </c>
      <c r="C59" s="84">
        <f t="shared" si="0"/>
        <v>3494</v>
      </c>
      <c r="D59" s="84">
        <f t="shared" si="0"/>
        <v>3494</v>
      </c>
      <c r="E59" s="84">
        <f t="shared" si="0"/>
        <v>3493.56</v>
      </c>
      <c r="F59" s="84">
        <f>(E59*100)/D59</f>
        <v>99.98740698340012</v>
      </c>
    </row>
    <row r="60" spans="1:6" x14ac:dyDescent="0.2">
      <c r="A60" s="56" t="s">
        <v>162</v>
      </c>
      <c r="B60" s="57" t="s">
        <v>163</v>
      </c>
      <c r="C60" s="85">
        <v>3494</v>
      </c>
      <c r="D60" s="85">
        <v>3494</v>
      </c>
      <c r="E60" s="85">
        <v>3493.56</v>
      </c>
      <c r="F60" s="85"/>
    </row>
    <row r="61" spans="1:6" x14ac:dyDescent="0.2">
      <c r="A61" s="50" t="s">
        <v>50</v>
      </c>
      <c r="B61" s="51" t="s">
        <v>51</v>
      </c>
      <c r="C61" s="81">
        <f t="shared" ref="C61:E62" si="1">C62</f>
        <v>3232376</v>
      </c>
      <c r="D61" s="81">
        <f t="shared" si="1"/>
        <v>3270216</v>
      </c>
      <c r="E61" s="81">
        <f t="shared" si="1"/>
        <v>3269988.27</v>
      </c>
      <c r="F61" s="82">
        <f>(E61*100)/D61</f>
        <v>99.993036239808006</v>
      </c>
    </row>
    <row r="62" spans="1:6" x14ac:dyDescent="0.2">
      <c r="A62" s="52" t="s">
        <v>64</v>
      </c>
      <c r="B62" s="53" t="s">
        <v>65</v>
      </c>
      <c r="C62" s="83">
        <f t="shared" si="1"/>
        <v>3232376</v>
      </c>
      <c r="D62" s="83">
        <f t="shared" si="1"/>
        <v>3270216</v>
      </c>
      <c r="E62" s="83">
        <f t="shared" si="1"/>
        <v>3269988.27</v>
      </c>
      <c r="F62" s="82">
        <f>(E62*100)/D62</f>
        <v>99.993036239808006</v>
      </c>
    </row>
    <row r="63" spans="1:6" ht="25.5" x14ac:dyDescent="0.2">
      <c r="A63" s="54" t="s">
        <v>66</v>
      </c>
      <c r="B63" s="55" t="s">
        <v>67</v>
      </c>
      <c r="C63" s="84">
        <f>C64+C65</f>
        <v>3232376</v>
      </c>
      <c r="D63" s="84">
        <f>D64+D65</f>
        <v>3270216</v>
      </c>
      <c r="E63" s="84">
        <f>E64+E65</f>
        <v>3269988.27</v>
      </c>
      <c r="F63" s="84">
        <f>(E63*100)/D63</f>
        <v>99.993036239808006</v>
      </c>
    </row>
    <row r="64" spans="1:6" x14ac:dyDescent="0.2">
      <c r="A64" s="56" t="s">
        <v>68</v>
      </c>
      <c r="B64" s="57" t="s">
        <v>69</v>
      </c>
      <c r="C64" s="85">
        <v>3228882</v>
      </c>
      <c r="D64" s="85">
        <v>3266722</v>
      </c>
      <c r="E64" s="85">
        <v>3266494.71</v>
      </c>
      <c r="F64" s="85"/>
    </row>
    <row r="65" spans="1:6" ht="25.5" x14ac:dyDescent="0.2">
      <c r="A65" s="56" t="s">
        <v>70</v>
      </c>
      <c r="B65" s="57" t="s">
        <v>71</v>
      </c>
      <c r="C65" s="85">
        <v>3494</v>
      </c>
      <c r="D65" s="85">
        <v>3494</v>
      </c>
      <c r="E65" s="85">
        <v>3493.56</v>
      </c>
      <c r="F65" s="85"/>
    </row>
    <row r="66" spans="1:6" x14ac:dyDescent="0.2">
      <c r="A66" s="49" t="s">
        <v>176</v>
      </c>
      <c r="B66" s="49" t="s">
        <v>184</v>
      </c>
      <c r="C66" s="79"/>
      <c r="D66" s="79"/>
      <c r="E66" s="79"/>
      <c r="F66" s="80" t="e">
        <f>(E66*100)/D66</f>
        <v>#DIV/0!</v>
      </c>
    </row>
    <row r="67" spans="1:6" x14ac:dyDescent="0.2">
      <c r="A67" s="50" t="s">
        <v>72</v>
      </c>
      <c r="B67" s="51" t="s">
        <v>73</v>
      </c>
      <c r="C67" s="81">
        <f t="shared" ref="C67:E68" si="2">C68</f>
        <v>400</v>
      </c>
      <c r="D67" s="81">
        <f t="shared" si="2"/>
        <v>400</v>
      </c>
      <c r="E67" s="81">
        <f t="shared" si="2"/>
        <v>185.46</v>
      </c>
      <c r="F67" s="82">
        <f>(E67*100)/D67</f>
        <v>46.365000000000002</v>
      </c>
    </row>
    <row r="68" spans="1:6" x14ac:dyDescent="0.2">
      <c r="A68" s="52" t="s">
        <v>89</v>
      </c>
      <c r="B68" s="53" t="s">
        <v>90</v>
      </c>
      <c r="C68" s="83">
        <f t="shared" si="2"/>
        <v>400</v>
      </c>
      <c r="D68" s="83">
        <f t="shared" si="2"/>
        <v>400</v>
      </c>
      <c r="E68" s="83">
        <f t="shared" si="2"/>
        <v>185.46</v>
      </c>
      <c r="F68" s="82">
        <f>(E68*100)/D68</f>
        <v>46.365000000000002</v>
      </c>
    </row>
    <row r="69" spans="1:6" x14ac:dyDescent="0.2">
      <c r="A69" s="54" t="s">
        <v>111</v>
      </c>
      <c r="B69" s="55" t="s">
        <v>112</v>
      </c>
      <c r="C69" s="84">
        <f>C70+C71</f>
        <v>400</v>
      </c>
      <c r="D69" s="84">
        <f>D70+D71</f>
        <v>400</v>
      </c>
      <c r="E69" s="84">
        <f>E70+E71</f>
        <v>185.46</v>
      </c>
      <c r="F69" s="84">
        <f>(E69*100)/D69</f>
        <v>46.365000000000002</v>
      </c>
    </row>
    <row r="70" spans="1:6" x14ac:dyDescent="0.2">
      <c r="A70" s="56" t="s">
        <v>115</v>
      </c>
      <c r="B70" s="57" t="s">
        <v>116</v>
      </c>
      <c r="C70" s="85">
        <v>370</v>
      </c>
      <c r="D70" s="85">
        <v>370</v>
      </c>
      <c r="E70" s="85">
        <v>182.28</v>
      </c>
      <c r="F70" s="85"/>
    </row>
    <row r="71" spans="1:6" x14ac:dyDescent="0.2">
      <c r="A71" s="56" t="s">
        <v>121</v>
      </c>
      <c r="B71" s="57" t="s">
        <v>122</v>
      </c>
      <c r="C71" s="85">
        <v>30</v>
      </c>
      <c r="D71" s="85">
        <v>30</v>
      </c>
      <c r="E71" s="85">
        <v>3.18</v>
      </c>
      <c r="F71" s="85"/>
    </row>
    <row r="72" spans="1:6" x14ac:dyDescent="0.2">
      <c r="A72" s="50" t="s">
        <v>50</v>
      </c>
      <c r="B72" s="51" t="s">
        <v>51</v>
      </c>
      <c r="C72" s="81">
        <f t="shared" ref="C72:E74" si="3">C73</f>
        <v>400</v>
      </c>
      <c r="D72" s="81">
        <f t="shared" si="3"/>
        <v>400</v>
      </c>
      <c r="E72" s="81">
        <f t="shared" si="3"/>
        <v>204.7</v>
      </c>
      <c r="F72" s="82">
        <f>(E72*100)/D72</f>
        <v>51.174999999999997</v>
      </c>
    </row>
    <row r="73" spans="1:6" x14ac:dyDescent="0.2">
      <c r="A73" s="52" t="s">
        <v>58</v>
      </c>
      <c r="B73" s="53" t="s">
        <v>59</v>
      </c>
      <c r="C73" s="83">
        <f t="shared" si="3"/>
        <v>400</v>
      </c>
      <c r="D73" s="83">
        <f t="shared" si="3"/>
        <v>400</v>
      </c>
      <c r="E73" s="83">
        <f t="shared" si="3"/>
        <v>204.7</v>
      </c>
      <c r="F73" s="82">
        <f>(E73*100)/D73</f>
        <v>51.174999999999997</v>
      </c>
    </row>
    <row r="74" spans="1:6" x14ac:dyDescent="0.2">
      <c r="A74" s="54" t="s">
        <v>60</v>
      </c>
      <c r="B74" s="55" t="s">
        <v>61</v>
      </c>
      <c r="C74" s="84">
        <f t="shared" si="3"/>
        <v>400</v>
      </c>
      <c r="D74" s="84">
        <f t="shared" si="3"/>
        <v>400</v>
      </c>
      <c r="E74" s="84">
        <f t="shared" si="3"/>
        <v>204.7</v>
      </c>
      <c r="F74" s="84">
        <f>(E74*100)/D74</f>
        <v>51.174999999999997</v>
      </c>
    </row>
    <row r="75" spans="1:6" x14ac:dyDescent="0.2">
      <c r="A75" s="56" t="s">
        <v>62</v>
      </c>
      <c r="B75" s="57" t="s">
        <v>63</v>
      </c>
      <c r="C75" s="85">
        <v>400</v>
      </c>
      <c r="D75" s="85">
        <v>400</v>
      </c>
      <c r="E75" s="85">
        <v>204.7</v>
      </c>
      <c r="F75" s="85"/>
    </row>
    <row r="76" spans="1:6" x14ac:dyDescent="0.2">
      <c r="A76" s="49" t="s">
        <v>74</v>
      </c>
      <c r="B76" s="49" t="s">
        <v>187</v>
      </c>
      <c r="C76" s="79"/>
      <c r="D76" s="79"/>
      <c r="E76" s="79"/>
      <c r="F76" s="80" t="e">
        <f>(E76*100)/D76</f>
        <v>#DIV/0!</v>
      </c>
    </row>
    <row r="77" spans="1:6" x14ac:dyDescent="0.2">
      <c r="A77" s="50" t="s">
        <v>72</v>
      </c>
      <c r="B77" s="51" t="s">
        <v>73</v>
      </c>
      <c r="C77" s="81">
        <f t="shared" ref="C77:E79" si="4">C78</f>
        <v>80</v>
      </c>
      <c r="D77" s="81">
        <f t="shared" si="4"/>
        <v>80</v>
      </c>
      <c r="E77" s="81">
        <f t="shared" si="4"/>
        <v>17.78</v>
      </c>
      <c r="F77" s="82">
        <f>(E77*100)/D77</f>
        <v>22.225000000000001</v>
      </c>
    </row>
    <row r="78" spans="1:6" x14ac:dyDescent="0.2">
      <c r="A78" s="52" t="s">
        <v>89</v>
      </c>
      <c r="B78" s="53" t="s">
        <v>90</v>
      </c>
      <c r="C78" s="83">
        <f t="shared" si="4"/>
        <v>80</v>
      </c>
      <c r="D78" s="83">
        <f t="shared" si="4"/>
        <v>80</v>
      </c>
      <c r="E78" s="83">
        <f t="shared" si="4"/>
        <v>17.78</v>
      </c>
      <c r="F78" s="82">
        <f>(E78*100)/D78</f>
        <v>22.225000000000001</v>
      </c>
    </row>
    <row r="79" spans="1:6" x14ac:dyDescent="0.2">
      <c r="A79" s="54" t="s">
        <v>111</v>
      </c>
      <c r="B79" s="55" t="s">
        <v>112</v>
      </c>
      <c r="C79" s="84">
        <f t="shared" si="4"/>
        <v>80</v>
      </c>
      <c r="D79" s="84">
        <f t="shared" si="4"/>
        <v>80</v>
      </c>
      <c r="E79" s="84">
        <f t="shared" si="4"/>
        <v>17.78</v>
      </c>
      <c r="F79" s="84">
        <f>(E79*100)/D79</f>
        <v>22.225000000000001</v>
      </c>
    </row>
    <row r="80" spans="1:6" x14ac:dyDescent="0.2">
      <c r="A80" s="56" t="s">
        <v>125</v>
      </c>
      <c r="B80" s="57" t="s">
        <v>126</v>
      </c>
      <c r="C80" s="85">
        <v>80</v>
      </c>
      <c r="D80" s="85">
        <v>80</v>
      </c>
      <c r="E80" s="85">
        <v>17.78</v>
      </c>
      <c r="F80" s="85"/>
    </row>
    <row r="81" spans="1:6" x14ac:dyDescent="0.2">
      <c r="A81" s="50" t="s">
        <v>50</v>
      </c>
      <c r="B81" s="51" t="s">
        <v>51</v>
      </c>
      <c r="C81" s="81">
        <f t="shared" ref="C81:E83" si="5">C82</f>
        <v>80</v>
      </c>
      <c r="D81" s="81">
        <f t="shared" si="5"/>
        <v>80</v>
      </c>
      <c r="E81" s="81">
        <f t="shared" si="5"/>
        <v>22.74</v>
      </c>
      <c r="F81" s="82">
        <f>(E81*100)/D81</f>
        <v>28.425000000000001</v>
      </c>
    </row>
    <row r="82" spans="1:6" x14ac:dyDescent="0.2">
      <c r="A82" s="52" t="s">
        <v>52</v>
      </c>
      <c r="B82" s="53" t="s">
        <v>53</v>
      </c>
      <c r="C82" s="83">
        <f t="shared" si="5"/>
        <v>80</v>
      </c>
      <c r="D82" s="83">
        <f t="shared" si="5"/>
        <v>80</v>
      </c>
      <c r="E82" s="83">
        <f t="shared" si="5"/>
        <v>22.74</v>
      </c>
      <c r="F82" s="82">
        <f>(E82*100)/D82</f>
        <v>28.425000000000001</v>
      </c>
    </row>
    <row r="83" spans="1:6" x14ac:dyDescent="0.2">
      <c r="A83" s="54" t="s">
        <v>54</v>
      </c>
      <c r="B83" s="55" t="s">
        <v>55</v>
      </c>
      <c r="C83" s="84">
        <f t="shared" si="5"/>
        <v>80</v>
      </c>
      <c r="D83" s="84">
        <f t="shared" si="5"/>
        <v>80</v>
      </c>
      <c r="E83" s="84">
        <f t="shared" si="5"/>
        <v>22.74</v>
      </c>
      <c r="F83" s="84">
        <f>(E83*100)/D83</f>
        <v>28.425000000000001</v>
      </c>
    </row>
    <row r="84" spans="1:6" x14ac:dyDescent="0.2">
      <c r="A84" s="56" t="s">
        <v>56</v>
      </c>
      <c r="B84" s="57" t="s">
        <v>57</v>
      </c>
      <c r="C84" s="85">
        <v>80</v>
      </c>
      <c r="D84" s="85">
        <v>80</v>
      </c>
      <c r="E84" s="85">
        <v>22.74</v>
      </c>
      <c r="F84" s="85"/>
    </row>
    <row r="85" spans="1:6" x14ac:dyDescent="0.2">
      <c r="A85" s="49" t="s">
        <v>177</v>
      </c>
      <c r="B85" s="49" t="s">
        <v>188</v>
      </c>
      <c r="C85" s="79"/>
      <c r="D85" s="79"/>
      <c r="E85" s="79"/>
      <c r="F85" s="80" t="e">
        <f>(E85*100)/D85</f>
        <v>#DIV/0!</v>
      </c>
    </row>
    <row r="86" spans="1:6" x14ac:dyDescent="0.2">
      <c r="A86" s="50" t="s">
        <v>50</v>
      </c>
      <c r="B86" s="51" t="s">
        <v>51</v>
      </c>
      <c r="C86" s="81">
        <f t="shared" ref="C86:E88" si="6">C87</f>
        <v>0</v>
      </c>
      <c r="D86" s="81">
        <f t="shared" si="6"/>
        <v>0</v>
      </c>
      <c r="E86" s="81">
        <f t="shared" si="6"/>
        <v>0</v>
      </c>
      <c r="F86" s="82" t="e">
        <f>(E86*100)/D86</f>
        <v>#DIV/0!</v>
      </c>
    </row>
    <row r="87" spans="1:6" x14ac:dyDescent="0.2">
      <c r="A87" s="52" t="s">
        <v>190</v>
      </c>
      <c r="B87" s="53" t="s">
        <v>191</v>
      </c>
      <c r="C87" s="83">
        <f t="shared" si="6"/>
        <v>0</v>
      </c>
      <c r="D87" s="83">
        <f t="shared" si="6"/>
        <v>0</v>
      </c>
      <c r="E87" s="83">
        <f t="shared" si="6"/>
        <v>0</v>
      </c>
      <c r="F87" s="82" t="e">
        <f>(E87*100)/D87</f>
        <v>#DIV/0!</v>
      </c>
    </row>
    <row r="88" spans="1:6" ht="25.5" x14ac:dyDescent="0.2">
      <c r="A88" s="54" t="s">
        <v>192</v>
      </c>
      <c r="B88" s="55" t="s">
        <v>193</v>
      </c>
      <c r="C88" s="84">
        <f t="shared" si="6"/>
        <v>0</v>
      </c>
      <c r="D88" s="84">
        <f t="shared" si="6"/>
        <v>0</v>
      </c>
      <c r="E88" s="84">
        <f t="shared" si="6"/>
        <v>0</v>
      </c>
      <c r="F88" s="84" t="e">
        <f>(E88*100)/D88</f>
        <v>#DIV/0!</v>
      </c>
    </row>
    <row r="89" spans="1:6" ht="25.5" x14ac:dyDescent="0.2">
      <c r="A89" s="56" t="s">
        <v>194</v>
      </c>
      <c r="B89" s="57" t="s">
        <v>195</v>
      </c>
      <c r="C89" s="85">
        <v>0</v>
      </c>
      <c r="D89" s="85">
        <v>0</v>
      </c>
      <c r="E89" s="85">
        <v>0</v>
      </c>
      <c r="F89" s="85"/>
    </row>
    <row r="90" spans="1:6" x14ac:dyDescent="0.2">
      <c r="A90" s="49" t="s">
        <v>178</v>
      </c>
      <c r="B90" s="49" t="s">
        <v>189</v>
      </c>
      <c r="C90" s="79"/>
      <c r="D90" s="79"/>
      <c r="E90" s="79"/>
      <c r="F90" s="80" t="e">
        <f>(E90*100)/D90</f>
        <v>#DIV/0!</v>
      </c>
    </row>
    <row r="91" spans="1:6" ht="38.25" x14ac:dyDescent="0.2">
      <c r="A91" s="48" t="s">
        <v>196</v>
      </c>
      <c r="B91" s="48" t="s">
        <v>197</v>
      </c>
      <c r="C91" s="48" t="s">
        <v>43</v>
      </c>
      <c r="D91" s="48" t="s">
        <v>181</v>
      </c>
      <c r="E91" s="48" t="s">
        <v>182</v>
      </c>
      <c r="F91" s="48" t="s">
        <v>183</v>
      </c>
    </row>
    <row r="92" spans="1:6" x14ac:dyDescent="0.2">
      <c r="A92" s="50" t="s">
        <v>72</v>
      </c>
      <c r="B92" s="51" t="s">
        <v>73</v>
      </c>
      <c r="C92" s="81">
        <f t="shared" ref="C92:E94" si="7">C93</f>
        <v>1550</v>
      </c>
      <c r="D92" s="81">
        <f t="shared" si="7"/>
        <v>1386</v>
      </c>
      <c r="E92" s="81">
        <f t="shared" si="7"/>
        <v>1385.4</v>
      </c>
      <c r="F92" s="82">
        <f>(E92*100)/D92</f>
        <v>99.956709956709958</v>
      </c>
    </row>
    <row r="93" spans="1:6" x14ac:dyDescent="0.2">
      <c r="A93" s="52" t="s">
        <v>89</v>
      </c>
      <c r="B93" s="53" t="s">
        <v>90</v>
      </c>
      <c r="C93" s="83">
        <f t="shared" si="7"/>
        <v>1550</v>
      </c>
      <c r="D93" s="83">
        <f t="shared" si="7"/>
        <v>1386</v>
      </c>
      <c r="E93" s="83">
        <f t="shared" si="7"/>
        <v>1385.4</v>
      </c>
      <c r="F93" s="82">
        <f>(E93*100)/D93</f>
        <v>99.956709956709958</v>
      </c>
    </row>
    <row r="94" spans="1:6" x14ac:dyDescent="0.2">
      <c r="A94" s="54" t="s">
        <v>111</v>
      </c>
      <c r="B94" s="55" t="s">
        <v>112</v>
      </c>
      <c r="C94" s="84">
        <f t="shared" si="7"/>
        <v>1550</v>
      </c>
      <c r="D94" s="84">
        <f t="shared" si="7"/>
        <v>1386</v>
      </c>
      <c r="E94" s="84">
        <f t="shared" si="7"/>
        <v>1385.4</v>
      </c>
      <c r="F94" s="84">
        <f>(E94*100)/D94</f>
        <v>99.956709956709958</v>
      </c>
    </row>
    <row r="95" spans="1:6" x14ac:dyDescent="0.2">
      <c r="A95" s="56" t="s">
        <v>113</v>
      </c>
      <c r="B95" s="57" t="s">
        <v>114</v>
      </c>
      <c r="C95" s="85">
        <v>1550</v>
      </c>
      <c r="D95" s="85">
        <v>1386</v>
      </c>
      <c r="E95" s="85">
        <v>1385.4</v>
      </c>
      <c r="F95" s="85"/>
    </row>
    <row r="96" spans="1:6" x14ac:dyDescent="0.2">
      <c r="A96" s="50" t="s">
        <v>50</v>
      </c>
      <c r="B96" s="51" t="s">
        <v>51</v>
      </c>
      <c r="C96" s="81">
        <f t="shared" ref="C96:E98" si="8">C97</f>
        <v>1550</v>
      </c>
      <c r="D96" s="81">
        <f t="shared" si="8"/>
        <v>1386</v>
      </c>
      <c r="E96" s="81">
        <f t="shared" si="8"/>
        <v>1385.4</v>
      </c>
      <c r="F96" s="82">
        <f>(E96*100)/D96</f>
        <v>99.956709956709958</v>
      </c>
    </row>
    <row r="97" spans="1:6" x14ac:dyDescent="0.2">
      <c r="A97" s="52" t="s">
        <v>64</v>
      </c>
      <c r="B97" s="53" t="s">
        <v>65</v>
      </c>
      <c r="C97" s="83">
        <f t="shared" si="8"/>
        <v>1550</v>
      </c>
      <c r="D97" s="83">
        <f t="shared" si="8"/>
        <v>1386</v>
      </c>
      <c r="E97" s="83">
        <f t="shared" si="8"/>
        <v>1385.4</v>
      </c>
      <c r="F97" s="82">
        <f>(E97*100)/D97</f>
        <v>99.956709956709958</v>
      </c>
    </row>
    <row r="98" spans="1:6" ht="25.5" x14ac:dyDescent="0.2">
      <c r="A98" s="54" t="s">
        <v>66</v>
      </c>
      <c r="B98" s="55" t="s">
        <v>67</v>
      </c>
      <c r="C98" s="84">
        <f t="shared" si="8"/>
        <v>1550</v>
      </c>
      <c r="D98" s="84">
        <f t="shared" si="8"/>
        <v>1386</v>
      </c>
      <c r="E98" s="84">
        <f t="shared" si="8"/>
        <v>1385.4</v>
      </c>
      <c r="F98" s="84">
        <f>(E98*100)/D98</f>
        <v>99.956709956709958</v>
      </c>
    </row>
    <row r="99" spans="1:6" x14ac:dyDescent="0.2">
      <c r="A99" s="56" t="s">
        <v>68</v>
      </c>
      <c r="B99" s="57" t="s">
        <v>69</v>
      </c>
      <c r="C99" s="85">
        <v>1550</v>
      </c>
      <c r="D99" s="85">
        <v>1386</v>
      </c>
      <c r="E99" s="85">
        <v>1385.4</v>
      </c>
      <c r="F99" s="85"/>
    </row>
    <row r="100" spans="1:6" x14ac:dyDescent="0.2">
      <c r="A100" s="49" t="s">
        <v>176</v>
      </c>
      <c r="B100" s="49" t="s">
        <v>184</v>
      </c>
      <c r="C100" s="79"/>
      <c r="D100" s="79"/>
      <c r="E100" s="79"/>
      <c r="F100" s="80" t="e">
        <f>(E100*100)/D100</f>
        <v>#DIV/0!</v>
      </c>
    </row>
    <row r="101" spans="1:6" s="58" customFormat="1" x14ac:dyDescent="0.2"/>
    <row r="102" spans="1:6" s="58" customFormat="1" x14ac:dyDescent="0.2"/>
    <row r="103" spans="1:6" s="58" customFormat="1" x14ac:dyDescent="0.2"/>
    <row r="104" spans="1:6" s="58" customFormat="1" x14ac:dyDescent="0.2"/>
    <row r="105" spans="1:6" s="58" customFormat="1" x14ac:dyDescent="0.2"/>
    <row r="106" spans="1:6" s="58" customFormat="1" x14ac:dyDescent="0.2"/>
    <row r="107" spans="1:6" s="58" customFormat="1" x14ac:dyDescent="0.2"/>
    <row r="108" spans="1:6" s="58" customFormat="1" x14ac:dyDescent="0.2"/>
    <row r="109" spans="1:6" s="58" customFormat="1" x14ac:dyDescent="0.2"/>
    <row r="110" spans="1:6" s="58" customFormat="1" x14ac:dyDescent="0.2"/>
    <row r="111" spans="1:6" s="58" customFormat="1" x14ac:dyDescent="0.2"/>
    <row r="112" spans="1:6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="58" customFormat="1" x14ac:dyDescent="0.2"/>
    <row r="1218" s="58" customFormat="1" x14ac:dyDescent="0.2"/>
    <row r="1219" s="58" customFormat="1" x14ac:dyDescent="0.2"/>
    <row r="1220" s="58" customFormat="1" x14ac:dyDescent="0.2"/>
    <row r="1221" s="58" customFormat="1" x14ac:dyDescent="0.2"/>
    <row r="1222" s="58" customFormat="1" x14ac:dyDescent="0.2"/>
    <row r="1223" s="58" customFormat="1" x14ac:dyDescent="0.2"/>
    <row r="1224" s="58" customFormat="1" x14ac:dyDescent="0.2"/>
    <row r="1225" s="58" customFormat="1" x14ac:dyDescent="0.2"/>
    <row r="1226" s="58" customFormat="1" x14ac:dyDescent="0.2"/>
    <row r="1227" s="58" customFormat="1" x14ac:dyDescent="0.2"/>
    <row r="1228" s="58" customFormat="1" x14ac:dyDescent="0.2"/>
    <row r="1229" s="58" customFormat="1" x14ac:dyDescent="0.2"/>
    <row r="1230" s="58" customFormat="1" x14ac:dyDescent="0.2"/>
    <row r="1231" s="58" customFormat="1" x14ac:dyDescent="0.2"/>
    <row r="1232" s="58" customFormat="1" x14ac:dyDescent="0.2"/>
    <row r="1233" spans="1:3" s="58" customFormat="1" x14ac:dyDescent="0.2"/>
    <row r="1234" spans="1:3" s="58" customFormat="1" x14ac:dyDescent="0.2"/>
    <row r="1235" spans="1:3" s="58" customFormat="1" x14ac:dyDescent="0.2"/>
    <row r="1236" spans="1:3" s="58" customFormat="1" x14ac:dyDescent="0.2"/>
    <row r="1237" spans="1:3" s="58" customFormat="1" x14ac:dyDescent="0.2"/>
    <row r="1238" spans="1:3" s="58" customFormat="1" x14ac:dyDescent="0.2"/>
    <row r="1239" spans="1:3" s="58" customFormat="1" x14ac:dyDescent="0.2"/>
    <row r="1240" spans="1:3" s="58" customFormat="1" x14ac:dyDescent="0.2"/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58"/>
      <c r="B1259" s="58"/>
      <c r="C1259" s="58"/>
    </row>
    <row r="1260" spans="1:3" x14ac:dyDescent="0.2">
      <c r="A1260" s="58"/>
      <c r="B1260" s="58"/>
      <c r="C1260" s="58"/>
    </row>
    <row r="1261" spans="1:3" x14ac:dyDescent="0.2">
      <c r="A1261" s="58"/>
      <c r="B1261" s="58"/>
      <c r="C1261" s="58"/>
    </row>
    <row r="1262" spans="1:3" x14ac:dyDescent="0.2">
      <c r="A1262" s="58"/>
      <c r="B1262" s="58"/>
      <c r="C1262" s="58"/>
    </row>
    <row r="1263" spans="1:3" x14ac:dyDescent="0.2">
      <c r="A1263" s="58"/>
      <c r="B1263" s="58"/>
      <c r="C1263" s="58"/>
    </row>
    <row r="1264" spans="1:3" x14ac:dyDescent="0.2">
      <c r="A1264" s="58"/>
      <c r="B1264" s="58"/>
      <c r="C1264" s="58"/>
    </row>
    <row r="1265" spans="1:3" x14ac:dyDescent="0.2">
      <c r="A1265" s="58"/>
      <c r="B1265" s="58"/>
      <c r="C1265" s="58"/>
    </row>
    <row r="1266" spans="1:3" x14ac:dyDescent="0.2">
      <c r="A1266" s="58"/>
      <c r="B1266" s="58"/>
      <c r="C1266" s="58"/>
    </row>
    <row r="1267" spans="1:3" x14ac:dyDescent="0.2">
      <c r="A1267" s="58"/>
      <c r="B1267" s="58"/>
      <c r="C1267" s="58"/>
    </row>
    <row r="1268" spans="1:3" x14ac:dyDescent="0.2">
      <c r="A1268" s="58"/>
      <c r="B1268" s="58"/>
      <c r="C1268" s="58"/>
    </row>
    <row r="1269" spans="1:3" x14ac:dyDescent="0.2">
      <c r="A1269" s="58"/>
      <c r="B1269" s="58"/>
      <c r="C1269" s="58"/>
    </row>
    <row r="1270" spans="1:3" x14ac:dyDescent="0.2">
      <c r="A1270" s="58"/>
      <c r="B1270" s="58"/>
      <c r="C1270" s="58"/>
    </row>
    <row r="1271" spans="1:3" x14ac:dyDescent="0.2">
      <c r="A1271" s="58"/>
      <c r="B1271" s="58"/>
      <c r="C1271" s="58"/>
    </row>
    <row r="1272" spans="1:3" x14ac:dyDescent="0.2">
      <c r="A1272" s="58"/>
      <c r="B1272" s="58"/>
      <c r="C1272" s="58"/>
    </row>
    <row r="1273" spans="1:3" x14ac:dyDescent="0.2">
      <c r="A1273" s="58"/>
      <c r="B1273" s="58"/>
      <c r="C1273" s="58"/>
    </row>
    <row r="1274" spans="1:3" x14ac:dyDescent="0.2">
      <c r="A1274" s="58"/>
      <c r="B1274" s="58"/>
      <c r="C1274" s="58"/>
    </row>
    <row r="1275" spans="1:3" x14ac:dyDescent="0.2">
      <c r="A1275" s="58"/>
      <c r="B1275" s="58"/>
      <c r="C1275" s="58"/>
    </row>
    <row r="1276" spans="1:3" x14ac:dyDescent="0.2">
      <c r="A1276" s="58"/>
      <c r="B1276" s="58"/>
      <c r="C1276" s="58"/>
    </row>
    <row r="1277" spans="1:3" x14ac:dyDescent="0.2">
      <c r="A1277" s="58"/>
      <c r="B1277" s="58"/>
      <c r="C1277" s="58"/>
    </row>
    <row r="1278" spans="1:3" x14ac:dyDescent="0.2">
      <c r="A1278" s="41"/>
      <c r="B1278" s="41"/>
      <c r="C1278" s="41"/>
    </row>
    <row r="1279" spans="1:3" x14ac:dyDescent="0.2">
      <c r="A1279" s="41"/>
      <c r="B1279" s="41"/>
      <c r="C1279" s="41"/>
    </row>
    <row r="1280" spans="1:3" x14ac:dyDescent="0.2">
      <c r="A1280" s="41"/>
      <c r="B1280" s="41"/>
      <c r="C1280" s="41"/>
    </row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  <row r="7938" s="41" customFormat="1" x14ac:dyDescent="0.2"/>
    <row r="7939" s="41" customFormat="1" x14ac:dyDescent="0.2"/>
    <row r="7940" s="41" customFormat="1" x14ac:dyDescent="0.2"/>
    <row r="7941" s="41" customFormat="1" x14ac:dyDescent="0.2"/>
    <row r="7942" s="41" customFormat="1" x14ac:dyDescent="0.2"/>
    <row r="7943" s="41" customFormat="1" x14ac:dyDescent="0.2"/>
    <row r="7944" s="41" customFormat="1" x14ac:dyDescent="0.2"/>
    <row r="7945" s="41" customFormat="1" x14ac:dyDescent="0.2"/>
    <row r="7946" s="41" customFormat="1" x14ac:dyDescent="0.2"/>
    <row r="7947" s="41" customFormat="1" x14ac:dyDescent="0.2"/>
    <row r="7948" s="41" customFormat="1" x14ac:dyDescent="0.2"/>
    <row r="7949" s="41" customFormat="1" x14ac:dyDescent="0.2"/>
    <row r="7950" s="41" customFormat="1" x14ac:dyDescent="0.2"/>
    <row r="7951" s="41" customFormat="1" x14ac:dyDescent="0.2"/>
    <row r="7952" s="41" customFormat="1" x14ac:dyDescent="0.2"/>
    <row r="7953" s="41" customFormat="1" x14ac:dyDescent="0.2"/>
    <row r="7954" s="41" customFormat="1" x14ac:dyDescent="0.2"/>
    <row r="7955" s="41" customFormat="1" x14ac:dyDescent="0.2"/>
    <row r="7956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Jasna Salaj</cp:lastModifiedBy>
  <cp:lastPrinted>2023-07-24T12:33:14Z</cp:lastPrinted>
  <dcterms:created xsi:type="dcterms:W3CDTF">2022-08-12T12:51:27Z</dcterms:created>
  <dcterms:modified xsi:type="dcterms:W3CDTF">2026-03-20T08:04:15Z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