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22]]></definedName>
    <definedName name="_xlnm.Print_Area" localSheetId="6"><![CDATA['Posebni dio'!$A$1:$C$9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<sst xmlns="http://schemas.openxmlformats.org/spreadsheetml/2006/main" count="474" uniqueCount="210">
  <si>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</si>
  <si>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</si>
  <si>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</si>
  <si>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</si>
  <si>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</si>
  <si>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</si>
  <si>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</si>
  <si>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</si>
  <si>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</si>
  <si>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</si>
  <si>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</si>
  <si>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</si>
  <si>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</si>
  <si>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</si>
  <si>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</si>
  <si>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</si>
  <si>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</si>
  <si>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</si>
  <si>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</si>
  <si>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</si>
  <si>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</si>
  <si>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</si>
  <si>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</si>
  <si>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</si>
  <si>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</si>
  <si>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</si>
  <si>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</si>
  <si>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</si>
  <si>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</si>
  <si>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</si>
  <si>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</si>
  <si>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</si>
  <si>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</si>
  <si>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</si>
  <si>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</si>
  <si>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</si>
  <si>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</si>
  <si>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</si>
  <si>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</si>
  <si>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</si>
  <si>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</si>
  <si>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</si>
  <si>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</si>
  <si>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</si>
  <si>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</si>
  <si>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</si>
  <si>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</si>
  <si>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</si>
  <si>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</si>
  <si>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</si>
  <si>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</si>
  <si>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</si>
  <si>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</si>
  <si>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</si>
  <si>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</si>
  <si>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</si>
  <si>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</si>
  <si>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</si>
  <si>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</si>
  <si>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</si>
  <si>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</si>
  <si>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</si>
  <si>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</si>
  <si>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</si>
  <si>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</si>
  <si>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</si>
  <si>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</si>
  <si>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</si>
  <si>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</si>
  <si>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</si>
  <si>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</si>
  <si>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</si>
  <si>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</si>
  <si>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</si>
  <si>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</si>
  <si>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</si>
  <si>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</si>
  <si>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</si>
  <si>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</si>
  <si>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</si>
  <si>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</si>
  <si>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</si>
  <si>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</si>
  <si>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</si>
  <si>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</si>
  <si>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</si>
  <si>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</si>
  <si>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</si>
  <si>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</si>
  <si>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</si>
  <si>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</si>
  <si>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</si>
  <si>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</si>
  <si>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</si>
  <si>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</si>
  <si>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</si>
  <si>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</si>
  <si>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</si>
  <si>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</si>
  <si>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</si>
  <si>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</si>
  <si>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</si>
  <si>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</si>
  <si>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</si>
  <si>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</si>
  <si>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</si>
  <si>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</si>
  <si>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</si>
  <si>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</si>
  <si>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</si>
  <si>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</si>
  <si>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</si>
  <si>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</si>
  <si>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</si>
  <si>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</si>
  <si>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</si>
  <si>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</si>
  <si>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</si>
  <si>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</si>
  <si>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</si>
  <si>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</si>
  <si>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</si>
  <si>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</si>
  <si>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</si>
  <si>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</si>
  <si>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</si>
  <si>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3225</t>
  </si>
  <si>
    <t xml:space="preserve">SITNI INVENTAR I AUTO GUME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</si>
  <si>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</si>
  <si>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</si>
  <si>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</si>
  <si>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</si>
  <si>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</si>
  <si>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</si>
  <si>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</si>
  <si>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</si>
  <si>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</si>
  <si>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</si>
  <si>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</si>
  <si>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</si>
  <si>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</si>
  <si>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</si>
  <si>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</si>
  <si>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</si>
  <si>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</si>
  <si>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</si>
  <si>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</si>
  <si>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</si>
  <si>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</si>
  <si>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</si>
  <si>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</si>
  <si>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</si>
  <si>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</si>
  <si>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</si>
  <si>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</si>
  <si>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</si>
  <si>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</si>
  <si>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</si>
  <si>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</si>
  <si>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</si>
  <si>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</si>
  <si>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</si>
  <si>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</si>
  <si>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</si>
  <si>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</si>
  <si>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</si>
  <si>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</si>
  <si>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</si>
  <si>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</si>
  <si>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</si>
  <si>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</si>
  <si>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</si>
  <si>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</si>
  <si>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</si>
  <si>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</si>
  <si>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</si>
  <si>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</si>
  <si>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</si>
  <si>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</si>
  <si>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</si>
  <si>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</si>
  <si>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</si>
  <si>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</si>
  <si>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45</t>
  </si>
  <si>
    <t xml:space="preserve">RASHODI ZA DODATNA ULAGANJA NA NEFINANCIJSKOJ IMOV</t>
  </si>
  <si>
    <t xml:space="preserve">451</t>
  </si>
  <si>
    <t xml:space="preserve">DODATNA ULAGANJA NA GRAĐEVINSKIM OBJEKTIMA</t>
  </si>
  <si>
    <t xml:space="preserve">4511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</si>
  <si>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</si>
  <si>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</si>
  <si>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</si>
  <si>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</si>
  <si>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4 Prihodi za posebne namjene</t>
  </si>
  <si>
    <t xml:space="preserve">43 Ostali prihodi za posebne namjene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</si>
  <si>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</si>
  <si>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</si>
  <si>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</si>
  <si>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65 Županijski sudovi</t>
  </si>
  <si>
    <t xml:space="preserve">20786 ŠIBENIK ŽUPANIJSKI SUD</t>
  </si>
  <si>
    <t xml:space="preserve">2803 Vođenje sudskih postupaka</t>
  </si>
  <si>
    <t xml:space="preserve">11</t>
  </si>
  <si>
    <t xml:space="preserve">43</t>
  </si>
  <si>
    <t xml:space="preserve">A638000</t>
  </si>
  <si>
    <t xml:space="preserve">Vođenje sudskih postupaka iz nadležnosti županijskih sudova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</si>
  <si>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</si>
  <si>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</si>
  <si>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</si>
  <si>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</si>
  <si>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</si>
  <si>
    <t xml:space="preserve"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</si>
</sst>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3487438.97</v>
      </c>
      <c r="H10" s="86">
        <v>3814815</v>
      </c>
      <c r="I10" s="86">
        <v>3293391</v>
      </c>
      <c r="J10" s="86">
        <v>3294283.13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3487438.97</v>
      </c>
      <c r="H12" s="87">
        <f>ROUND(H10+H11,2)</f>
        <v>3814815</v>
      </c>
      <c r="I12" s="87">
        <f>ROUND(I10+I11,2)</f>
        <v>3293391</v>
      </c>
      <c r="J12" s="87">
        <f>ROUND(J10+J11,2)</f>
        <v>3294283.13</v>
      </c>
      <c r="K12" s="88">
        <f>J12/G12*100</f>
        <v>94.4613843665342</v>
      </c>
      <c r="L12" s="88">
        <f>J12/I12*100</f>
        <v>100.027088493289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2014042.45</v>
      </c>
      <c r="H13" s="86">
        <v>2507815</v>
      </c>
      <c r="I13" s="86">
        <v>2502177</v>
      </c>
      <c r="J13" s="86">
        <v>2499659.04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1471079.23</v>
      </c>
      <c r="H14" s="86">
        <v>1307000</v>
      </c>
      <c r="I14" s="86">
        <v>791214</v>
      </c>
      <c r="J14" s="86">
        <v>791213.68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3485121.68</v>
      </c>
      <c r="H15" s="87">
        <f>ROUND(H13+H14,2)</f>
        <v>3814815</v>
      </c>
      <c r="I15" s="87">
        <f>ROUND(I13+I14,2)</f>
        <v>3293391</v>
      </c>
      <c r="J15" s="87">
        <f>ROUND(J13+J14,2)</f>
        <v>3290872.72</v>
      </c>
      <c r="K15" s="88">
        <f>J15/G15*100</f>
        <v>94.426336356784</v>
      </c>
      <c r="L15" s="88">
        <f>J15/I15*100</f>
        <v>99.9235353470025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2317.29</v>
      </c>
      <c r="H16" s="90">
        <f>ROUND(H12-H15,2)</f>
        <v>0</v>
      </c>
      <c r="I16" s="90">
        <f>ROUND(I12-I15,2)</f>
        <v>0</v>
      </c>
      <c r="J16" s="90">
        <f>ROUND(J12-J15,2)</f>
        <v>3410.41</v>
      </c>
      <c r="K16" s="88">
        <f>J16/G16*100</f>
        <v>147.172343556482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4255.7</v>
      </c>
      <c r="H24" s="86"/>
      <c r="I24" s="86"/>
      <c r="J24" s="86">
        <v>6572.99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-6572.99</v>
      </c>
      <c r="H25" s="86"/>
      <c r="I25" s="86"/>
      <c r="J25" s="86">
        <v>-9983.4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-2317.29</v>
      </c>
      <c r="H26" s="94">
        <f>ROUND(H24+H25,2)</f>
        <v>0</v>
      </c>
      <c r="I26" s="94">
        <f>ROUND(I24+I25,2)</f>
        <v>0</v>
      </c>
      <c r="J26" s="94">
        <f>ROUND(J24+J25,2)</f>
        <v>-3410.41</v>
      </c>
      <c r="K26" s="93">
        <f>J26/G26*100</f>
        <v>147.172343556482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3487438.9699999997</v>
      </c>
      <c r="H10" s="65">
        <f>H11</f>
        <v>3814815</v>
      </c>
      <c r="I10" s="65">
        <f>I11</f>
        <v>3293391</v>
      </c>
      <c r="J10" s="65">
        <f>J11</f>
        <v>3294283.1300000004</v>
      </c>
      <c r="K10" s="69">
        <f>(J10*100)/G10</f>
        <v>94.46138436653416</v>
      </c>
      <c r="L10" s="69">
        <f>(J10*100)/I10</f>
        <v>100.02708849328853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G12+G15+G18</f>
        <v>3487438.9699999997</v>
      </c>
      <c r="H11" s="65">
        <f>H12+H15+H18</f>
        <v>3814815</v>
      </c>
      <c r="I11" s="65">
        <f>I12+I15+I18</f>
        <v>3293391</v>
      </c>
      <c r="J11" s="65">
        <f>J12+J15+J18</f>
        <v>3294283.1300000004</v>
      </c>
      <c r="K11" s="65">
        <f>(J11*100)/G11</f>
        <v>94.46138436653416</v>
      </c>
      <c r="L11" s="65">
        <f>(J11*100)/I11</f>
        <v>100.02708849328853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4.02</v>
      </c>
      <c r="H12" s="65">
        <f>H13</f>
        <v>4</v>
      </c>
      <c r="I12" s="65">
        <f>I13</f>
        <v>4</v>
      </c>
      <c r="J12" s="65">
        <f>J13</f>
        <v>7.27</v>
      </c>
      <c r="K12" s="65">
        <f>(J12*100)/G12</f>
        <v>180.84577114427861</v>
      </c>
      <c r="L12" s="65">
        <f>(J12*100)/I12</f>
        <v>181.75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4.02</v>
      </c>
      <c r="H13" s="65">
        <f>H14</f>
        <v>4</v>
      </c>
      <c r="I13" s="65">
        <f>I14</f>
        <v>4</v>
      </c>
      <c r="J13" s="65">
        <f>J14</f>
        <v>7.27</v>
      </c>
      <c r="K13" s="65">
        <f>(J13*100)/G13</f>
        <v>180.84577114427861</v>
      </c>
      <c r="L13" s="65">
        <f>(J13*100)/I13</f>
        <v>181.75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4.02</v>
      </c>
      <c r="H14" s="66">
        <v>4</v>
      </c>
      <c r="I14" s="66">
        <v>4</v>
      </c>
      <c r="J14" s="66">
        <v>7.27</v>
      </c>
      <c r="K14" s="66">
        <f>(J14*100)/G14</f>
        <v>180.84577114427861</v>
      </c>
      <c r="L14" s="66">
        <f>(J14*100)/I14</f>
        <v>181.75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2313.27</v>
      </c>
      <c r="H15" s="65">
        <f>H16</f>
        <v>2500</v>
      </c>
      <c r="I15" s="65">
        <f>I16</f>
        <v>2500</v>
      </c>
      <c r="J15" s="65">
        <f>J16</f>
        <v>3403.14</v>
      </c>
      <c r="K15" s="65">
        <f>(J15*100)/G15</f>
        <v>147.11382588284118</v>
      </c>
      <c r="L15" s="65">
        <f>(J15*100)/I15</f>
        <v>136.1256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</f>
        <v>2313.27</v>
      </c>
      <c r="H16" s="65">
        <f>H17</f>
        <v>2500</v>
      </c>
      <c r="I16" s="65">
        <f>I17</f>
        <v>2500</v>
      </c>
      <c r="J16" s="65">
        <f>J17</f>
        <v>3403.14</v>
      </c>
      <c r="K16" s="65">
        <f>(J16*100)/G16</f>
        <v>147.11382588284118</v>
      </c>
      <c r="L16" s="65">
        <f>(J16*100)/I16</f>
        <v>136.1256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2313.27</v>
      </c>
      <c r="H17" s="66">
        <v>2500</v>
      </c>
      <c r="I17" s="66">
        <v>2500</v>
      </c>
      <c r="J17" s="66">
        <v>3403.14</v>
      </c>
      <c r="K17" s="66">
        <f>(J17*100)/G17</f>
        <v>147.11382588284118</v>
      </c>
      <c r="L17" s="66">
        <f>(J17*100)/I17</f>
        <v>136.1256</v>
      </c>
    </row>
    <row r="18">
      <c r="A18"/>
      <c r="B18" s="65"/>
      <c r="C18" s="65" t="s">
        <v>85</v>
      </c>
      <c r="D18" s="65"/>
      <c r="E18" s="65"/>
      <c r="F18" s="65" t="s">
        <v>86</v>
      </c>
      <c r="G18" s="65">
        <f>G19</f>
        <v>3485121.6799999997</v>
      </c>
      <c r="H18" s="65">
        <f>H19</f>
        <v>3812311</v>
      </c>
      <c r="I18" s="65">
        <f>I19</f>
        <v>3290887</v>
      </c>
      <c r="J18" s="65">
        <f>J19</f>
        <v>3290872.72</v>
      </c>
      <c r="K18" s="65">
        <f>(J18*100)/G18</f>
        <v>94.42633635678396</v>
      </c>
      <c r="L18" s="65">
        <f>(J18*100)/I18</f>
        <v>99.99956607443525</v>
      </c>
    </row>
    <row r="19">
      <c r="A19"/>
      <c r="B19" s="65"/>
      <c r="C19" s="65"/>
      <c r="D19" s="65" t="s">
        <v>87</v>
      </c>
      <c r="E19" s="65"/>
      <c r="F19" s="65" t="s">
        <v>88</v>
      </c>
      <c r="G19" s="65">
        <f>G20+G21</f>
        <v>3485121.6799999997</v>
      </c>
      <c r="H19" s="65">
        <f>H20+H21</f>
        <v>3812311</v>
      </c>
      <c r="I19" s="65">
        <f>I20+I21</f>
        <v>3290887</v>
      </c>
      <c r="J19" s="65">
        <f>J20+J21</f>
        <v>3290872.72</v>
      </c>
      <c r="K19" s="65">
        <f>(J19*100)/G19</f>
        <v>94.42633635678396</v>
      </c>
      <c r="L19" s="65">
        <f>(J19*100)/I19</f>
        <v>99.99956607443525</v>
      </c>
    </row>
    <row r="20">
      <c r="A20"/>
      <c r="B20" s="66"/>
      <c r="C20" s="66"/>
      <c r="D20" s="66"/>
      <c r="E20" s="66" t="s">
        <v>89</v>
      </c>
      <c r="F20" s="66" t="s">
        <v>90</v>
      </c>
      <c r="G20" s="66">
        <v>2014042.45</v>
      </c>
      <c r="H20" s="66">
        <v>2505311</v>
      </c>
      <c r="I20" s="66">
        <v>2499673</v>
      </c>
      <c r="J20" s="66">
        <v>2499659.04</v>
      </c>
      <c r="K20" s="66">
        <f>(J20*100)/G20</f>
        <v>124.11153697381106</v>
      </c>
      <c r="L20" s="66">
        <f>(J20*100)/I20</f>
        <v>99.99944152695173</v>
      </c>
    </row>
    <row r="21">
      <c r="A21"/>
      <c r="B21" s="66"/>
      <c r="C21" s="66"/>
      <c r="D21" s="66"/>
      <c r="E21" s="66" t="s">
        <v>91</v>
      </c>
      <c r="F21" s="66" t="s">
        <v>92</v>
      </c>
      <c r="G21" s="66">
        <v>1471079.23</v>
      </c>
      <c r="H21" s="66">
        <v>1307000</v>
      </c>
      <c r="I21" s="66">
        <v>791214</v>
      </c>
      <c r="J21" s="66">
        <v>791213.68</v>
      </c>
      <c r="K21" s="66">
        <f>(J21*100)/G21</f>
        <v>53.7845728404445</v>
      </c>
      <c r="L21" s="66">
        <f>(J21*100)/I21</f>
        <v>99.99995955582182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95" t="s">
        <v>3</v>
      </c>
      <c r="C24" s="96"/>
      <c r="D24" s="96"/>
      <c r="E24" s="96"/>
      <c r="F24" s="97"/>
      <c r="G24" s="28" t="s">
        <v>64</v>
      </c>
      <c r="H24" s="28" t="s">
        <v>59</v>
      </c>
      <c r="I24" s="28" t="s">
        <v>60</v>
      </c>
      <c r="J24" s="28" t="s">
        <v>66</v>
      </c>
      <c r="K24" s="28" t="s">
        <v>6</v>
      </c>
      <c r="L24" s="28" t="s">
        <v>22</v>
      </c>
    </row>
    <row r="25" spans="2:12" x14ac:dyDescent="0.25">
      <c r="B25" s="122">
        <v>1</v>
      </c>
      <c r="C25" s="123"/>
      <c r="D25" s="123"/>
      <c r="E25" s="123"/>
      <c r="F25" s="124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G27+G67</f>
        <v>3485121.6799999997</v>
      </c>
      <c r="H26" s="65">
        <f>H27+H67</f>
        <v>3814815</v>
      </c>
      <c r="I26" s="65">
        <f>I27+I67</f>
        <v>3293391</v>
      </c>
      <c r="J26" s="65">
        <f>J27+J67</f>
        <v>3290872.7199999997</v>
      </c>
      <c r="K26" s="70">
        <f>(J26*100)/G26</f>
        <v>94.42633635678396</v>
      </c>
      <c r="L26" s="70">
        <f>(J26*100)/I26</f>
        <v>99.92353534700253</v>
      </c>
    </row>
    <row r="27">
      <c r="A27"/>
      <c r="B27" s="65" t="s">
        <v>93</v>
      </c>
      <c r="C27" s="65"/>
      <c r="D27" s="65"/>
      <c r="E27" s="65"/>
      <c r="F27" s="65" t="s">
        <v>94</v>
      </c>
      <c r="G27" s="65">
        <f>G28+G36+G62</f>
        <v>2014042.45</v>
      </c>
      <c r="H27" s="65">
        <f>H28+H36+H62</f>
        <v>2507815</v>
      </c>
      <c r="I27" s="65">
        <f>I28+I36+I62</f>
        <v>2502177</v>
      </c>
      <c r="J27" s="65">
        <f>J28+J36+J62</f>
        <v>2499659.04</v>
      </c>
      <c r="K27" s="65">
        <f>(J27*100)/G27</f>
        <v>124.11153697381106</v>
      </c>
      <c r="L27" s="65">
        <f>(J27*100)/I27</f>
        <v>99.89936922927515</v>
      </c>
    </row>
    <row r="28">
      <c r="A28"/>
      <c r="B28" s="65"/>
      <c r="C28" s="65" t="s">
        <v>95</v>
      </c>
      <c r="D28" s="65"/>
      <c r="E28" s="65"/>
      <c r="F28" s="65" t="s">
        <v>96</v>
      </c>
      <c r="G28" s="65">
        <f>G29+G32+G34</f>
        <v>1651268.44</v>
      </c>
      <c r="H28" s="65">
        <f>H29+H32+H34</f>
        <v>2083450</v>
      </c>
      <c r="I28" s="65">
        <f>I29+I32+I34</f>
        <v>2112138</v>
      </c>
      <c r="J28" s="65">
        <f>J29+J32+J34</f>
        <v>2112131.62</v>
      </c>
      <c r="K28" s="65">
        <f>(J28*100)/G28</f>
        <v>127.90964623535105</v>
      </c>
      <c r="L28" s="65">
        <f>(J28*100)/I28</f>
        <v>99.99969793640378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G30+G31</f>
        <v>1382334.17</v>
      </c>
      <c r="H29" s="65">
        <f>H30+H31</f>
        <v>1743949</v>
      </c>
      <c r="I29" s="65">
        <f>I30+I31</f>
        <v>1776933</v>
      </c>
      <c r="J29" s="65">
        <f>J30+J31</f>
        <v>1776931.97</v>
      </c>
      <c r="K29" s="65">
        <f>(J29*100)/G29</f>
        <v>128.54576039308932</v>
      </c>
      <c r="L29" s="65">
        <f>(J29*100)/I29</f>
        <v>99.99994203495574</v>
      </c>
    </row>
    <row r="30">
      <c r="A30"/>
      <c r="B30" s="66"/>
      <c r="C30" s="66"/>
      <c r="D30" s="66"/>
      <c r="E30" s="66" t="s">
        <v>99</v>
      </c>
      <c r="F30" s="66" t="s">
        <v>100</v>
      </c>
      <c r="G30" s="66">
        <v>1371339.21</v>
      </c>
      <c r="H30" s="66">
        <v>1722829</v>
      </c>
      <c r="I30" s="66">
        <v>1765148</v>
      </c>
      <c r="J30" s="66">
        <v>1765147.66</v>
      </c>
      <c r="K30" s="66">
        <f>(J30*100)/G30</f>
        <v>128.71707066554308</v>
      </c>
      <c r="L30" s="66">
        <f>(J30*100)/I30</f>
        <v>99.99998073815907</v>
      </c>
    </row>
    <row r="31">
      <c r="A31"/>
      <c r="B31" s="66"/>
      <c r="C31" s="66"/>
      <c r="D31" s="66"/>
      <c r="E31" s="66" t="s">
        <v>101</v>
      </c>
      <c r="F31" s="66" t="s">
        <v>102</v>
      </c>
      <c r="G31" s="66">
        <v>10994.96</v>
      </c>
      <c r="H31" s="66">
        <v>21120</v>
      </c>
      <c r="I31" s="66">
        <v>11785</v>
      </c>
      <c r="J31" s="66">
        <v>11784.31</v>
      </c>
      <c r="K31" s="66">
        <f>(J31*100)/G31</f>
        <v>107.17919846911677</v>
      </c>
      <c r="L31" s="66">
        <f>(J31*100)/I31</f>
        <v>99.99414509970302</v>
      </c>
    </row>
    <row r="32">
      <c r="A32"/>
      <c r="B32" s="65"/>
      <c r="C32" s="65"/>
      <c r="D32" s="65" t="s">
        <v>103</v>
      </c>
      <c r="E32" s="65"/>
      <c r="F32" s="65" t="s">
        <v>104</v>
      </c>
      <c r="G32" s="65">
        <f>G33</f>
        <v>40849.25</v>
      </c>
      <c r="H32" s="65">
        <f>H33</f>
        <v>52811</v>
      </c>
      <c r="I32" s="65">
        <f>I33</f>
        <v>42011</v>
      </c>
      <c r="J32" s="65">
        <f>J33</f>
        <v>42005.96</v>
      </c>
      <c r="K32" s="65">
        <f>(J32*100)/G32</f>
        <v>102.83165541595011</v>
      </c>
      <c r="L32" s="65">
        <f>(J32*100)/I32</f>
        <v>99.98800314203423</v>
      </c>
    </row>
    <row r="33">
      <c r="A33"/>
      <c r="B33" s="66"/>
      <c r="C33" s="66"/>
      <c r="D33" s="66"/>
      <c r="E33" s="66" t="s">
        <v>105</v>
      </c>
      <c r="F33" s="66" t="s">
        <v>104</v>
      </c>
      <c r="G33" s="66">
        <v>40849.25</v>
      </c>
      <c r="H33" s="66">
        <v>52811</v>
      </c>
      <c r="I33" s="66">
        <v>42011</v>
      </c>
      <c r="J33" s="66">
        <v>42005.96</v>
      </c>
      <c r="K33" s="66">
        <f>(J33*100)/G33</f>
        <v>102.83165541595011</v>
      </c>
      <c r="L33" s="66">
        <f>(J33*100)/I33</f>
        <v>99.98800314203423</v>
      </c>
    </row>
    <row r="34">
      <c r="A34"/>
      <c r="B34" s="65"/>
      <c r="C34" s="65"/>
      <c r="D34" s="65" t="s">
        <v>106</v>
      </c>
      <c r="E34" s="65"/>
      <c r="F34" s="65" t="s">
        <v>107</v>
      </c>
      <c r="G34" s="65">
        <f>G35</f>
        <v>228085.02</v>
      </c>
      <c r="H34" s="65">
        <f>H35</f>
        <v>286690</v>
      </c>
      <c r="I34" s="65">
        <f>I35</f>
        <v>293194</v>
      </c>
      <c r="J34" s="65">
        <f>J35</f>
        <v>293193.69</v>
      </c>
      <c r="K34" s="65">
        <f>(J34*100)/G34</f>
        <v>128.54578963581213</v>
      </c>
      <c r="L34" s="65">
        <f>(J34*100)/I34</f>
        <v>99.99989426795909</v>
      </c>
    </row>
    <row r="35">
      <c r="A35"/>
      <c r="B35" s="66"/>
      <c r="C35" s="66"/>
      <c r="D35" s="66"/>
      <c r="E35" s="66" t="s">
        <v>108</v>
      </c>
      <c r="F35" s="66" t="s">
        <v>109</v>
      </c>
      <c r="G35" s="66">
        <v>228085.02</v>
      </c>
      <c r="H35" s="66">
        <v>286690</v>
      </c>
      <c r="I35" s="66">
        <v>293194</v>
      </c>
      <c r="J35" s="66">
        <v>293193.69</v>
      </c>
      <c r="K35" s="66">
        <f>(J35*100)/G35</f>
        <v>128.54578963581213</v>
      </c>
      <c r="L35" s="66">
        <f>(J35*100)/I35</f>
        <v>99.99989426795909</v>
      </c>
    </row>
    <row r="36">
      <c r="A36"/>
      <c r="B36" s="65"/>
      <c r="C36" s="65" t="s">
        <v>110</v>
      </c>
      <c r="D36" s="65"/>
      <c r="E36" s="65"/>
      <c r="F36" s="65" t="s">
        <v>111</v>
      </c>
      <c r="G36" s="65">
        <f>G37+G41+G45+G55+G57</f>
        <v>362042.41</v>
      </c>
      <c r="H36" s="65">
        <f>H37+H41+H45+H55+H57</f>
        <v>423765</v>
      </c>
      <c r="I36" s="65">
        <f>I37+I41+I45+I55+I57</f>
        <v>389239</v>
      </c>
      <c r="J36" s="65">
        <f>J37+J41+J45+J55+J57</f>
        <v>386727.42</v>
      </c>
      <c r="K36" s="65">
        <f>(J36*100)/G36</f>
        <v>106.81826474417736</v>
      </c>
      <c r="L36" s="65">
        <f>(J36*100)/I36</f>
        <v>99.35474605576522</v>
      </c>
    </row>
    <row r="37">
      <c r="A37"/>
      <c r="B37" s="65"/>
      <c r="C37" s="65"/>
      <c r="D37" s="65" t="s">
        <v>112</v>
      </c>
      <c r="E37" s="65"/>
      <c r="F37" s="65" t="s">
        <v>113</v>
      </c>
      <c r="G37" s="65">
        <f>G38+G39+G40</f>
        <v>52087.1</v>
      </c>
      <c r="H37" s="65">
        <f>H38+H39+H40</f>
        <v>53881</v>
      </c>
      <c r="I37" s="65">
        <f>I38+I39+I40</f>
        <v>63277</v>
      </c>
      <c r="J37" s="65">
        <f>J38+J39+J40</f>
        <v>63275.840000000004</v>
      </c>
      <c r="K37" s="65">
        <f>(J37*100)/G37</f>
        <v>121.4808273065692</v>
      </c>
      <c r="L37" s="65">
        <f>(J37*100)/I37</f>
        <v>99.99816679046098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7200</v>
      </c>
      <c r="H38" s="66">
        <v>7350</v>
      </c>
      <c r="I38" s="66">
        <v>7300</v>
      </c>
      <c r="J38" s="66">
        <v>7300</v>
      </c>
      <c r="K38" s="66">
        <f>(J38*100)/G38</f>
        <v>101.38888888888889</v>
      </c>
      <c r="L38" s="66">
        <f>(J38*100)/I38</f>
        <v>100</v>
      </c>
    </row>
    <row r="39">
      <c r="A39"/>
      <c r="B39" s="66"/>
      <c r="C39" s="66"/>
      <c r="D39" s="66"/>
      <c r="E39" s="66" t="s">
        <v>116</v>
      </c>
      <c r="F39" s="66" t="s">
        <v>117</v>
      </c>
      <c r="G39" s="66">
        <v>37776.95</v>
      </c>
      <c r="H39" s="66">
        <v>44681</v>
      </c>
      <c r="I39" s="66">
        <v>52438</v>
      </c>
      <c r="J39" s="66">
        <v>52437.54</v>
      </c>
      <c r="K39" s="66">
        <f>(J39*100)/G39</f>
        <v>138.80829447586427</v>
      </c>
      <c r="L39" s="66">
        <f>(J39*100)/I39</f>
        <v>99.99912277356115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7110.15</v>
      </c>
      <c r="H40" s="66">
        <v>1850</v>
      </c>
      <c r="I40" s="66">
        <v>3539</v>
      </c>
      <c r="J40" s="66">
        <v>3538.3</v>
      </c>
      <c r="K40" s="66">
        <f>(J40*100)/G40</f>
        <v>49.76406967504202</v>
      </c>
      <c r="L40" s="66">
        <f>(J40*100)/I40</f>
        <v>99.98022040124329</v>
      </c>
    </row>
    <row r="41">
      <c r="A41"/>
      <c r="B41" s="65"/>
      <c r="C41" s="65"/>
      <c r="D41" s="65" t="s">
        <v>120</v>
      </c>
      <c r="E41" s="65"/>
      <c r="F41" s="65" t="s">
        <v>121</v>
      </c>
      <c r="G41" s="65">
        <f>G42+G43+G44</f>
        <v>56001.43</v>
      </c>
      <c r="H41" s="65">
        <f>H42+H43+H44</f>
        <v>91730</v>
      </c>
      <c r="I41" s="65">
        <f>I42+I43+I44</f>
        <v>59560</v>
      </c>
      <c r="J41" s="65">
        <f>J42+J43+J44</f>
        <v>59058.8</v>
      </c>
      <c r="K41" s="65">
        <f>(J41*100)/G41</f>
        <v>105.45944987476213</v>
      </c>
      <c r="L41" s="65">
        <f>(J41*100)/I41</f>
        <v>99.15849563465413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12911.59</v>
      </c>
      <c r="H42" s="66">
        <v>16200</v>
      </c>
      <c r="I42" s="66">
        <v>16299</v>
      </c>
      <c r="J42" s="66">
        <v>15798.87</v>
      </c>
      <c r="K42" s="66">
        <f>(J42*100)/G42</f>
        <v>122.36192444152888</v>
      </c>
      <c r="L42" s="66">
        <f>(J42*100)/I42</f>
        <v>96.93152954168967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42155.88</v>
      </c>
      <c r="H43" s="66">
        <v>75000</v>
      </c>
      <c r="I43" s="66">
        <v>42990</v>
      </c>
      <c r="J43" s="66">
        <v>42989.16</v>
      </c>
      <c r="K43" s="66">
        <f>(J43*100)/G43</f>
        <v>101.97666375366853</v>
      </c>
      <c r="L43" s="66">
        <f>(J43*100)/I43</f>
        <v>99.99804605722261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933.96</v>
      </c>
      <c r="H44" s="66">
        <v>530</v>
      </c>
      <c r="I44" s="66">
        <v>271</v>
      </c>
      <c r="J44" s="66">
        <v>270.77</v>
      </c>
      <c r="K44" s="66">
        <f>(J44*100)/G44</f>
        <v>28.99160563621568</v>
      </c>
      <c r="L44" s="66">
        <f>(J44*100)/I44</f>
        <v>99.91512915129151</v>
      </c>
    </row>
    <row r="45">
      <c r="A45"/>
      <c r="B45" s="65"/>
      <c r="C45" s="65"/>
      <c r="D45" s="65" t="s">
        <v>128</v>
      </c>
      <c r="E45" s="65"/>
      <c r="F45" s="65" t="s">
        <v>129</v>
      </c>
      <c r="G45" s="65">
        <f>G46+G47+G48+G49+G50+G51+G52+G53+G54</f>
        <v>247092.33000000002</v>
      </c>
      <c r="H45" s="65">
        <f>H46+H47+H48+H49+H50+H51+H52+H53+H54</f>
        <v>270504</v>
      </c>
      <c r="I45" s="65">
        <f>I46+I47+I48+I49+I50+I51+I52+I53+I54</f>
        <v>261114</v>
      </c>
      <c r="J45" s="65">
        <f>J46+J47+J48+J49+J50+J51+J52+J53+J54</f>
        <v>259105.97</v>
      </c>
      <c r="K45" s="65">
        <f>(J45*100)/G45</f>
        <v>104.86200441753897</v>
      </c>
      <c r="L45" s="65">
        <f>(J45*100)/I45</f>
        <v>99.23097574239604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16302.99</v>
      </c>
      <c r="H46" s="66">
        <v>26000</v>
      </c>
      <c r="I46" s="66">
        <v>22932</v>
      </c>
      <c r="J46" s="66">
        <v>22931.26</v>
      </c>
      <c r="K46" s="66">
        <f>(J46*100)/G46</f>
        <v>140.65677522957446</v>
      </c>
      <c r="L46" s="66">
        <f>(J46*100)/I46</f>
        <v>99.99677306820163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88680.47</v>
      </c>
      <c r="H47" s="66">
        <v>19000</v>
      </c>
      <c r="I47" s="66">
        <v>17411</v>
      </c>
      <c r="J47" s="66">
        <v>16411</v>
      </c>
      <c r="K47" s="66">
        <f>(J47*100)/G47</f>
        <v>18.505765700159234</v>
      </c>
      <c r="L47" s="66">
        <f>(J47*100)/I47</f>
        <v>94.25650450864396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2827.7</v>
      </c>
      <c r="H48" s="66">
        <v>1400</v>
      </c>
      <c r="I48" s="66">
        <v>1016</v>
      </c>
      <c r="J48" s="66">
        <v>1015.2</v>
      </c>
      <c r="K48" s="66">
        <f>(J48*100)/G48</f>
        <v>35.90196979877639</v>
      </c>
      <c r="L48" s="66">
        <f>(J48*100)/I48</f>
        <v>99.92125984251969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3843.68</v>
      </c>
      <c r="H49" s="66">
        <v>4300</v>
      </c>
      <c r="I49" s="66">
        <v>3614</v>
      </c>
      <c r="J49" s="66">
        <v>3613.37</v>
      </c>
      <c r="K49" s="66">
        <f>(J49*100)/G49</f>
        <v>94.0080860009158</v>
      </c>
      <c r="L49" s="66">
        <f>(J49*100)/I49</f>
        <v>99.9825677919203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5790.33</v>
      </c>
      <c r="H50" s="66">
        <v>9000</v>
      </c>
      <c r="I50" s="66">
        <v>7937</v>
      </c>
      <c r="J50" s="66">
        <v>6936.12</v>
      </c>
      <c r="K50" s="66">
        <f>(J50*100)/G50</f>
        <v>119.7879913580055</v>
      </c>
      <c r="L50" s="66">
        <f>(J50*100)/I50</f>
        <v>87.38969383898198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1485</v>
      </c>
      <c r="H51" s="66">
        <v>5000</v>
      </c>
      <c r="I51" s="66">
        <v>2560</v>
      </c>
      <c r="J51" s="66">
        <v>2560</v>
      </c>
      <c r="K51" s="66">
        <f>(J51*100)/G51</f>
        <v>172.3905723905724</v>
      </c>
      <c r="L51" s="66">
        <f>(J51*100)/I51</f>
        <v>100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126587.36</v>
      </c>
      <c r="H52" s="66">
        <v>203504</v>
      </c>
      <c r="I52" s="66">
        <v>203904</v>
      </c>
      <c r="J52" s="66">
        <v>203899.35</v>
      </c>
      <c r="K52" s="66">
        <f>(J52*100)/G52</f>
        <v>161.0740203445273</v>
      </c>
      <c r="L52" s="66">
        <f>(J52*100)/I52</f>
        <v>99.99771951506591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18.26</v>
      </c>
      <c r="H53" s="66">
        <v>100</v>
      </c>
      <c r="I53" s="66">
        <v>27</v>
      </c>
      <c r="J53" s="66">
        <v>26.94</v>
      </c>
      <c r="K53" s="66">
        <f>(J53*100)/G53</f>
        <v>147.5355969331873</v>
      </c>
      <c r="L53" s="66">
        <f>(J53*100)/I53</f>
        <v>99.77777777777777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1556.54</v>
      </c>
      <c r="H54" s="66">
        <v>2200</v>
      </c>
      <c r="I54" s="66">
        <v>1713</v>
      </c>
      <c r="J54" s="66">
        <v>1712.73</v>
      </c>
      <c r="K54" s="66">
        <f>(J54*100)/G54</f>
        <v>110.0344353501998</v>
      </c>
      <c r="L54" s="66">
        <f>(J54*100)/I54</f>
        <v>99.98423817863397</v>
      </c>
    </row>
    <row r="55">
      <c r="A55"/>
      <c r="B55" s="65"/>
      <c r="C55" s="65"/>
      <c r="D55" s="65" t="s">
        <v>148</v>
      </c>
      <c r="E55" s="65"/>
      <c r="F55" s="65" t="s">
        <v>149</v>
      </c>
      <c r="G55" s="65">
        <f>G56</f>
        <v>3100</v>
      </c>
      <c r="H55" s="65">
        <f>H56</f>
        <v>3500</v>
      </c>
      <c r="I55" s="65">
        <f>I56</f>
        <v>1000</v>
      </c>
      <c r="J55" s="65">
        <f>J56</f>
        <v>1000</v>
      </c>
      <c r="K55" s="65">
        <f>(J55*100)/G55</f>
        <v>32.25806451612903</v>
      </c>
      <c r="L55" s="65">
        <f>(J55*100)/I55</f>
        <v>100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3100</v>
      </c>
      <c r="H56" s="66">
        <v>3500</v>
      </c>
      <c r="I56" s="66">
        <v>1000</v>
      </c>
      <c r="J56" s="66">
        <v>1000</v>
      </c>
      <c r="K56" s="66">
        <f>(J56*100)/G56</f>
        <v>32.25806451612903</v>
      </c>
      <c r="L56" s="66">
        <f>(J56*100)/I56</f>
        <v>100</v>
      </c>
    </row>
    <row r="57">
      <c r="A57"/>
      <c r="B57" s="65"/>
      <c r="C57" s="65"/>
      <c r="D57" s="65" t="s">
        <v>152</v>
      </c>
      <c r="E57" s="65"/>
      <c r="F57" s="65" t="s">
        <v>153</v>
      </c>
      <c r="G57" s="65">
        <f>G58+G59+G60+G61</f>
        <v>3761.55</v>
      </c>
      <c r="H57" s="65">
        <f>H58+H59+H60+H61</f>
        <v>4150</v>
      </c>
      <c r="I57" s="65">
        <f>I58+I59+I60+I61</f>
        <v>4288</v>
      </c>
      <c r="J57" s="65">
        <f>J58+J59+J60+J61</f>
        <v>4286.8099999999995</v>
      </c>
      <c r="K57" s="65">
        <f>(J57*100)/G57</f>
        <v>113.96392444603953</v>
      </c>
      <c r="L57" s="65">
        <f>(J57*100)/I57</f>
        <v>99.97224813432835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471.97</v>
      </c>
      <c r="H58" s="66">
        <v>550</v>
      </c>
      <c r="I58" s="66">
        <v>472</v>
      </c>
      <c r="J58" s="66">
        <v>471.97</v>
      </c>
      <c r="K58" s="66">
        <f>(J58*100)/G58</f>
        <v>100</v>
      </c>
      <c r="L58" s="66">
        <f>(J58*100)/I58</f>
        <v>99.99364406779661</v>
      </c>
    </row>
    <row r="59">
      <c r="A59"/>
      <c r="B59" s="66"/>
      <c r="C59" s="66"/>
      <c r="D59" s="66"/>
      <c r="E59" s="66" t="s">
        <v>156</v>
      </c>
      <c r="F59" s="66" t="s">
        <v>157</v>
      </c>
      <c r="G59" s="66">
        <v>1000</v>
      </c>
      <c r="H59" s="66">
        <v>600</v>
      </c>
      <c r="I59" s="66">
        <v>1100</v>
      </c>
      <c r="J59" s="66">
        <v>1100</v>
      </c>
      <c r="K59" s="66">
        <f>(J59*100)/G59</f>
        <v>110</v>
      </c>
      <c r="L59" s="66">
        <f>(J59*100)/I59</f>
        <v>100</v>
      </c>
    </row>
    <row r="60">
      <c r="A60"/>
      <c r="B60" s="66"/>
      <c r="C60" s="66"/>
      <c r="D60" s="66"/>
      <c r="E60" s="66" t="s">
        <v>158</v>
      </c>
      <c r="F60" s="66" t="s">
        <v>159</v>
      </c>
      <c r="G60" s="66">
        <v>1988</v>
      </c>
      <c r="H60" s="66">
        <v>2300</v>
      </c>
      <c r="I60" s="66">
        <v>2430</v>
      </c>
      <c r="J60" s="66">
        <v>2429.44</v>
      </c>
      <c r="K60" s="66">
        <f>(J60*100)/G60</f>
        <v>122.20523138832998</v>
      </c>
      <c r="L60" s="66">
        <f>(J60*100)/I60</f>
        <v>99.9769547325103</v>
      </c>
    </row>
    <row r="61">
      <c r="A61"/>
      <c r="B61" s="66"/>
      <c r="C61" s="66"/>
      <c r="D61" s="66"/>
      <c r="E61" s="66" t="s">
        <v>160</v>
      </c>
      <c r="F61" s="66" t="s">
        <v>153</v>
      </c>
      <c r="G61" s="66">
        <v>301.58</v>
      </c>
      <c r="H61" s="66">
        <v>700</v>
      </c>
      <c r="I61" s="66">
        <v>286</v>
      </c>
      <c r="J61" s="66">
        <v>285.4</v>
      </c>
      <c r="K61" s="66">
        <f>(J61*100)/G61</f>
        <v>94.63492274023477</v>
      </c>
      <c r="L61" s="66">
        <f>(J61*100)/I61</f>
        <v>99.79020979020979</v>
      </c>
    </row>
    <row r="62">
      <c r="A62"/>
      <c r="B62" s="65"/>
      <c r="C62" s="65" t="s">
        <v>161</v>
      </c>
      <c r="D62" s="65"/>
      <c r="E62" s="65"/>
      <c r="F62" s="65" t="s">
        <v>162</v>
      </c>
      <c r="G62" s="65">
        <f>G63+G65</f>
        <v>731.6</v>
      </c>
      <c r="H62" s="65">
        <f>H63+H65</f>
        <v>600</v>
      </c>
      <c r="I62" s="65">
        <f>I63+I65</f>
        <v>800</v>
      </c>
      <c r="J62" s="65">
        <f>J63+J65</f>
        <v>800</v>
      </c>
      <c r="K62" s="65">
        <f>(J62*100)/G62</f>
        <v>109.34937124111536</v>
      </c>
      <c r="L62" s="65">
        <f>(J62*100)/I62</f>
        <v>100</v>
      </c>
    </row>
    <row r="63">
      <c r="A63"/>
      <c r="B63" s="65"/>
      <c r="C63" s="65"/>
      <c r="D63" s="65" t="s">
        <v>163</v>
      </c>
      <c r="E63" s="65"/>
      <c r="F63" s="65" t="s">
        <v>164</v>
      </c>
      <c r="G63" s="65">
        <f>G64</f>
        <v>21.6</v>
      </c>
      <c r="H63" s="65">
        <f>H64</f>
        <v>0</v>
      </c>
      <c r="I63" s="65">
        <f>I64</f>
        <v>0</v>
      </c>
      <c r="J63" s="65">
        <f>J64</f>
        <v>0</v>
      </c>
      <c r="K63" s="65">
        <f>(J63*100)/G63</f>
        <v>0</v>
      </c>
      <c r="L63" s="65" t="e">
        <f>(J63*100)/I63</f>
        <v>#DIV/0!</v>
      </c>
    </row>
    <row r="64">
      <c r="A64"/>
      <c r="B64" s="66"/>
      <c r="C64" s="66"/>
      <c r="D64" s="66"/>
      <c r="E64" s="66" t="s">
        <v>165</v>
      </c>
      <c r="F64" s="66" t="s">
        <v>166</v>
      </c>
      <c r="G64" s="66">
        <v>21.6</v>
      </c>
      <c r="H64" s="66">
        <v>0</v>
      </c>
      <c r="I64" s="66">
        <v>0</v>
      </c>
      <c r="J64" s="66">
        <v>0</v>
      </c>
      <c r="K64" s="66">
        <f>(J64*100)/G64</f>
        <v>0</v>
      </c>
      <c r="L64" s="66" t="e">
        <f>(J64*100)/I64</f>
        <v>#DIV/0!</v>
      </c>
    </row>
    <row r="65">
      <c r="A65"/>
      <c r="B65" s="65"/>
      <c r="C65" s="65"/>
      <c r="D65" s="65" t="s">
        <v>167</v>
      </c>
      <c r="E65" s="65"/>
      <c r="F65" s="65" t="s">
        <v>168</v>
      </c>
      <c r="G65" s="65">
        <f>G66</f>
        <v>710</v>
      </c>
      <c r="H65" s="65">
        <f>H66</f>
        <v>600</v>
      </c>
      <c r="I65" s="65">
        <f>I66</f>
        <v>800</v>
      </c>
      <c r="J65" s="65">
        <f>J66</f>
        <v>800</v>
      </c>
      <c r="K65" s="65">
        <f>(J65*100)/G65</f>
        <v>112.67605633802818</v>
      </c>
      <c r="L65" s="65">
        <f>(J65*100)/I65</f>
        <v>100</v>
      </c>
    </row>
    <row r="66">
      <c r="A66"/>
      <c r="B66" s="66"/>
      <c r="C66" s="66"/>
      <c r="D66" s="66"/>
      <c r="E66" s="66" t="s">
        <v>169</v>
      </c>
      <c r="F66" s="66" t="s">
        <v>170</v>
      </c>
      <c r="G66" s="66">
        <v>710</v>
      </c>
      <c r="H66" s="66">
        <v>600</v>
      </c>
      <c r="I66" s="66">
        <v>800</v>
      </c>
      <c r="J66" s="66">
        <v>800</v>
      </c>
      <c r="K66" s="66">
        <f>(J66*100)/G66</f>
        <v>112.67605633802818</v>
      </c>
      <c r="L66" s="66">
        <f>(J66*100)/I66</f>
        <v>100</v>
      </c>
    </row>
    <row r="67">
      <c r="A67"/>
      <c r="B67" s="65" t="s">
        <v>171</v>
      </c>
      <c r="C67" s="65"/>
      <c r="D67" s="65"/>
      <c r="E67" s="65"/>
      <c r="F67" s="65" t="s">
        <v>172</v>
      </c>
      <c r="G67" s="65">
        <f>G68+G73</f>
        <v>1471079.23</v>
      </c>
      <c r="H67" s="65">
        <f>H68+H73</f>
        <v>1307000</v>
      </c>
      <c r="I67" s="65">
        <f>I68+I73</f>
        <v>791214</v>
      </c>
      <c r="J67" s="65">
        <f>J68+J73</f>
        <v>791213.6799999999</v>
      </c>
      <c r="K67" s="65">
        <f>(J67*100)/G67</f>
        <v>53.7845728404445</v>
      </c>
      <c r="L67" s="65">
        <f>(J67*100)/I67</f>
        <v>99.99995955582182</v>
      </c>
    </row>
    <row r="68">
      <c r="A68"/>
      <c r="B68" s="65"/>
      <c r="C68" s="65" t="s">
        <v>173</v>
      </c>
      <c r="D68" s="65"/>
      <c r="E68" s="65"/>
      <c r="F68" s="65" t="s">
        <v>174</v>
      </c>
      <c r="G68" s="65">
        <f>G69+G71</f>
        <v>9070.4</v>
      </c>
      <c r="H68" s="65">
        <f>H69+H71</f>
        <v>7000</v>
      </c>
      <c r="I68" s="65">
        <f>I69+I71</f>
        <v>3197</v>
      </c>
      <c r="J68" s="65">
        <f>J69+J71</f>
        <v>3196.97</v>
      </c>
      <c r="K68" s="65">
        <f>(J68*100)/G68</f>
        <v>35.24618539424943</v>
      </c>
      <c r="L68" s="65">
        <f>(J68*100)/I68</f>
        <v>99.999061620269</v>
      </c>
    </row>
    <row r="69">
      <c r="A69"/>
      <c r="B69" s="65"/>
      <c r="C69" s="65"/>
      <c r="D69" s="65" t="s">
        <v>175</v>
      </c>
      <c r="E69" s="65"/>
      <c r="F69" s="65" t="s">
        <v>176</v>
      </c>
      <c r="G69" s="65">
        <f>G70</f>
        <v>7000</v>
      </c>
      <c r="H69" s="65">
        <f>H70</f>
        <v>7000</v>
      </c>
      <c r="I69" s="65">
        <f>I70</f>
        <v>3197</v>
      </c>
      <c r="J69" s="65">
        <f>J70</f>
        <v>3196.97</v>
      </c>
      <c r="K69" s="65">
        <f>(J69*100)/G69</f>
        <v>45.671</v>
      </c>
      <c r="L69" s="65">
        <f>(J69*100)/I69</f>
        <v>99.999061620269</v>
      </c>
    </row>
    <row r="70">
      <c r="A70"/>
      <c r="B70" s="66"/>
      <c r="C70" s="66"/>
      <c r="D70" s="66"/>
      <c r="E70" s="66" t="s">
        <v>177</v>
      </c>
      <c r="F70" s="66" t="s">
        <v>178</v>
      </c>
      <c r="G70" s="66">
        <v>7000</v>
      </c>
      <c r="H70" s="66">
        <v>7000</v>
      </c>
      <c r="I70" s="66">
        <v>3197</v>
      </c>
      <c r="J70" s="66">
        <v>3196.97</v>
      </c>
      <c r="K70" s="66">
        <f>(J70*100)/G70</f>
        <v>45.671</v>
      </c>
      <c r="L70" s="66">
        <f>(J70*100)/I70</f>
        <v>99.999061620269</v>
      </c>
    </row>
    <row r="71">
      <c r="A71"/>
      <c r="B71" s="65"/>
      <c r="C71" s="65"/>
      <c r="D71" s="65" t="s">
        <v>179</v>
      </c>
      <c r="E71" s="65"/>
      <c r="F71" s="65" t="s">
        <v>180</v>
      </c>
      <c r="G71" s="65">
        <f>G72</f>
        <v>2070.4</v>
      </c>
      <c r="H71" s="65">
        <f>H72</f>
        <v>0</v>
      </c>
      <c r="I71" s="65">
        <f>I72</f>
        <v>0</v>
      </c>
      <c r="J71" s="65">
        <f>J72</f>
        <v>0</v>
      </c>
      <c r="K71" s="65">
        <f>(J71*100)/G71</f>
        <v>0</v>
      </c>
      <c r="L71" s="65" t="e">
        <f>(J71*100)/I71</f>
        <v>#DIV/0!</v>
      </c>
    </row>
    <row r="72">
      <c r="A72"/>
      <c r="B72" s="66"/>
      <c r="C72" s="66"/>
      <c r="D72" s="66"/>
      <c r="E72" s="66" t="s">
        <v>181</v>
      </c>
      <c r="F72" s="66" t="s">
        <v>182</v>
      </c>
      <c r="G72" s="66">
        <v>2070.4</v>
      </c>
      <c r="H72" s="66">
        <v>0</v>
      </c>
      <c r="I72" s="66">
        <v>0</v>
      </c>
      <c r="J72" s="66">
        <v>0</v>
      </c>
      <c r="K72" s="66">
        <f>(J72*100)/G72</f>
        <v>0</v>
      </c>
      <c r="L72" s="66" t="e">
        <f>(J72*100)/I72</f>
        <v>#DIV/0!</v>
      </c>
    </row>
    <row r="73">
      <c r="A73"/>
      <c r="B73" s="65"/>
      <c r="C73" s="65" t="s">
        <v>183</v>
      </c>
      <c r="D73" s="65"/>
      <c r="E73" s="65"/>
      <c r="F73" s="65" t="s">
        <v>184</v>
      </c>
      <c r="G73" s="65">
        <f>G74</f>
        <v>1462008.83</v>
      </c>
      <c r="H73" s="65">
        <f>H74</f>
        <v>1300000</v>
      </c>
      <c r="I73" s="65">
        <f>I74</f>
        <v>788017</v>
      </c>
      <c r="J73" s="65">
        <f>J74</f>
        <v>788016.71</v>
      </c>
      <c r="K73" s="65">
        <f>(J73*100)/G73</f>
        <v>53.89958622890123</v>
      </c>
      <c r="L73" s="65">
        <f>(J73*100)/I73</f>
        <v>99.99996319876348</v>
      </c>
    </row>
    <row r="74">
      <c r="A74"/>
      <c r="B74" s="65"/>
      <c r="C74" s="65"/>
      <c r="D74" s="65" t="s">
        <v>185</v>
      </c>
      <c r="E74" s="65"/>
      <c r="F74" s="65" t="s">
        <v>186</v>
      </c>
      <c r="G74" s="65">
        <f>G75</f>
        <v>1462008.83</v>
      </c>
      <c r="H74" s="65">
        <f>H75</f>
        <v>1300000</v>
      </c>
      <c r="I74" s="65">
        <f>I75</f>
        <v>788017</v>
      </c>
      <c r="J74" s="65">
        <f>J75</f>
        <v>788016.71</v>
      </c>
      <c r="K74" s="65">
        <f>(J74*100)/G74</f>
        <v>53.89958622890123</v>
      </c>
      <c r="L74" s="65">
        <f>(J74*100)/I74</f>
        <v>99.99996319876348</v>
      </c>
    </row>
    <row r="75">
      <c r="A75"/>
      <c r="B75" s="66"/>
      <c r="C75" s="66"/>
      <c r="D75" s="66"/>
      <c r="E75" s="66" t="s">
        <v>187</v>
      </c>
      <c r="F75" s="66" t="s">
        <v>186</v>
      </c>
      <c r="G75" s="66">
        <v>1462008.83</v>
      </c>
      <c r="H75" s="66">
        <v>1300000</v>
      </c>
      <c r="I75" s="66">
        <v>788017</v>
      </c>
      <c r="J75" s="66">
        <v>788016.71</v>
      </c>
      <c r="K75" s="66">
        <f>(J75*100)/G75</f>
        <v>53.89958622890123</v>
      </c>
      <c r="L75" s="66">
        <f>(J75*100)/I75</f>
        <v>99.99996319876348</v>
      </c>
    </row>
    <row r="76" spans="2:12" x14ac:dyDescent="0.25">
      <c r="B76" s="65"/>
      <c r="C76" s="66"/>
      <c r="D76" s="67"/>
      <c r="E76" s="68"/>
      <c r="F76" s="8"/>
      <c r="G76" s="65"/>
      <c r="H76" s="65"/>
      <c r="I76" s="65"/>
      <c r="J76" s="65"/>
      <c r="K76" s="70"/>
      <c r="L76" s="70"/>
    </row>
  </sheetData>
  <mergeCells count="7">
    <mergeCell ref="B2:L2"/>
    <mergeCell ref="B4:L4"/>
    <mergeCell ref="B6:L6"/>
    <mergeCell ref="B9:F9"/>
    <mergeCell ref="B8:F8"/>
    <mergeCell ref="B24:F24"/>
    <mergeCell ref="B25:F25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C7+C9+C11</f>
        <v>3487438.97</v>
      </c>
      <c r="D6" s="71">
        <f>D7+D9+D11</f>
        <v>3814815</v>
      </c>
      <c r="E6" s="71">
        <f>E7+E9+E11</f>
        <v>3293391</v>
      </c>
      <c r="F6" s="71">
        <f>F7+F9+F11</f>
        <v>3294283.1300000004</v>
      </c>
      <c r="G6" s="72">
        <f>(F6*100)/C6</f>
        <v>94.46138436653416</v>
      </c>
      <c r="H6" s="72">
        <f>(F6*100)/E6</f>
        <v>100.02708849328853</v>
      </c>
    </row>
    <row r="7">
      <c r="A7"/>
      <c r="B7" s="8" t="s">
        <v>188</v>
      </c>
      <c r="C7" s="71">
        <f>C8</f>
        <v>3485121.68</v>
      </c>
      <c r="D7" s="71">
        <f>D8</f>
        <v>3812311</v>
      </c>
      <c r="E7" s="71">
        <f>E8</f>
        <v>3290887</v>
      </c>
      <c r="F7" s="71">
        <f>F8</f>
        <v>3290872.72</v>
      </c>
      <c r="G7" s="72">
        <f>(F7*100)/C7</f>
        <v>94.42633635678396</v>
      </c>
      <c r="H7" s="72">
        <f>(F7*100)/E7</f>
        <v>99.99956607443525</v>
      </c>
    </row>
    <row r="8">
      <c r="A8"/>
      <c r="B8" s="16" t="s">
        <v>189</v>
      </c>
      <c r="C8" s="73">
        <v>3485121.68</v>
      </c>
      <c r="D8" s="73">
        <v>3812311</v>
      </c>
      <c r="E8" s="73">
        <v>3290887</v>
      </c>
      <c r="F8" s="74">
        <v>3290872.72</v>
      </c>
      <c r="G8" s="70">
        <f>(F8*100)/C8</f>
        <v>94.42633635678396</v>
      </c>
      <c r="H8" s="70">
        <f>(F8*100)/E8</f>
        <v>99.99956607443525</v>
      </c>
    </row>
    <row r="9">
      <c r="A9"/>
      <c r="B9" s="8" t="s">
        <v>190</v>
      </c>
      <c r="C9" s="71">
        <f>C10</f>
        <v>2313.27</v>
      </c>
      <c r="D9" s="71">
        <f>D10</f>
        <v>2500</v>
      </c>
      <c r="E9" s="71">
        <f>E10</f>
        <v>2500</v>
      </c>
      <c r="F9" s="71">
        <f>F10</f>
        <v>3403.14</v>
      </c>
      <c r="G9" s="72">
        <f>(F9*100)/C9</f>
        <v>147.11382588284118</v>
      </c>
      <c r="H9" s="72">
        <f>(F9*100)/E9</f>
        <v>136.1256</v>
      </c>
    </row>
    <row r="10">
      <c r="A10"/>
      <c r="B10" s="16" t="s">
        <v>191</v>
      </c>
      <c r="C10" s="73">
        <v>2313.27</v>
      </c>
      <c r="D10" s="73">
        <v>2500</v>
      </c>
      <c r="E10" s="73">
        <v>2500</v>
      </c>
      <c r="F10" s="74">
        <v>3403.14</v>
      </c>
      <c r="G10" s="70">
        <f>(F10*100)/C10</f>
        <v>147.11382588284118</v>
      </c>
      <c r="H10" s="70">
        <f>(F10*100)/E10</f>
        <v>136.1256</v>
      </c>
    </row>
    <row r="11">
      <c r="A11"/>
      <c r="B11" s="8" t="s">
        <v>192</v>
      </c>
      <c r="C11" s="71">
        <f>C12</f>
        <v>4.02</v>
      </c>
      <c r="D11" s="71">
        <f>D12</f>
        <v>4</v>
      </c>
      <c r="E11" s="71">
        <f>E12</f>
        <v>4</v>
      </c>
      <c r="F11" s="71">
        <f>F12</f>
        <v>7.27</v>
      </c>
      <c r="G11" s="72">
        <f>(F11*100)/C11</f>
        <v>180.84577114427861</v>
      </c>
      <c r="H11" s="72">
        <f>(F11*100)/E11</f>
        <v>181.75</v>
      </c>
    </row>
    <row r="12">
      <c r="A12"/>
      <c r="B12" s="16" t="s">
        <v>193</v>
      </c>
      <c r="C12" s="73">
        <v>4.02</v>
      </c>
      <c r="D12" s="73">
        <v>4</v>
      </c>
      <c r="E12" s="73">
        <v>4</v>
      </c>
      <c r="F12" s="74">
        <v>7.27</v>
      </c>
      <c r="G12" s="70">
        <f>(F12*100)/C12</f>
        <v>180.84577114427861</v>
      </c>
      <c r="H12" s="70">
        <f>(F12*100)/E12</f>
        <v>181.75</v>
      </c>
    </row>
    <row r="13" spans="2:8" x14ac:dyDescent="0.25">
      <c r="B13" s="8" t="s">
        <v>33</v>
      </c>
      <c r="C13" s="75">
        <f>C14+C16+C18</f>
        <v>3485121.68</v>
      </c>
      <c r="D13" s="75">
        <f>D14+D16+D18</f>
        <v>3814815</v>
      </c>
      <c r="E13" s="75">
        <f>E14+E16+E18</f>
        <v>3293391</v>
      </c>
      <c r="F13" s="75">
        <f>F14+F16+F18</f>
        <v>3290872.72</v>
      </c>
      <c r="G13" s="72">
        <f>(F13*100)/C13</f>
        <v>94.42633635678396</v>
      </c>
      <c r="H13" s="72">
        <f>(F13*100)/E13</f>
        <v>99.92353534700253</v>
      </c>
    </row>
    <row r="14">
      <c r="A14"/>
      <c r="B14" s="8" t="s">
        <v>188</v>
      </c>
      <c r="C14" s="75">
        <f>C15</f>
        <v>3485121.68</v>
      </c>
      <c r="D14" s="75">
        <f>D15</f>
        <v>3812311</v>
      </c>
      <c r="E14" s="75">
        <f>E15</f>
        <v>3290887</v>
      </c>
      <c r="F14" s="75">
        <f>F15</f>
        <v>3290872.72</v>
      </c>
      <c r="G14" s="72">
        <f>(F14*100)/C14</f>
        <v>94.42633635678396</v>
      </c>
      <c r="H14" s="72">
        <f>(F14*100)/E14</f>
        <v>99.99956607443525</v>
      </c>
    </row>
    <row r="15">
      <c r="A15"/>
      <c r="B15" s="16" t="s">
        <v>189</v>
      </c>
      <c r="C15" s="73">
        <v>3485121.68</v>
      </c>
      <c r="D15" s="73">
        <v>3812311</v>
      </c>
      <c r="E15" s="76">
        <v>3290887</v>
      </c>
      <c r="F15" s="74">
        <v>3290872.72</v>
      </c>
      <c r="G15" s="70">
        <f>(F15*100)/C15</f>
        <v>94.42633635678396</v>
      </c>
      <c r="H15" s="70">
        <f>(F15*100)/E15</f>
        <v>99.99956607443525</v>
      </c>
    </row>
    <row r="16">
      <c r="A16"/>
      <c r="B16" s="8" t="s">
        <v>190</v>
      </c>
      <c r="C16" s="75">
        <f>C17</f>
        <v>0</v>
      </c>
      <c r="D16" s="75">
        <f>D17</f>
        <v>2500</v>
      </c>
      <c r="E16" s="75">
        <f>E17</f>
        <v>2500</v>
      </c>
      <c r="F16" s="75">
        <f>F17</f>
        <v>0</v>
      </c>
      <c r="G16" s="72" t="e">
        <f>(F16*100)/C16</f>
        <v>#DIV/0!</v>
      </c>
      <c r="H16" s="72">
        <f>(F16*100)/E16</f>
        <v>0</v>
      </c>
    </row>
    <row r="17">
      <c r="A17"/>
      <c r="B17" s="16" t="s">
        <v>191</v>
      </c>
      <c r="C17" s="73">
        <v>0</v>
      </c>
      <c r="D17" s="73">
        <v>2500</v>
      </c>
      <c r="E17" s="76">
        <v>2500</v>
      </c>
      <c r="F17" s="74">
        <v>0</v>
      </c>
      <c r="G17" s="70" t="e">
        <f>(F17*100)/C17</f>
        <v>#DIV/0!</v>
      </c>
      <c r="H17" s="70">
        <f>(F17*100)/E17</f>
        <v>0</v>
      </c>
    </row>
    <row r="18">
      <c r="A18"/>
      <c r="B18" s="8" t="s">
        <v>192</v>
      </c>
      <c r="C18" s="75">
        <f>C19</f>
        <v>0</v>
      </c>
      <c r="D18" s="75">
        <f>D19</f>
        <v>4</v>
      </c>
      <c r="E18" s="75">
        <f>E19</f>
        <v>4</v>
      </c>
      <c r="F18" s="75">
        <f>F19</f>
        <v>0</v>
      </c>
      <c r="G18" s="72" t="e">
        <f>(F18*100)/C18</f>
        <v>#DIV/0!</v>
      </c>
      <c r="H18" s="72">
        <f>(F18*100)/E18</f>
        <v>0</v>
      </c>
    </row>
    <row r="19">
      <c r="A19"/>
      <c r="B19" s="16" t="s">
        <v>193</v>
      </c>
      <c r="C19" s="73">
        <v>0</v>
      </c>
      <c r="D19" s="73">
        <v>4</v>
      </c>
      <c r="E19" s="76">
        <v>4</v>
      </c>
      <c r="F19" s="74">
        <v>0</v>
      </c>
      <c r="G19" s="70" t="e">
        <f>(F19*100)/C19</f>
        <v>#DIV/0!</v>
      </c>
      <c r="H19" s="70">
        <f>(F19*100)/E19</f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3485121.68</v>
      </c>
      <c r="D6" s="75">
        <f>D7</f>
        <v>3814815</v>
      </c>
      <c r="E6" s="75">
        <f>E7</f>
        <v>3293391</v>
      </c>
      <c r="F6" s="75">
        <f>F7</f>
        <v>3290872.72</v>
      </c>
      <c r="G6" s="70">
        <f>(F6*100)/C6</f>
        <v>94.42633635678396</v>
      </c>
      <c r="H6" s="70">
        <f>(F6*100)/E6</f>
        <v>99.92353534700253</v>
      </c>
    </row>
    <row r="7">
      <c r="A7"/>
      <c r="B7" s="8" t="s">
        <v>194</v>
      </c>
      <c r="C7" s="75">
        <f>C8</f>
        <v>3485121.68</v>
      </c>
      <c r="D7" s="75">
        <f>D8</f>
        <v>3814815</v>
      </c>
      <c r="E7" s="75">
        <f>E8</f>
        <v>3293391</v>
      </c>
      <c r="F7" s="75">
        <f>F8</f>
        <v>3290872.72</v>
      </c>
      <c r="G7" s="70">
        <f>(F7*100)/C7</f>
        <v>94.42633635678396</v>
      </c>
      <c r="H7" s="70">
        <f>(F7*100)/E7</f>
        <v>99.92353534700253</v>
      </c>
    </row>
    <row r="8">
      <c r="A8"/>
      <c r="B8" s="11" t="s">
        <v>195</v>
      </c>
      <c r="C8" s="73">
        <v>3485121.68</v>
      </c>
      <c r="D8" s="73">
        <v>3814815</v>
      </c>
      <c r="E8" s="73">
        <v>3293391</v>
      </c>
      <c r="F8" s="74">
        <v>3290872.72</v>
      </c>
      <c r="G8" s="70">
        <f>(F8*100)/C8</f>
        <v>94.42633635678396</v>
      </c>
      <c r="H8" s="70">
        <f>(F8*100)/E8</f>
        <v>99.92353534700253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196</v>
      </c>
      <c r="C1" s="39"/>
    </row>
    <row r="2" spans="1:6" ht="15" customHeight="1" x14ac:dyDescent="0.2">
      <c r="A2" s="41" t="s">
        <v>35</v>
      </c>
      <c r="B2" s="42" t="s">
        <v>197</v>
      </c>
      <c r="C2" s="39"/>
    </row>
    <row r="3" spans="1:6" s="39" customFormat="1" ht="43.5" customHeight="1" x14ac:dyDescent="0.2">
      <c r="A3" s="43" t="s">
        <v>36</v>
      </c>
      <c r="B3" s="37" t="s">
        <v>198</v>
      </c>
    </row>
    <row r="4" spans="1:6" s="39" customFormat="1" x14ac:dyDescent="0.2">
      <c r="A4" s="43" t="s">
        <v>37</v>
      </c>
      <c r="B4" s="44" t="s">
        <v>199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200</v>
      </c>
      <c r="B7" s="46"/>
      <c r="C7" s="77">
        <f>C12+C52</f>
        <v>3812311</v>
      </c>
      <c r="D7" s="77">
        <f>D12+D52</f>
        <v>3290887</v>
      </c>
      <c r="E7" s="77">
        <f>E12+E52</f>
        <v>3290872.7199999997</v>
      </c>
      <c r="F7" s="77">
        <f>(E7*100)/D7</f>
        <v>99.99956607443525</v>
      </c>
    </row>
    <row r="8">
      <c r="A8" s="47" t="s">
        <v>95</v>
      </c>
      <c r="B8" s="46"/>
      <c r="C8" s="77">
        <f>C67+C74</f>
        <v>2500</v>
      </c>
      <c r="D8" s="77">
        <f>D67+D74</f>
        <v>2500</v>
      </c>
      <c r="E8" s="77">
        <f>E67+E74</f>
        <v>0</v>
      </c>
      <c r="F8" s="77">
        <f>(E8*100)/D8</f>
        <v>0</v>
      </c>
    </row>
    <row r="9">
      <c r="A9" s="47" t="s">
        <v>201</v>
      </c>
      <c r="B9" s="46"/>
      <c r="C9" s="77">
        <f>C83</f>
        <v>4</v>
      </c>
      <c r="D9" s="77">
        <f>D83</f>
        <v>4</v>
      </c>
      <c r="E9" s="77">
        <f>E83</f>
        <v>0</v>
      </c>
      <c r="F9" s="77">
        <f>(E9*100)/D9</f>
        <v>0</v>
      </c>
    </row>
    <row r="10" spans="1:6" s="57" customFormat="1" x14ac:dyDescent="0.2"/>
    <row r="11">
      <c r="A11" s="47" t="s">
        <v>202</v>
      </c>
      <c r="B11" s="47" t="s">
        <v>203</v>
      </c>
      <c r="C11" s="47" t="s">
        <v>59</v>
      </c>
      <c r="D11" s="47" t="s">
        <v>204</v>
      </c>
      <c r="E11" s="47" t="s">
        <v>205</v>
      </c>
      <c r="F11" s="47" t="s">
        <v>206</v>
      </c>
    </row>
    <row r="12">
      <c r="A12" s="49" t="s">
        <v>93</v>
      </c>
      <c r="B12" s="50" t="s">
        <v>94</v>
      </c>
      <c r="C12" s="80">
        <f>C13+C21+C47</f>
        <v>2505311</v>
      </c>
      <c r="D12" s="80">
        <f>D13+D21+D47</f>
        <v>2499673</v>
      </c>
      <c r="E12" s="80">
        <f>E13+E21+E47</f>
        <v>2499659.04</v>
      </c>
      <c r="F12" s="81">
        <f>(E12*100)/D12</f>
        <v>99.99944152695173</v>
      </c>
    </row>
    <row r="13">
      <c r="A13" s="51" t="s">
        <v>95</v>
      </c>
      <c r="B13" s="52" t="s">
        <v>96</v>
      </c>
      <c r="C13" s="82">
        <f>C14+C17+C19</f>
        <v>2083450</v>
      </c>
      <c r="D13" s="82">
        <f>D14+D17+D19</f>
        <v>2112138</v>
      </c>
      <c r="E13" s="82">
        <f>E14+E17+E19</f>
        <v>2112131.62</v>
      </c>
      <c r="F13" s="81">
        <f>(E13*100)/D13</f>
        <v>99.99969793640378</v>
      </c>
    </row>
    <row r="14">
      <c r="A14" s="53" t="s">
        <v>97</v>
      </c>
      <c r="B14" s="54" t="s">
        <v>98</v>
      </c>
      <c r="C14" s="83">
        <f>C15+C16</f>
        <v>1743949</v>
      </c>
      <c r="D14" s="83">
        <f>D15+D16</f>
        <v>1776933</v>
      </c>
      <c r="E14" s="83">
        <f>E15+E16</f>
        <v>1776931.97</v>
      </c>
      <c r="F14" s="83">
        <f>(E14*100)/D14</f>
        <v>99.99994203495574</v>
      </c>
    </row>
    <row r="15">
      <c r="A15" s="55" t="s">
        <v>99</v>
      </c>
      <c r="B15" s="56" t="s">
        <v>100</v>
      </c>
      <c r="C15" s="84">
        <v>1722829</v>
      </c>
      <c r="D15" s="84">
        <v>1765148</v>
      </c>
      <c r="E15" s="84">
        <v>1765147.66</v>
      </c>
      <c r="F15" s="84"/>
    </row>
    <row r="16">
      <c r="A16" s="55" t="s">
        <v>101</v>
      </c>
      <c r="B16" s="56" t="s">
        <v>102</v>
      </c>
      <c r="C16" s="84">
        <v>21120</v>
      </c>
      <c r="D16" s="84">
        <v>11785</v>
      </c>
      <c r="E16" s="84">
        <v>11784.31</v>
      </c>
      <c r="F16" s="84"/>
    </row>
    <row r="17">
      <c r="A17" s="53" t="s">
        <v>103</v>
      </c>
      <c r="B17" s="54" t="s">
        <v>104</v>
      </c>
      <c r="C17" s="83">
        <f>C18</f>
        <v>52811</v>
      </c>
      <c r="D17" s="83">
        <f>D18</f>
        <v>42011</v>
      </c>
      <c r="E17" s="83">
        <f>E18</f>
        <v>42005.96</v>
      </c>
      <c r="F17" s="83">
        <f>(E17*100)/D17</f>
        <v>99.98800314203423</v>
      </c>
    </row>
    <row r="18">
      <c r="A18" s="55" t="s">
        <v>105</v>
      </c>
      <c r="B18" s="56" t="s">
        <v>104</v>
      </c>
      <c r="C18" s="84">
        <v>52811</v>
      </c>
      <c r="D18" s="84">
        <v>42011</v>
      </c>
      <c r="E18" s="84">
        <v>42005.96</v>
      </c>
      <c r="F18" s="84"/>
    </row>
    <row r="19">
      <c r="A19" s="53" t="s">
        <v>106</v>
      </c>
      <c r="B19" s="54" t="s">
        <v>107</v>
      </c>
      <c r="C19" s="83">
        <f>C20</f>
        <v>286690</v>
      </c>
      <c r="D19" s="83">
        <f>D20</f>
        <v>293194</v>
      </c>
      <c r="E19" s="83">
        <f>E20</f>
        <v>293193.69</v>
      </c>
      <c r="F19" s="83">
        <f>(E19*100)/D19</f>
        <v>99.99989426795909</v>
      </c>
    </row>
    <row r="20">
      <c r="A20" s="55" t="s">
        <v>108</v>
      </c>
      <c r="B20" s="56" t="s">
        <v>109</v>
      </c>
      <c r="C20" s="84">
        <v>286690</v>
      </c>
      <c r="D20" s="84">
        <v>293194</v>
      </c>
      <c r="E20" s="84">
        <v>293193.69</v>
      </c>
      <c r="F20" s="84"/>
    </row>
    <row r="21">
      <c r="A21" s="51" t="s">
        <v>110</v>
      </c>
      <c r="B21" s="52" t="s">
        <v>111</v>
      </c>
      <c r="C21" s="82">
        <f>C22+C26+C30+C40+C42</f>
        <v>421261</v>
      </c>
      <c r="D21" s="82">
        <f>D22+D26+D30+D40+D42</f>
        <v>386735</v>
      </c>
      <c r="E21" s="82">
        <f>E22+E26+E30+E40+E42</f>
        <v>386727.42</v>
      </c>
      <c r="F21" s="81">
        <f>(E21*100)/D21</f>
        <v>99.99804000155144</v>
      </c>
    </row>
    <row r="22">
      <c r="A22" s="53" t="s">
        <v>112</v>
      </c>
      <c r="B22" s="54" t="s">
        <v>113</v>
      </c>
      <c r="C22" s="83">
        <f>C23+C24+C25</f>
        <v>53881</v>
      </c>
      <c r="D22" s="83">
        <f>D23+D24+D25</f>
        <v>63277</v>
      </c>
      <c r="E22" s="83">
        <f>E23+E24+E25</f>
        <v>63275.840000000004</v>
      </c>
      <c r="F22" s="83">
        <f>(E22*100)/D22</f>
        <v>99.99816679046098</v>
      </c>
    </row>
    <row r="23">
      <c r="A23" s="55" t="s">
        <v>114</v>
      </c>
      <c r="B23" s="56" t="s">
        <v>115</v>
      </c>
      <c r="C23" s="84">
        <v>7350</v>
      </c>
      <c r="D23" s="84">
        <v>7300</v>
      </c>
      <c r="E23" s="84">
        <v>7300</v>
      </c>
      <c r="F23" s="84"/>
    </row>
    <row r="24">
      <c r="A24" s="55" t="s">
        <v>116</v>
      </c>
      <c r="B24" s="56" t="s">
        <v>117</v>
      </c>
      <c r="C24" s="84">
        <v>44681</v>
      </c>
      <c r="D24" s="84">
        <v>52438</v>
      </c>
      <c r="E24" s="84">
        <v>52437.54</v>
      </c>
      <c r="F24" s="84"/>
    </row>
    <row r="25">
      <c r="A25" s="55" t="s">
        <v>118</v>
      </c>
      <c r="B25" s="56" t="s">
        <v>119</v>
      </c>
      <c r="C25" s="84">
        <v>1850</v>
      </c>
      <c r="D25" s="84">
        <v>3539</v>
      </c>
      <c r="E25" s="84">
        <v>3538.3</v>
      </c>
      <c r="F25" s="84"/>
    </row>
    <row r="26">
      <c r="A26" s="53" t="s">
        <v>120</v>
      </c>
      <c r="B26" s="54" t="s">
        <v>121</v>
      </c>
      <c r="C26" s="83">
        <f>C27+C28+C29</f>
        <v>91230</v>
      </c>
      <c r="D26" s="83">
        <f>D27+D28+D29</f>
        <v>59060</v>
      </c>
      <c r="E26" s="83">
        <f>E27+E28+E29</f>
        <v>59058.8</v>
      </c>
      <c r="F26" s="83">
        <f>(E26*100)/D26</f>
        <v>99.99796816796479</v>
      </c>
    </row>
    <row r="27">
      <c r="A27" s="55" t="s">
        <v>122</v>
      </c>
      <c r="B27" s="56" t="s">
        <v>123</v>
      </c>
      <c r="C27" s="84">
        <v>15700</v>
      </c>
      <c r="D27" s="84">
        <v>15799</v>
      </c>
      <c r="E27" s="84">
        <v>15798.87</v>
      </c>
      <c r="F27" s="84"/>
    </row>
    <row r="28">
      <c r="A28" s="55" t="s">
        <v>124</v>
      </c>
      <c r="B28" s="56" t="s">
        <v>125</v>
      </c>
      <c r="C28" s="84">
        <v>75000</v>
      </c>
      <c r="D28" s="84">
        <v>42990</v>
      </c>
      <c r="E28" s="84">
        <v>42989.16</v>
      </c>
      <c r="F28" s="84"/>
    </row>
    <row r="29">
      <c r="A29" s="55" t="s">
        <v>126</v>
      </c>
      <c r="B29" s="56" t="s">
        <v>127</v>
      </c>
      <c r="C29" s="84">
        <v>530</v>
      </c>
      <c r="D29" s="84">
        <v>271</v>
      </c>
      <c r="E29" s="84">
        <v>270.77</v>
      </c>
      <c r="F29" s="84"/>
    </row>
    <row r="30">
      <c r="A30" s="53" t="s">
        <v>128</v>
      </c>
      <c r="B30" s="54" t="s">
        <v>129</v>
      </c>
      <c r="C30" s="83">
        <f>C31+C32+C33+C34+C35+C36+C37+C38+C39</f>
        <v>268500</v>
      </c>
      <c r="D30" s="83">
        <f>D31+D32+D33+D34+D35+D36+D37+D38+D39</f>
        <v>259110</v>
      </c>
      <c r="E30" s="83">
        <f>E31+E32+E33+E34+E35+E36+E37+E38+E39</f>
        <v>259105.97</v>
      </c>
      <c r="F30" s="83">
        <f>(E30*100)/D30</f>
        <v>99.99844467600633</v>
      </c>
    </row>
    <row r="31">
      <c r="A31" s="55" t="s">
        <v>130</v>
      </c>
      <c r="B31" s="56" t="s">
        <v>131</v>
      </c>
      <c r="C31" s="84">
        <v>26000</v>
      </c>
      <c r="D31" s="84">
        <v>22932</v>
      </c>
      <c r="E31" s="84">
        <v>22931.26</v>
      </c>
      <c r="F31" s="84"/>
    </row>
    <row r="32">
      <c r="A32" s="55" t="s">
        <v>132</v>
      </c>
      <c r="B32" s="56" t="s">
        <v>133</v>
      </c>
      <c r="C32" s="84">
        <v>18000</v>
      </c>
      <c r="D32" s="84">
        <v>16411</v>
      </c>
      <c r="E32" s="84">
        <v>16411</v>
      </c>
      <c r="F32" s="84"/>
    </row>
    <row r="33">
      <c r="A33" s="55" t="s">
        <v>134</v>
      </c>
      <c r="B33" s="56" t="s">
        <v>135</v>
      </c>
      <c r="C33" s="84">
        <v>1400</v>
      </c>
      <c r="D33" s="84">
        <v>1016</v>
      </c>
      <c r="E33" s="84">
        <v>1015.2</v>
      </c>
      <c r="F33" s="84"/>
    </row>
    <row r="34">
      <c r="A34" s="55" t="s">
        <v>136</v>
      </c>
      <c r="B34" s="56" t="s">
        <v>137</v>
      </c>
      <c r="C34" s="84">
        <v>4300</v>
      </c>
      <c r="D34" s="84">
        <v>3614</v>
      </c>
      <c r="E34" s="84">
        <v>3613.37</v>
      </c>
      <c r="F34" s="84"/>
    </row>
    <row r="35">
      <c r="A35" s="55" t="s">
        <v>138</v>
      </c>
      <c r="B35" s="56" t="s">
        <v>139</v>
      </c>
      <c r="C35" s="84">
        <v>8000</v>
      </c>
      <c r="D35" s="84">
        <v>6937</v>
      </c>
      <c r="E35" s="84">
        <v>6936.12</v>
      </c>
      <c r="F35" s="84"/>
    </row>
    <row r="36">
      <c r="A36" s="55" t="s">
        <v>140</v>
      </c>
      <c r="B36" s="56" t="s">
        <v>141</v>
      </c>
      <c r="C36" s="84">
        <v>5000</v>
      </c>
      <c r="D36" s="84">
        <v>2560</v>
      </c>
      <c r="E36" s="84">
        <v>2560</v>
      </c>
      <c r="F36" s="84"/>
    </row>
    <row r="37">
      <c r="A37" s="55" t="s">
        <v>142</v>
      </c>
      <c r="B37" s="56" t="s">
        <v>143</v>
      </c>
      <c r="C37" s="84">
        <v>203500</v>
      </c>
      <c r="D37" s="84">
        <v>203900</v>
      </c>
      <c r="E37" s="84">
        <v>203899.35</v>
      </c>
      <c r="F37" s="84"/>
    </row>
    <row r="38">
      <c r="A38" s="55" t="s">
        <v>144</v>
      </c>
      <c r="B38" s="56" t="s">
        <v>145</v>
      </c>
      <c r="C38" s="84">
        <v>100</v>
      </c>
      <c r="D38" s="84">
        <v>27</v>
      </c>
      <c r="E38" s="84">
        <v>26.94</v>
      </c>
      <c r="F38" s="84"/>
    </row>
    <row r="39">
      <c r="A39" s="55" t="s">
        <v>146</v>
      </c>
      <c r="B39" s="56" t="s">
        <v>147</v>
      </c>
      <c r="C39" s="84">
        <v>2200</v>
      </c>
      <c r="D39" s="84">
        <v>1713</v>
      </c>
      <c r="E39" s="84">
        <v>1712.73</v>
      </c>
      <c r="F39" s="84"/>
    </row>
    <row r="40">
      <c r="A40" s="53" t="s">
        <v>148</v>
      </c>
      <c r="B40" s="54" t="s">
        <v>149</v>
      </c>
      <c r="C40" s="83">
        <f>C41</f>
        <v>3500</v>
      </c>
      <c r="D40" s="83">
        <f>D41</f>
        <v>1000</v>
      </c>
      <c r="E40" s="83">
        <f>E41</f>
        <v>1000</v>
      </c>
      <c r="F40" s="83">
        <f>(E40*100)/D40</f>
        <v>100</v>
      </c>
    </row>
    <row r="41">
      <c r="A41" s="55" t="s">
        <v>150</v>
      </c>
      <c r="B41" s="56" t="s">
        <v>151</v>
      </c>
      <c r="C41" s="84">
        <v>3500</v>
      </c>
      <c r="D41" s="84">
        <v>1000</v>
      </c>
      <c r="E41" s="84">
        <v>1000</v>
      </c>
      <c r="F41" s="84"/>
    </row>
    <row r="42">
      <c r="A42" s="53" t="s">
        <v>152</v>
      </c>
      <c r="B42" s="54" t="s">
        <v>153</v>
      </c>
      <c r="C42" s="83">
        <f>C43+C44+C45+C46</f>
        <v>4150</v>
      </c>
      <c r="D42" s="83">
        <f>D43+D44+D45+D46</f>
        <v>4288</v>
      </c>
      <c r="E42" s="83">
        <f>E43+E44+E45+E46</f>
        <v>4286.8099999999995</v>
      </c>
      <c r="F42" s="83">
        <f>(E42*100)/D42</f>
        <v>99.97224813432835</v>
      </c>
    </row>
    <row r="43">
      <c r="A43" s="55" t="s">
        <v>154</v>
      </c>
      <c r="B43" s="56" t="s">
        <v>155</v>
      </c>
      <c r="C43" s="84">
        <v>550</v>
      </c>
      <c r="D43" s="84">
        <v>472</v>
      </c>
      <c r="E43" s="84">
        <v>471.97</v>
      </c>
      <c r="F43" s="84"/>
    </row>
    <row r="44">
      <c r="A44" s="55" t="s">
        <v>156</v>
      </c>
      <c r="B44" s="56" t="s">
        <v>157</v>
      </c>
      <c r="C44" s="84">
        <v>600</v>
      </c>
      <c r="D44" s="84">
        <v>1100</v>
      </c>
      <c r="E44" s="84">
        <v>1100</v>
      </c>
      <c r="F44" s="84"/>
    </row>
    <row r="45">
      <c r="A45" s="55" t="s">
        <v>158</v>
      </c>
      <c r="B45" s="56" t="s">
        <v>159</v>
      </c>
      <c r="C45" s="84">
        <v>2300</v>
      </c>
      <c r="D45" s="84">
        <v>2430</v>
      </c>
      <c r="E45" s="84">
        <v>2429.44</v>
      </c>
      <c r="F45" s="84"/>
    </row>
    <row r="46">
      <c r="A46" s="55" t="s">
        <v>160</v>
      </c>
      <c r="B46" s="56" t="s">
        <v>153</v>
      </c>
      <c r="C46" s="84">
        <v>700</v>
      </c>
      <c r="D46" s="84">
        <v>286</v>
      </c>
      <c r="E46" s="84">
        <v>285.4</v>
      </c>
      <c r="F46" s="84"/>
    </row>
    <row r="47">
      <c r="A47" s="51" t="s">
        <v>161</v>
      </c>
      <c r="B47" s="52" t="s">
        <v>162</v>
      </c>
      <c r="C47" s="82">
        <f>C48+C50</f>
        <v>600</v>
      </c>
      <c r="D47" s="82">
        <f>D48+D50</f>
        <v>800</v>
      </c>
      <c r="E47" s="82">
        <f>E48+E50</f>
        <v>800</v>
      </c>
      <c r="F47" s="81">
        <f>(E47*100)/D47</f>
        <v>100</v>
      </c>
    </row>
    <row r="48">
      <c r="A48" s="53" t="s">
        <v>163</v>
      </c>
      <c r="B48" s="54" t="s">
        <v>164</v>
      </c>
      <c r="C48" s="83">
        <f>C49</f>
        <v>0</v>
      </c>
      <c r="D48" s="83">
        <f>D49</f>
        <v>0</v>
      </c>
      <c r="E48" s="83">
        <f>E49</f>
        <v>0</v>
      </c>
      <c r="F48" s="83" t="e">
        <f>(E48*100)/D48</f>
        <v>#DIV/0!</v>
      </c>
    </row>
    <row r="49">
      <c r="A49" s="55" t="s">
        <v>165</v>
      </c>
      <c r="B49" s="56" t="s">
        <v>166</v>
      </c>
      <c r="C49" s="84">
        <v>0</v>
      </c>
      <c r="D49" s="84">
        <v>0</v>
      </c>
      <c r="E49" s="84">
        <v>0</v>
      </c>
      <c r="F49" s="84"/>
    </row>
    <row r="50">
      <c r="A50" s="53" t="s">
        <v>167</v>
      </c>
      <c r="B50" s="54" t="s">
        <v>168</v>
      </c>
      <c r="C50" s="83">
        <f>C51</f>
        <v>600</v>
      </c>
      <c r="D50" s="83">
        <f>D51</f>
        <v>800</v>
      </c>
      <c r="E50" s="83">
        <f>E51</f>
        <v>800</v>
      </c>
      <c r="F50" s="83">
        <f>(E50*100)/D50</f>
        <v>100</v>
      </c>
    </row>
    <row r="51">
      <c r="A51" s="55" t="s">
        <v>169</v>
      </c>
      <c r="B51" s="56" t="s">
        <v>170</v>
      </c>
      <c r="C51" s="84">
        <v>600</v>
      </c>
      <c r="D51" s="84">
        <v>800</v>
      </c>
      <c r="E51" s="84">
        <v>800</v>
      </c>
      <c r="F51" s="84"/>
    </row>
    <row r="52">
      <c r="A52" s="49" t="s">
        <v>171</v>
      </c>
      <c r="B52" s="50" t="s">
        <v>172</v>
      </c>
      <c r="C52" s="80">
        <f>C53+C58</f>
        <v>1307000</v>
      </c>
      <c r="D52" s="80">
        <f>D53+D58</f>
        <v>791214</v>
      </c>
      <c r="E52" s="80">
        <f>E53+E58</f>
        <v>791213.6799999999</v>
      </c>
      <c r="F52" s="81">
        <f>(E52*100)/D52</f>
        <v>99.99995955582182</v>
      </c>
    </row>
    <row r="53">
      <c r="A53" s="51" t="s">
        <v>173</v>
      </c>
      <c r="B53" s="52" t="s">
        <v>174</v>
      </c>
      <c r="C53" s="82">
        <f>C54+C56</f>
        <v>7000</v>
      </c>
      <c r="D53" s="82">
        <f>D54+D56</f>
        <v>3197</v>
      </c>
      <c r="E53" s="82">
        <f>E54+E56</f>
        <v>3196.97</v>
      </c>
      <c r="F53" s="81">
        <f>(E53*100)/D53</f>
        <v>99.999061620269</v>
      </c>
    </row>
    <row r="54">
      <c r="A54" s="53" t="s">
        <v>175</v>
      </c>
      <c r="B54" s="54" t="s">
        <v>176</v>
      </c>
      <c r="C54" s="83">
        <f>C55</f>
        <v>7000</v>
      </c>
      <c r="D54" s="83">
        <f>D55</f>
        <v>3197</v>
      </c>
      <c r="E54" s="83">
        <f>E55</f>
        <v>3196.97</v>
      </c>
      <c r="F54" s="83">
        <f>(E54*100)/D54</f>
        <v>99.999061620269</v>
      </c>
    </row>
    <row r="55">
      <c r="A55" s="55" t="s">
        <v>177</v>
      </c>
      <c r="B55" s="56" t="s">
        <v>178</v>
      </c>
      <c r="C55" s="84">
        <v>7000</v>
      </c>
      <c r="D55" s="84">
        <v>3197</v>
      </c>
      <c r="E55" s="84">
        <v>3196.97</v>
      </c>
      <c r="F55" s="84"/>
    </row>
    <row r="56">
      <c r="A56" s="53" t="s">
        <v>179</v>
      </c>
      <c r="B56" s="54" t="s">
        <v>180</v>
      </c>
      <c r="C56" s="83">
        <f>C57</f>
        <v>0</v>
      </c>
      <c r="D56" s="83">
        <f>D57</f>
        <v>0</v>
      </c>
      <c r="E56" s="83">
        <f>E57</f>
        <v>0</v>
      </c>
      <c r="F56" s="83" t="e">
        <f>(E56*100)/D56</f>
        <v>#DIV/0!</v>
      </c>
    </row>
    <row r="57">
      <c r="A57" s="55" t="s">
        <v>181</v>
      </c>
      <c r="B57" s="56" t="s">
        <v>182</v>
      </c>
      <c r="C57" s="84">
        <v>0</v>
      </c>
      <c r="D57" s="84">
        <v>0</v>
      </c>
      <c r="E57" s="84">
        <v>0</v>
      </c>
      <c r="F57" s="84"/>
    </row>
    <row r="58">
      <c r="A58" s="51" t="s">
        <v>183</v>
      </c>
      <c r="B58" s="52" t="s">
        <v>184</v>
      </c>
      <c r="C58" s="82">
        <f>C59</f>
        <v>1300000</v>
      </c>
      <c r="D58" s="82">
        <f>D59</f>
        <v>788017</v>
      </c>
      <c r="E58" s="82">
        <f>E59</f>
        <v>788016.71</v>
      </c>
      <c r="F58" s="81">
        <f>(E58*100)/D58</f>
        <v>99.99996319876348</v>
      </c>
    </row>
    <row r="59">
      <c r="A59" s="53" t="s">
        <v>185</v>
      </c>
      <c r="B59" s="54" t="s">
        <v>186</v>
      </c>
      <c r="C59" s="83">
        <f>C60</f>
        <v>1300000</v>
      </c>
      <c r="D59" s="83">
        <f>D60</f>
        <v>788017</v>
      </c>
      <c r="E59" s="83">
        <f>E60</f>
        <v>788016.71</v>
      </c>
      <c r="F59" s="83">
        <f>(E59*100)/D59</f>
        <v>99.99996319876348</v>
      </c>
    </row>
    <row r="60">
      <c r="A60" s="55" t="s">
        <v>187</v>
      </c>
      <c r="B60" s="56" t="s">
        <v>186</v>
      </c>
      <c r="C60" s="84">
        <v>1300000</v>
      </c>
      <c r="D60" s="84">
        <v>788017</v>
      </c>
      <c r="E60" s="84">
        <v>788016.71</v>
      </c>
      <c r="F60" s="84"/>
    </row>
    <row r="61">
      <c r="A61" s="49" t="s">
        <v>71</v>
      </c>
      <c r="B61" s="50" t="s">
        <v>72</v>
      </c>
      <c r="C61" s="80">
        <f>C62</f>
        <v>3812311</v>
      </c>
      <c r="D61" s="80">
        <f>D62</f>
        <v>3290887</v>
      </c>
      <c r="E61" s="80">
        <f>E62</f>
        <v>3290872.72</v>
      </c>
      <c r="F61" s="81">
        <f>(E61*100)/D61</f>
        <v>99.99956607443525</v>
      </c>
    </row>
    <row r="62">
      <c r="A62" s="51" t="s">
        <v>85</v>
      </c>
      <c r="B62" s="52" t="s">
        <v>86</v>
      </c>
      <c r="C62" s="82">
        <f>C63</f>
        <v>3812311</v>
      </c>
      <c r="D62" s="82">
        <f>D63</f>
        <v>3290887</v>
      </c>
      <c r="E62" s="82">
        <f>E63</f>
        <v>3290872.72</v>
      </c>
      <c r="F62" s="81">
        <f>(E62*100)/D62</f>
        <v>99.99956607443525</v>
      </c>
    </row>
    <row r="63">
      <c r="A63" s="53" t="s">
        <v>87</v>
      </c>
      <c r="B63" s="54" t="s">
        <v>88</v>
      </c>
      <c r="C63" s="83">
        <f>C64+C65</f>
        <v>3812311</v>
      </c>
      <c r="D63" s="83">
        <f>D64+D65</f>
        <v>3290887</v>
      </c>
      <c r="E63" s="83">
        <f>E64+E65</f>
        <v>3290872.72</v>
      </c>
      <c r="F63" s="83">
        <f>(E63*100)/D63</f>
        <v>99.99956607443525</v>
      </c>
    </row>
    <row r="64">
      <c r="A64" s="55" t="s">
        <v>89</v>
      </c>
      <c r="B64" s="56" t="s">
        <v>90</v>
      </c>
      <c r="C64" s="84">
        <v>2505311</v>
      </c>
      <c r="D64" s="84">
        <v>2499673</v>
      </c>
      <c r="E64" s="84">
        <v>2499659.04</v>
      </c>
      <c r="F64" s="84"/>
    </row>
    <row r="65">
      <c r="A65" s="55" t="s">
        <v>91</v>
      </c>
      <c r="B65" s="56" t="s">
        <v>92</v>
      </c>
      <c r="C65" s="84">
        <v>1307000</v>
      </c>
      <c r="D65" s="84">
        <v>791214</v>
      </c>
      <c r="E65" s="84">
        <v>791213.68</v>
      </c>
      <c r="F65" s="84"/>
    </row>
    <row r="66">
      <c r="A66" s="48" t="s">
        <v>200</v>
      </c>
      <c r="B66" s="48" t="s">
        <v>207</v>
      </c>
      <c r="C66" s="78"/>
      <c r="D66" s="78"/>
      <c r="E66" s="78"/>
      <c r="F66" s="79" t="e">
        <f>(E66*100)/D66</f>
        <v>#DIV/0!</v>
      </c>
    </row>
    <row r="67">
      <c r="A67" s="49" t="s">
        <v>93</v>
      </c>
      <c r="B67" s="50" t="s">
        <v>94</v>
      </c>
      <c r="C67" s="80">
        <f>C68</f>
        <v>2500</v>
      </c>
      <c r="D67" s="80">
        <f>D68</f>
        <v>2500</v>
      </c>
      <c r="E67" s="80">
        <f>E68</f>
        <v>0</v>
      </c>
      <c r="F67" s="81">
        <f>(E67*100)/D67</f>
        <v>0</v>
      </c>
    </row>
    <row r="68">
      <c r="A68" s="51" t="s">
        <v>110</v>
      </c>
      <c r="B68" s="52" t="s">
        <v>111</v>
      </c>
      <c r="C68" s="82">
        <f>C69+C71</f>
        <v>2500</v>
      </c>
      <c r="D68" s="82">
        <f>D69+D71</f>
        <v>2500</v>
      </c>
      <c r="E68" s="82">
        <f>E69+E71</f>
        <v>0</v>
      </c>
      <c r="F68" s="81">
        <f>(E68*100)/D68</f>
        <v>0</v>
      </c>
    </row>
    <row r="69">
      <c r="A69" s="53" t="s">
        <v>120</v>
      </c>
      <c r="B69" s="54" t="s">
        <v>121</v>
      </c>
      <c r="C69" s="83">
        <f>C70</f>
        <v>500</v>
      </c>
      <c r="D69" s="83">
        <f>D70</f>
        <v>500</v>
      </c>
      <c r="E69" s="83">
        <f>E70</f>
        <v>0</v>
      </c>
      <c r="F69" s="83">
        <f>(E69*100)/D69</f>
        <v>0</v>
      </c>
    </row>
    <row r="70">
      <c r="A70" s="55" t="s">
        <v>122</v>
      </c>
      <c r="B70" s="56" t="s">
        <v>123</v>
      </c>
      <c r="C70" s="84">
        <v>500</v>
      </c>
      <c r="D70" s="84">
        <v>500</v>
      </c>
      <c r="E70" s="84">
        <v>0</v>
      </c>
      <c r="F70" s="84"/>
    </row>
    <row r="71">
      <c r="A71" s="53" t="s">
        <v>128</v>
      </c>
      <c r="B71" s="54" t="s">
        <v>129</v>
      </c>
      <c r="C71" s="83">
        <f>C72+C73</f>
        <v>2000</v>
      </c>
      <c r="D71" s="83">
        <f>D72+D73</f>
        <v>2000</v>
      </c>
      <c r="E71" s="83">
        <f>E72+E73</f>
        <v>0</v>
      </c>
      <c r="F71" s="83">
        <f>(E71*100)/D71</f>
        <v>0</v>
      </c>
    </row>
    <row r="72">
      <c r="A72" s="55" t="s">
        <v>132</v>
      </c>
      <c r="B72" s="56" t="s">
        <v>133</v>
      </c>
      <c r="C72" s="84">
        <v>1000</v>
      </c>
      <c r="D72" s="84">
        <v>1000</v>
      </c>
      <c r="E72" s="84">
        <v>0</v>
      </c>
      <c r="F72" s="84"/>
    </row>
    <row r="73">
      <c r="A73" s="55" t="s">
        <v>138</v>
      </c>
      <c r="B73" s="56" t="s">
        <v>139</v>
      </c>
      <c r="C73" s="84">
        <v>1000</v>
      </c>
      <c r="D73" s="84">
        <v>1000</v>
      </c>
      <c r="E73" s="84">
        <v>0</v>
      </c>
      <c r="F73" s="84"/>
    </row>
    <row r="74">
      <c r="A74" s="49" t="s">
        <v>171</v>
      </c>
      <c r="B74" s="50" t="s">
        <v>172</v>
      </c>
      <c r="C74" s="80">
        <f>C75</f>
        <v>0</v>
      </c>
      <c r="D74" s="80">
        <f>D75</f>
        <v>0</v>
      </c>
      <c r="E74" s="80">
        <f>E75</f>
        <v>0</v>
      </c>
      <c r="F74" s="81" t="e">
        <f>(E74*100)/D74</f>
        <v>#DIV/0!</v>
      </c>
    </row>
    <row r="75">
      <c r="A75" s="51" t="s">
        <v>173</v>
      </c>
      <c r="B75" s="52" t="s">
        <v>174</v>
      </c>
      <c r="C75" s="82">
        <f>C76</f>
        <v>0</v>
      </c>
      <c r="D75" s="82">
        <f>D76</f>
        <v>0</v>
      </c>
      <c r="E75" s="82">
        <f>E76</f>
        <v>0</v>
      </c>
      <c r="F75" s="81" t="e">
        <f>(E75*100)/D75</f>
        <v>#DIV/0!</v>
      </c>
    </row>
    <row r="76">
      <c r="A76" s="53" t="s">
        <v>175</v>
      </c>
      <c r="B76" s="54" t="s">
        <v>176</v>
      </c>
      <c r="C76" s="83">
        <f>C77</f>
        <v>0</v>
      </c>
      <c r="D76" s="83">
        <f>D77</f>
        <v>0</v>
      </c>
      <c r="E76" s="83">
        <f>E77</f>
        <v>0</v>
      </c>
      <c r="F76" s="83" t="e">
        <f>(E76*100)/D76</f>
        <v>#DIV/0!</v>
      </c>
    </row>
    <row r="77">
      <c r="A77" s="55" t="s">
        <v>177</v>
      </c>
      <c r="B77" s="56" t="s">
        <v>178</v>
      </c>
      <c r="C77" s="84">
        <v>0</v>
      </c>
      <c r="D77" s="84">
        <v>0</v>
      </c>
      <c r="E77" s="84">
        <v>0</v>
      </c>
      <c r="F77" s="84"/>
    </row>
    <row r="78">
      <c r="A78" s="49" t="s">
        <v>71</v>
      </c>
      <c r="B78" s="50" t="s">
        <v>72</v>
      </c>
      <c r="C78" s="80">
        <f>C79</f>
        <v>2500</v>
      </c>
      <c r="D78" s="80">
        <f>D79</f>
        <v>2500</v>
      </c>
      <c r="E78" s="80">
        <f>E79</f>
        <v>3403.14</v>
      </c>
      <c r="F78" s="81">
        <f>(E78*100)/D78</f>
        <v>136.1256</v>
      </c>
    </row>
    <row r="79">
      <c r="A79" s="51" t="s">
        <v>79</v>
      </c>
      <c r="B79" s="52" t="s">
        <v>80</v>
      </c>
      <c r="C79" s="82">
        <f>C80</f>
        <v>2500</v>
      </c>
      <c r="D79" s="82">
        <f>D80</f>
        <v>2500</v>
      </c>
      <c r="E79" s="82">
        <f>E80</f>
        <v>3403.14</v>
      </c>
      <c r="F79" s="81">
        <f>(E79*100)/D79</f>
        <v>136.1256</v>
      </c>
    </row>
    <row r="80">
      <c r="A80" s="53" t="s">
        <v>81</v>
      </c>
      <c r="B80" s="54" t="s">
        <v>82</v>
      </c>
      <c r="C80" s="83">
        <f>C81</f>
        <v>2500</v>
      </c>
      <c r="D80" s="83">
        <f>D81</f>
        <v>2500</v>
      </c>
      <c r="E80" s="83">
        <f>E81</f>
        <v>3403.14</v>
      </c>
      <c r="F80" s="83">
        <f>(E80*100)/D80</f>
        <v>136.1256</v>
      </c>
    </row>
    <row r="81">
      <c r="A81" s="55" t="s">
        <v>83</v>
      </c>
      <c r="B81" s="56" t="s">
        <v>84</v>
      </c>
      <c r="C81" s="84">
        <v>2500</v>
      </c>
      <c r="D81" s="84">
        <v>2500</v>
      </c>
      <c r="E81" s="84">
        <v>3403.14</v>
      </c>
      <c r="F81" s="84"/>
    </row>
    <row r="82">
      <c r="A82" s="48" t="s">
        <v>95</v>
      </c>
      <c r="B82" s="48" t="s">
        <v>208</v>
      </c>
      <c r="C82" s="78"/>
      <c r="D82" s="78"/>
      <c r="E82" s="78"/>
      <c r="F82" s="79" t="e">
        <f>(E82*100)/D82</f>
        <v>#DIV/0!</v>
      </c>
    </row>
    <row r="83">
      <c r="A83" s="49" t="s">
        <v>93</v>
      </c>
      <c r="B83" s="50" t="s">
        <v>94</v>
      </c>
      <c r="C83" s="80">
        <f>C84</f>
        <v>4</v>
      </c>
      <c r="D83" s="80">
        <f>D84</f>
        <v>4</v>
      </c>
      <c r="E83" s="80">
        <f>E84</f>
        <v>0</v>
      </c>
      <c r="F83" s="81">
        <f>(E83*100)/D83</f>
        <v>0</v>
      </c>
    </row>
    <row r="84">
      <c r="A84" s="51" t="s">
        <v>110</v>
      </c>
      <c r="B84" s="52" t="s">
        <v>111</v>
      </c>
      <c r="C84" s="82">
        <f>C85</f>
        <v>4</v>
      </c>
      <c r="D84" s="82">
        <f>D85</f>
        <v>4</v>
      </c>
      <c r="E84" s="82">
        <f>E85</f>
        <v>0</v>
      </c>
      <c r="F84" s="81">
        <f>(E84*100)/D84</f>
        <v>0</v>
      </c>
    </row>
    <row r="85">
      <c r="A85" s="53" t="s">
        <v>128</v>
      </c>
      <c r="B85" s="54" t="s">
        <v>129</v>
      </c>
      <c r="C85" s="83">
        <f>C86</f>
        <v>4</v>
      </c>
      <c r="D85" s="83">
        <f>D86</f>
        <v>4</v>
      </c>
      <c r="E85" s="83">
        <f>E86</f>
        <v>0</v>
      </c>
      <c r="F85" s="83">
        <f>(E85*100)/D85</f>
        <v>0</v>
      </c>
    </row>
    <row r="86">
      <c r="A86" s="55" t="s">
        <v>142</v>
      </c>
      <c r="B86" s="56" t="s">
        <v>143</v>
      </c>
      <c r="C86" s="84">
        <v>4</v>
      </c>
      <c r="D86" s="84">
        <v>4</v>
      </c>
      <c r="E86" s="84">
        <v>0</v>
      </c>
      <c r="F86" s="84"/>
    </row>
    <row r="87">
      <c r="A87" s="49" t="s">
        <v>71</v>
      </c>
      <c r="B87" s="50" t="s">
        <v>72</v>
      </c>
      <c r="C87" s="80">
        <f>C88</f>
        <v>4</v>
      </c>
      <c r="D87" s="80">
        <f>D88</f>
        <v>4</v>
      </c>
      <c r="E87" s="80">
        <f>E88</f>
        <v>7.27</v>
      </c>
      <c r="F87" s="81">
        <f>(E87*100)/D87</f>
        <v>181.75</v>
      </c>
    </row>
    <row r="88">
      <c r="A88" s="51" t="s">
        <v>73</v>
      </c>
      <c r="B88" s="52" t="s">
        <v>74</v>
      </c>
      <c r="C88" s="82">
        <f>C89</f>
        <v>4</v>
      </c>
      <c r="D88" s="82">
        <f>D89</f>
        <v>4</v>
      </c>
      <c r="E88" s="82">
        <f>E89</f>
        <v>7.27</v>
      </c>
      <c r="F88" s="81">
        <f>(E88*100)/D88</f>
        <v>181.75</v>
      </c>
    </row>
    <row r="89">
      <c r="A89" s="53" t="s">
        <v>75</v>
      </c>
      <c r="B89" s="54" t="s">
        <v>76</v>
      </c>
      <c r="C89" s="83">
        <f>C90</f>
        <v>4</v>
      </c>
      <c r="D89" s="83">
        <f>D90</f>
        <v>4</v>
      </c>
      <c r="E89" s="83">
        <f>E90</f>
        <v>7.27</v>
      </c>
      <c r="F89" s="83">
        <f>(E89*100)/D89</f>
        <v>181.75</v>
      </c>
    </row>
    <row r="90">
      <c r="A90" s="55" t="s">
        <v>77</v>
      </c>
      <c r="B90" s="56" t="s">
        <v>78</v>
      </c>
      <c r="C90" s="84">
        <v>4</v>
      </c>
      <c r="D90" s="84">
        <v>4</v>
      </c>
      <c r="E90" s="84">
        <v>7.27</v>
      </c>
      <c r="F90" s="84"/>
    </row>
    <row r="91">
      <c r="A91" s="48" t="s">
        <v>201</v>
      </c>
      <c r="B91" s="48" t="s">
        <v>209</v>
      </c>
      <c r="C91" s="78"/>
      <c r="D91" s="78"/>
      <c r="E91" s="78"/>
      <c r="F91" s="79" t="e">
        <f>(E91*100)/D91</f>
        <v>#DIV/0!</v>
      </c>
    </row>
    <row r="92" spans="1:6" s="57" customFormat="1" x14ac:dyDescent="0.2"/>
    <row r="93" spans="1:6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pans="1:3" s="57" customFormat="1" x14ac:dyDescent="0.2"/>
    <row r="1231" spans="1:3" s="57" customFormat="1" x14ac:dyDescent="0.2"/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