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TANJA\OPĆINSKI SUD 2026\IZVRŠENJE  OSOS 2025.G\"/>
    </mc:Choice>
  </mc:AlternateContent>
  <xr:revisionPtr revIDLastSave="0" documentId="8_{34DE0FDD-E796-4BE5-8697-5C5A506710AA}" xr6:coauthVersionLast="47" xr6:coauthVersionMax="47" xr10:uidLastSave="{00000000-0000-0000-0000-000000000000}"/>
  <bookViews>
    <workbookView xWindow="-120" yWindow="-120" windowWidth="29040" windowHeight="15720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dio'!$A$1:$C$10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12" i="15"/>
  <c r="F110" i="15"/>
  <c r="E110" i="15"/>
  <c r="D110" i="15"/>
  <c r="C110" i="15"/>
  <c r="F109" i="15"/>
  <c r="E109" i="15"/>
  <c r="D109" i="15"/>
  <c r="C109" i="15"/>
  <c r="F108" i="15"/>
  <c r="E108" i="15"/>
  <c r="D108" i="15"/>
  <c r="C108" i="15"/>
  <c r="F106" i="15"/>
  <c r="E106" i="15"/>
  <c r="D106" i="15"/>
  <c r="C106" i="15"/>
  <c r="F103" i="15"/>
  <c r="E103" i="15"/>
  <c r="D103" i="15"/>
  <c r="C103" i="15"/>
  <c r="F102" i="15"/>
  <c r="E102" i="15"/>
  <c r="D102" i="15"/>
  <c r="C102" i="15"/>
  <c r="F101" i="15"/>
  <c r="E101" i="15"/>
  <c r="D101" i="15"/>
  <c r="C101" i="15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4" i="15"/>
  <c r="F92" i="15"/>
  <c r="E92" i="15"/>
  <c r="D92" i="15"/>
  <c r="C92" i="15"/>
  <c r="F91" i="15"/>
  <c r="E91" i="15"/>
  <c r="D91" i="15"/>
  <c r="C91" i="15"/>
  <c r="F90" i="15"/>
  <c r="E90" i="15"/>
  <c r="D90" i="15"/>
  <c r="C90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4" i="15"/>
  <c r="F82" i="15"/>
  <c r="E82" i="15"/>
  <c r="D82" i="15"/>
  <c r="C82" i="15"/>
  <c r="F81" i="15"/>
  <c r="E81" i="15"/>
  <c r="D81" i="15"/>
  <c r="C81" i="15"/>
  <c r="F80" i="15"/>
  <c r="E80" i="15"/>
  <c r="D80" i="15"/>
  <c r="C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20" i="15"/>
  <c r="E20" i="15"/>
  <c r="D20" i="15"/>
  <c r="C20" i="15"/>
  <c r="F18" i="15"/>
  <c r="E18" i="15"/>
  <c r="D18" i="15"/>
  <c r="C18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0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7" i="3"/>
  <c r="K77" i="3"/>
  <c r="L76" i="3"/>
  <c r="K76" i="3"/>
  <c r="J76" i="3"/>
  <c r="I76" i="3"/>
  <c r="H76" i="3"/>
  <c r="G76" i="3"/>
  <c r="L75" i="3"/>
  <c r="K75" i="3"/>
  <c r="J75" i="3"/>
  <c r="I75" i="3"/>
  <c r="H75" i="3"/>
  <c r="G75" i="3"/>
  <c r="L74" i="3"/>
  <c r="K74" i="3"/>
  <c r="L73" i="3"/>
  <c r="K73" i="3"/>
  <c r="J73" i="3"/>
  <c r="I73" i="3"/>
  <c r="H73" i="3"/>
  <c r="G73" i="3"/>
  <c r="L72" i="3"/>
  <c r="K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<sst xmlns="http://schemas.openxmlformats.org/spreadsheetml/2006/main" count="466" uniqueCount="209">
  <si>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</si>
  <si>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</si>
  <si>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</si>
  <si>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</si>
  <si>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</si>
  <si>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</si>
  <si>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</si>
  <si>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</si>
  <si>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</si>
  <si>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</si>
  <si>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</si>
  <si>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</si>
  <si>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</si>
  <si>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</si>
  <si>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</si>
  <si>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</si>
  <si>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</si>
  <si>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</si>
  <si>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</si>
  <si>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</si>
  <si>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</si>
  <si>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</si>
  <si>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</si>
  <si>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</si>
  <si>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</si>
  <si>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</si>
  <si>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</si>
  <si>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</si>
  <si>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</si>
  <si>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</si>
  <si>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</si>
  <si>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</si>
  <si>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</si>
  <si>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</si>
  <si>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</si>
  <si>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</si>
  <si>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</si>
  <si>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</si>
  <si>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</si>
  <si>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</si>
  <si>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</si>
  <si>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</si>
  <si>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</si>
  <si>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</si>
  <si>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</si>
  <si>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</si>
  <si>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</si>
  <si>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</si>
  <si>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</si>
  <si>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</si>
  <si>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</si>
  <si>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</si>
  <si>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</si>
  <si>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</si>
  <si>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</si>
  <si>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</si>
  <si>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</si>
  <si>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</si>
  <si>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</si>
  <si>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</si>
  <si>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</si>
  <si>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</si>
  <si>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</si>
  <si>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</si>
  <si>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</si>
  <si>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</si>
  <si>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</si>
  <si>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</si>
  <si>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</si>
  <si>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</si>
  <si>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</si>
  <si>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</si>
  <si>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</si>
  <si>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</si>
  <si>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</si>
  <si>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</si>
  <si>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</si>
  <si>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</si>
  <si>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</si>
  <si>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</si>
  <si>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</si>
  <si>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</si>
  <si>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</si>
  <si>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</si>
  <si>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</si>
  <si>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</si>
  <si>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</si>
  <si>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</si>
  <si>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</si>
  <si>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</si>
  <si>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</si>
  <si>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</si>
  <si>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</si>
  <si>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</si>
  <si>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</si>
  <si>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</si>
  <si>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</si>
  <si>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</si>
  <si>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</si>
  <si>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</si>
  <si>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</si>
  <si>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</si>
  <si>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</si>
  <si>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</si>
  <si>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</si>
  <si>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</si>
  <si>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</si>
  <si>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</si>
  <si>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</si>
  <si>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</si>
  <si>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</si>
  <si>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</si>
  <si>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</si>
  <si>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</si>
  <si>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</si>
  <si>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</si>
  <si>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</si>
  <si>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</si>
  <si>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</si>
  <si>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</si>
  <si>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</si>
  <si>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</si>
  <si>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</si>
  <si>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</si>
  <si>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</si>
  <si>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</si>
  <si>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</si>
  <si>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</si>
  <si>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</si>
  <si>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</si>
  <si>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</si>
  <si>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</si>
  <si>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</si>
  <si>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</si>
  <si>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</si>
  <si>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</si>
  <si>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</si>
  <si>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</si>
  <si>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</si>
  <si>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</si>
  <si>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</si>
  <si>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</si>
  <si>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</si>
  <si>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</si>
  <si>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</si>
  <si>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</si>
  <si>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</si>
  <si>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</si>
  <si>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</si>
  <si>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</si>
  <si>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</si>
  <si>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</si>
  <si>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</si>
  <si>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</si>
  <si>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</si>
  <si>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</si>
  <si>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</si>
  <si>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</si>
  <si>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</si>
  <si>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</si>
  <si>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</si>
  <si>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</si>
  <si>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</si>
  <si>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</si>
  <si>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</si>
  <si>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</si>
  <si>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</si>
  <si>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</si>
  <si>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</si>
  <si>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</si>
  <si>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</si>
  <si>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</si>
  <si>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</si>
  <si>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</si>
  <si>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</si>
  <si>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</si>
  <si>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</si>
  <si>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</si>
  <si>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</si>
  <si>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</si>
  <si>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80 Općinski sudovi</t>
  </si>
  <si>
    <t>4132 OSIJEK OPĆINSKI SUD</t>
  </si>
  <si>
    <t xml:space="preserve">2803 Vođenje sudskih postupaka </t>
  </si>
  <si>
    <t>11</t>
  </si>
  <si>
    <t>43</t>
  </si>
  <si>
    <t>52</t>
  </si>
  <si>
    <t>A641000</t>
  </si>
  <si>
    <t>Vođenje sudskih postupaka iz nadležnosti općinskih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</si>
  <si>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</si>
  <si>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</si>
  <si>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</si>
  <si>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</si>
  <si>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</si>
  <si>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</si>
  <si>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</si>
  <si>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</si>
  <si>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</si>
  <si>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</si>
  <si>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</si>
  <si>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</si>
  <si>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Ostale pomoći</t>
  </si>
  <si>
    <t>63</t>
  </si>
  <si>
    <t>POMOĆI IZ INOZ. I SUBJ. UNUTAR OPĆEG PRORAČUNA</t>
  </si>
  <si>
    <t>636</t>
  </si>
  <si>
    <t>POMOĆI PROR.KORIS.IZ PRORAČ.KOJI IM NIJE NADLEŽAN</t>
  </si>
  <si>
    <t>6361</t>
  </si>
  <si>
    <t>TEKUĆE POMOĆI PROR.KORIS.IZ PROR.KOJI IM NIJE NADLEŽAN</t>
  </si>
  <si>
    <t>A641001</t>
  </si>
  <si>
    <t>Jednostavni stečaj potrošača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</si>
</sst>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9042040.8100000005</v>
      </c>
      <c r="H10" s="87">
        <v>9660329</v>
      </c>
      <c r="I10" s="87">
        <v>9894499</v>
      </c>
      <c r="J10" s="87">
        <v>9888155.8300000001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9042040.8100000005</v>
      </c>
      <c r="H12" s="88">
        <f>ROUND(H10+H11,2)</f>
        <v>9660329</v>
      </c>
      <c r="I12" s="88">
        <f>ROUND(I10+I11,2)</f>
        <v>9894499</v>
      </c>
      <c r="J12" s="88">
        <f>ROUND(J10+J11,2)</f>
        <v>9888155.8300000001</v>
      </c>
      <c r="K12" s="89">
        <f>J12/G12*100</f>
        <v>109.35756692299201</v>
      </c>
      <c r="L12" s="89">
        <f>J12/I12*100</f>
        <v>99.935891953700704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9046356.0399999991</v>
      </c>
      <c r="H13" s="87">
        <v>9590329</v>
      </c>
      <c r="I13" s="87">
        <v>9823362</v>
      </c>
      <c r="J13" s="87">
        <v>9841681.6600000001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15631.73</v>
      </c>
      <c r="H14" s="87">
        <v>70000</v>
      </c>
      <c r="I14" s="87">
        <v>71137</v>
      </c>
      <c r="J14" s="87">
        <v>72211.289999999994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9061987.7699999996</v>
      </c>
      <c r="H15" s="88">
        <f>ROUND(H13+H14,2)</f>
        <v>9660329</v>
      </c>
      <c r="I15" s="88">
        <f>ROUND(I13+I14,2)</f>
        <v>9894499</v>
      </c>
      <c r="J15" s="88">
        <f>ROUND(J13+J14,2)</f>
        <v>9913892.9499999993</v>
      </c>
      <c r="K15" s="89">
        <f>J15/G15*100</f>
        <v>109.40086437569801</v>
      </c>
      <c r="L15" s="89">
        <f>J15/I15*100</f>
        <v>100.196007397646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-19946.96</v>
      </c>
      <c r="H16" s="91">
        <f>ROUND(H12-H15,2)</f>
        <v>0</v>
      </c>
      <c r="I16" s="91">
        <f>ROUND(I12-I15,2)</f>
        <v>0</v>
      </c>
      <c r="J16" s="91">
        <f>ROUND(J12-J15,2)</f>
        <v>-25737.119999999999</v>
      </c>
      <c r="K16" s="89">
        <f>J16/G16*100</f>
        <v>129.027781677007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46454.76</v>
      </c>
      <c r="H24" s="87"/>
      <c r="I24" s="87"/>
      <c r="J24" s="87">
        <v>26507.8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-26507.8</v>
      </c>
      <c r="H25" s="87"/>
      <c r="I25" s="87"/>
      <c r="J25" s="87">
        <v>-770.68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19946.96</v>
      </c>
      <c r="H26" s="95">
        <f>ROUND(H24+H25,2)</f>
        <v>0</v>
      </c>
      <c r="I26" s="95">
        <f>ROUND(I24+I25,2)</f>
        <v>0</v>
      </c>
      <c r="J26" s="95">
        <f>ROUND(J24+J25,2)</f>
        <v>25737.119999999999</v>
      </c>
      <c r="K26" s="94">
        <f>J26/G26*100</f>
        <v>129.027781677007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8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9042040.8100000005</v>
      </c>
      <c r="H10" s="66">
        <f>H11</f>
        <v>9660329</v>
      </c>
      <c r="I10" s="66">
        <f>I11</f>
        <v>9894499</v>
      </c>
      <c r="J10" s="66">
        <f>J11</f>
        <v>9888155.8299999982</v>
      </c>
      <c r="K10" s="70">
        <f t="shared" ref="K10:K18" si="0">(J10*100)/G10</f>
        <v>109.35756692299202</v>
      </c>
      <c r="L10" s="70">
        <f t="shared" ref="L10:L18" si="1">(J10*100)/I10</f>
        <v>99.935891953700732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9042040.8100000005</v>
      </c>
      <c r="H11" s="66">
        <f>H12+H15</f>
        <v>9660329</v>
      </c>
      <c r="I11" s="66">
        <f>I12+I15</f>
        <v>9894499</v>
      </c>
      <c r="J11" s="66">
        <f>J12+J15</f>
        <v>9888155.8299999982</v>
      </c>
      <c r="K11" s="66">
        <f t="shared" si="0"/>
        <v>109.35756692299202</v>
      </c>
      <c r="L11" s="66">
        <f t="shared" si="1"/>
        <v>99.935891953700732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795.34</v>
      </c>
      <c r="H12" s="66">
        <f t="shared" si="2"/>
        <v>796</v>
      </c>
      <c r="I12" s="66">
        <f t="shared" si="2"/>
        <v>796</v>
      </c>
      <c r="J12" s="66">
        <f t="shared" si="2"/>
        <v>507.12</v>
      </c>
      <c r="K12" s="66">
        <f t="shared" si="0"/>
        <v>63.761410214499456</v>
      </c>
      <c r="L12" s="66">
        <f t="shared" si="1"/>
        <v>63.708542713567837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795.34</v>
      </c>
      <c r="H13" s="66">
        <f t="shared" si="2"/>
        <v>796</v>
      </c>
      <c r="I13" s="66">
        <f t="shared" si="2"/>
        <v>796</v>
      </c>
      <c r="J13" s="66">
        <f t="shared" si="2"/>
        <v>507.12</v>
      </c>
      <c r="K13" s="66">
        <f t="shared" si="0"/>
        <v>63.761410214499456</v>
      </c>
      <c r="L13" s="66">
        <f t="shared" si="1"/>
        <v>63.708542713567837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795.34</v>
      </c>
      <c r="H14" s="67">
        <v>796</v>
      </c>
      <c r="I14" s="67">
        <v>796</v>
      </c>
      <c r="J14" s="67">
        <v>507.12</v>
      </c>
      <c r="K14" s="67">
        <f t="shared" si="0"/>
        <v>63.761410214499456</v>
      </c>
      <c r="L14" s="67">
        <f t="shared" si="1"/>
        <v>63.708542713567837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9041245.4700000007</v>
      </c>
      <c r="H15" s="66">
        <f>H16</f>
        <v>9659533</v>
      </c>
      <c r="I15" s="66">
        <f>I16</f>
        <v>9893703</v>
      </c>
      <c r="J15" s="66">
        <f>J16</f>
        <v>9887648.709999999</v>
      </c>
      <c r="K15" s="66">
        <f t="shared" si="0"/>
        <v>109.36157792428568</v>
      </c>
      <c r="L15" s="66">
        <f t="shared" si="1"/>
        <v>99.938806632865365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9041245.4700000007</v>
      </c>
      <c r="H16" s="66">
        <f>H17+H18</f>
        <v>9659533</v>
      </c>
      <c r="I16" s="66">
        <f>I17+I18</f>
        <v>9893703</v>
      </c>
      <c r="J16" s="66">
        <f>J17+J18</f>
        <v>9887648.709999999</v>
      </c>
      <c r="K16" s="66">
        <f t="shared" si="0"/>
        <v>109.36157792428568</v>
      </c>
      <c r="L16" s="66">
        <f t="shared" si="1"/>
        <v>99.938806632865365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9025613.7400000002</v>
      </c>
      <c r="H17" s="67">
        <v>9589533</v>
      </c>
      <c r="I17" s="67">
        <v>9822566</v>
      </c>
      <c r="J17" s="67">
        <v>9816312.4199999999</v>
      </c>
      <c r="K17" s="67">
        <f t="shared" si="0"/>
        <v>108.76060845032352</v>
      </c>
      <c r="L17" s="67">
        <f t="shared" si="1"/>
        <v>99.936334558607186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15631.73</v>
      </c>
      <c r="H18" s="67">
        <v>70000</v>
      </c>
      <c r="I18" s="67">
        <v>71137</v>
      </c>
      <c r="J18" s="67">
        <v>71336.289999999994</v>
      </c>
      <c r="K18" s="67">
        <f t="shared" si="0"/>
        <v>456.35569447527564</v>
      </c>
      <c r="L18" s="67">
        <f t="shared" si="1"/>
        <v>100.28014957054697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G24+G69</f>
        <v>9061987.7699999996</v>
      </c>
      <c r="H23" s="66">
        <f>H24+H69</f>
        <v>9660329</v>
      </c>
      <c r="I23" s="66">
        <f>I24+I69</f>
        <v>9894499</v>
      </c>
      <c r="J23" s="66">
        <f>J24+J69</f>
        <v>9913892.9499999974</v>
      </c>
      <c r="K23" s="71">
        <f t="shared" ref="K23:K54" si="3">(J23*100)/G23</f>
        <v>109.40086437569757</v>
      </c>
      <c r="L23" s="71">
        <f t="shared" ref="L23:L54" si="4">(J23*100)/I23</f>
        <v>100.1960073976459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G25+G33+G63</f>
        <v>9046356.0399999991</v>
      </c>
      <c r="H24" s="66">
        <f>H25+H33+H63</f>
        <v>9590329</v>
      </c>
      <c r="I24" s="66">
        <f>I25+I33+I63</f>
        <v>9823362</v>
      </c>
      <c r="J24" s="66">
        <f>J25+J33+J63</f>
        <v>9841681.6599999983</v>
      </c>
      <c r="K24" s="66">
        <f t="shared" si="3"/>
        <v>108.7916683411899</v>
      </c>
      <c r="L24" s="66">
        <f t="shared" si="4"/>
        <v>100.18649073504569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6736721.96</v>
      </c>
      <c r="H25" s="66">
        <f>H26+H29+H31</f>
        <v>7427000</v>
      </c>
      <c r="I25" s="66">
        <f>I26+I29+I31</f>
        <v>7365500</v>
      </c>
      <c r="J25" s="66">
        <f>J26+J29+J31</f>
        <v>7365007.1199999992</v>
      </c>
      <c r="K25" s="66">
        <f t="shared" si="3"/>
        <v>109.32627416910643</v>
      </c>
      <c r="L25" s="66">
        <f t="shared" si="4"/>
        <v>99.993308261489375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5601170.8300000001</v>
      </c>
      <c r="H26" s="66">
        <f>H27+H28</f>
        <v>6144000</v>
      </c>
      <c r="I26" s="66">
        <f>I27+I28</f>
        <v>6122800</v>
      </c>
      <c r="J26" s="66">
        <f>J27+J28</f>
        <v>6122364.0199999996</v>
      </c>
      <c r="K26" s="66">
        <f t="shared" si="3"/>
        <v>109.30507577466621</v>
      </c>
      <c r="L26" s="66">
        <f t="shared" si="4"/>
        <v>99.992879401580979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5592734.8200000003</v>
      </c>
      <c r="H27" s="67">
        <v>6124000</v>
      </c>
      <c r="I27" s="67">
        <v>6112000</v>
      </c>
      <c r="J27" s="67">
        <v>6111579.9699999997</v>
      </c>
      <c r="K27" s="67">
        <f t="shared" si="3"/>
        <v>109.27712767901268</v>
      </c>
      <c r="L27" s="67">
        <f t="shared" si="4"/>
        <v>99.993127781413619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8436.01</v>
      </c>
      <c r="H28" s="67">
        <v>20000</v>
      </c>
      <c r="I28" s="67">
        <v>10800</v>
      </c>
      <c r="J28" s="67">
        <v>10784.05</v>
      </c>
      <c r="K28" s="67">
        <f t="shared" si="3"/>
        <v>127.83353741875602</v>
      </c>
      <c r="L28" s="67">
        <f t="shared" si="4"/>
        <v>99.852314814814818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246421.27</v>
      </c>
      <c r="H29" s="66">
        <f>H30</f>
        <v>270000</v>
      </c>
      <c r="I29" s="66">
        <f>I30</f>
        <v>237000</v>
      </c>
      <c r="J29" s="66">
        <f>J30</f>
        <v>237000.37</v>
      </c>
      <c r="K29" s="66">
        <f t="shared" si="3"/>
        <v>96.176912812761657</v>
      </c>
      <c r="L29" s="66">
        <f t="shared" si="4"/>
        <v>100.00015611814347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246421.27</v>
      </c>
      <c r="H30" s="67">
        <v>270000</v>
      </c>
      <c r="I30" s="67">
        <v>237000</v>
      </c>
      <c r="J30" s="67">
        <v>237000.37</v>
      </c>
      <c r="K30" s="67">
        <f t="shared" si="3"/>
        <v>96.176912812761657</v>
      </c>
      <c r="L30" s="67">
        <f t="shared" si="4"/>
        <v>100.00015611814347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889129.86</v>
      </c>
      <c r="H31" s="66">
        <f>H32</f>
        <v>1013000</v>
      </c>
      <c r="I31" s="66">
        <f>I32</f>
        <v>1005700</v>
      </c>
      <c r="J31" s="66">
        <f>J32</f>
        <v>1005642.73</v>
      </c>
      <c r="K31" s="66">
        <f t="shared" si="3"/>
        <v>113.10414543945245</v>
      </c>
      <c r="L31" s="66">
        <f t="shared" si="4"/>
        <v>99.994305458884355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889129.86</v>
      </c>
      <c r="H32" s="67">
        <v>1013000</v>
      </c>
      <c r="I32" s="67">
        <v>1005700</v>
      </c>
      <c r="J32" s="67">
        <v>1005642.73</v>
      </c>
      <c r="K32" s="67">
        <f t="shared" si="3"/>
        <v>113.10414543945245</v>
      </c>
      <c r="L32" s="67">
        <f t="shared" si="4"/>
        <v>99.994305458884355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G34+G39+G45+G55+G57</f>
        <v>2304935.4099999997</v>
      </c>
      <c r="H33" s="66">
        <f>H34+H39+H45+H55+H57</f>
        <v>2156089</v>
      </c>
      <c r="I33" s="66">
        <f>I34+I39+I45+I55+I57</f>
        <v>2450553</v>
      </c>
      <c r="J33" s="66">
        <f>J34+J39+J45+J55+J57</f>
        <v>2470075.2899999996</v>
      </c>
      <c r="K33" s="66">
        <f t="shared" si="3"/>
        <v>107.16462072141103</v>
      </c>
      <c r="L33" s="66">
        <f t="shared" si="4"/>
        <v>100.79664834835239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G35+G36+G37+G38</f>
        <v>169654.99</v>
      </c>
      <c r="H34" s="66">
        <f>H35+H36+H37+H38</f>
        <v>219398</v>
      </c>
      <c r="I34" s="66">
        <f>I35+I36+I37+I38</f>
        <v>219398</v>
      </c>
      <c r="J34" s="66">
        <f>J35+J36+J37+J38</f>
        <v>201467.84999999998</v>
      </c>
      <c r="K34" s="66">
        <f t="shared" si="3"/>
        <v>118.75150268200187</v>
      </c>
      <c r="L34" s="66">
        <f t="shared" si="4"/>
        <v>91.827569075378989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3561.12</v>
      </c>
      <c r="H35" s="67">
        <v>10000</v>
      </c>
      <c r="I35" s="67">
        <v>10000</v>
      </c>
      <c r="J35" s="67">
        <v>6591.75</v>
      </c>
      <c r="K35" s="67">
        <f t="shared" si="3"/>
        <v>185.10328211349238</v>
      </c>
      <c r="L35" s="67">
        <f t="shared" si="4"/>
        <v>65.917500000000004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164344.10999999999</v>
      </c>
      <c r="H36" s="67">
        <v>204000</v>
      </c>
      <c r="I36" s="67">
        <v>204000</v>
      </c>
      <c r="J36" s="67">
        <v>191075.58</v>
      </c>
      <c r="K36" s="67">
        <f t="shared" si="3"/>
        <v>116.26554794084194</v>
      </c>
      <c r="L36" s="67">
        <f t="shared" si="4"/>
        <v>93.664500000000004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1437.5</v>
      </c>
      <c r="H37" s="67">
        <v>5000</v>
      </c>
      <c r="I37" s="67">
        <v>5000</v>
      </c>
      <c r="J37" s="67">
        <v>3623.25</v>
      </c>
      <c r="K37" s="67">
        <f t="shared" si="3"/>
        <v>252.05217391304348</v>
      </c>
      <c r="L37" s="67">
        <f t="shared" si="4"/>
        <v>72.465000000000003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312.26</v>
      </c>
      <c r="H38" s="67">
        <v>398</v>
      </c>
      <c r="I38" s="67">
        <v>398</v>
      </c>
      <c r="J38" s="67">
        <v>177.27</v>
      </c>
      <c r="K38" s="67">
        <f t="shared" si="3"/>
        <v>56.769999359508105</v>
      </c>
      <c r="L38" s="67">
        <f t="shared" si="4"/>
        <v>44.540201005025125</v>
      </c>
    </row>
    <row r="39" spans="2:12" x14ac:dyDescent="0.25">
      <c r="B39" s="66"/>
      <c r="C39" s="66"/>
      <c r="D39" s="66" t="s">
        <v>95</v>
      </c>
      <c r="E39" s="66"/>
      <c r="F39" s="66" t="s">
        <v>96</v>
      </c>
      <c r="G39" s="66">
        <f>G40+G41+G42+G43+G44</f>
        <v>113103.11000000002</v>
      </c>
      <c r="H39" s="66">
        <f>H40+H41+H42+H43+H44</f>
        <v>147757</v>
      </c>
      <c r="I39" s="66">
        <f>I40+I41+I42+I43+I44</f>
        <v>147757</v>
      </c>
      <c r="J39" s="66">
        <f>J40+J41+J42+J43+J44</f>
        <v>111725.99</v>
      </c>
      <c r="K39" s="66">
        <f t="shared" si="3"/>
        <v>98.782420748642537</v>
      </c>
      <c r="L39" s="66">
        <f t="shared" si="4"/>
        <v>75.614684921864949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74037.22</v>
      </c>
      <c r="H40" s="67">
        <v>78796</v>
      </c>
      <c r="I40" s="67">
        <v>78796</v>
      </c>
      <c r="J40" s="67">
        <v>63890.92</v>
      </c>
      <c r="K40" s="67">
        <f t="shared" si="3"/>
        <v>86.295676688022596</v>
      </c>
      <c r="L40" s="67">
        <f t="shared" si="4"/>
        <v>81.083963652977303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35952.339999999997</v>
      </c>
      <c r="H41" s="67">
        <v>58634</v>
      </c>
      <c r="I41" s="67">
        <v>58634</v>
      </c>
      <c r="J41" s="67">
        <v>37732.36</v>
      </c>
      <c r="K41" s="67">
        <f t="shared" si="3"/>
        <v>104.95105464623444</v>
      </c>
      <c r="L41" s="67">
        <f t="shared" si="4"/>
        <v>64.352355288740327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1029.24</v>
      </c>
      <c r="H42" s="67">
        <v>4500</v>
      </c>
      <c r="I42" s="67">
        <v>4500</v>
      </c>
      <c r="J42" s="67">
        <v>4500</v>
      </c>
      <c r="K42" s="67">
        <f t="shared" si="3"/>
        <v>437.21580972367963</v>
      </c>
      <c r="L42" s="67">
        <f t="shared" si="4"/>
        <v>100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1143.0999999999999</v>
      </c>
      <c r="H43" s="67">
        <v>3827</v>
      </c>
      <c r="I43" s="67">
        <v>3827</v>
      </c>
      <c r="J43" s="67">
        <v>3691.38</v>
      </c>
      <c r="K43" s="67">
        <f t="shared" si="3"/>
        <v>322.92712798530317</v>
      </c>
      <c r="L43" s="67">
        <f t="shared" si="4"/>
        <v>96.456232035536971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941.21</v>
      </c>
      <c r="H44" s="67">
        <v>2000</v>
      </c>
      <c r="I44" s="67">
        <v>2000</v>
      </c>
      <c r="J44" s="67">
        <v>1911.33</v>
      </c>
      <c r="K44" s="67">
        <f t="shared" si="3"/>
        <v>203.07157807503106</v>
      </c>
      <c r="L44" s="67">
        <f t="shared" si="4"/>
        <v>95.566500000000005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2000145.24</v>
      </c>
      <c r="H45" s="66">
        <f>H46+H47+H48+H49+H50+H51+H52+H53+H54</f>
        <v>1760682</v>
      </c>
      <c r="I45" s="66">
        <f>I46+I47+I48+I49+I50+I51+I52+I53+I54</f>
        <v>2056126</v>
      </c>
      <c r="J45" s="66">
        <f>J46+J47+J48+J49+J50+J51+J52+J53+J54</f>
        <v>2134953.5499999998</v>
      </c>
      <c r="K45" s="66">
        <f t="shared" si="3"/>
        <v>106.7399260465705</v>
      </c>
      <c r="L45" s="66">
        <f t="shared" si="4"/>
        <v>103.83378985529097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313015.86</v>
      </c>
      <c r="H46" s="67">
        <v>380495</v>
      </c>
      <c r="I46" s="67">
        <v>373295</v>
      </c>
      <c r="J46" s="67">
        <v>340014.6</v>
      </c>
      <c r="K46" s="67">
        <f t="shared" si="3"/>
        <v>108.62535847225122</v>
      </c>
      <c r="L46" s="67">
        <f t="shared" si="4"/>
        <v>91.084691731740307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33604.910000000003</v>
      </c>
      <c r="H47" s="67">
        <v>23500</v>
      </c>
      <c r="I47" s="67">
        <v>23500</v>
      </c>
      <c r="J47" s="67">
        <v>44185.37</v>
      </c>
      <c r="K47" s="67">
        <f t="shared" si="3"/>
        <v>131.48486337264404</v>
      </c>
      <c r="L47" s="67">
        <f t="shared" si="4"/>
        <v>188.02285106382979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8644.5</v>
      </c>
      <c r="H48" s="67">
        <v>4500</v>
      </c>
      <c r="I48" s="67">
        <v>4500</v>
      </c>
      <c r="J48" s="67">
        <v>760.87</v>
      </c>
      <c r="K48" s="67">
        <f t="shared" si="3"/>
        <v>8.8017814795534726</v>
      </c>
      <c r="L48" s="67">
        <f t="shared" si="4"/>
        <v>16.908222222222221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13676.1</v>
      </c>
      <c r="H49" s="67">
        <v>15201</v>
      </c>
      <c r="I49" s="67">
        <v>15201</v>
      </c>
      <c r="J49" s="67">
        <v>13931.24</v>
      </c>
      <c r="K49" s="67">
        <f t="shared" si="3"/>
        <v>101.86559033642632</v>
      </c>
      <c r="L49" s="67">
        <f t="shared" si="4"/>
        <v>91.64686533780673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18117.16</v>
      </c>
      <c r="H50" s="67">
        <v>21000</v>
      </c>
      <c r="I50" s="67">
        <v>21000</v>
      </c>
      <c r="J50" s="67">
        <v>20085.830000000002</v>
      </c>
      <c r="K50" s="67">
        <f t="shared" si="3"/>
        <v>110.86632783504699</v>
      </c>
      <c r="L50" s="67">
        <f t="shared" si="4"/>
        <v>95.646809523809523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15462</v>
      </c>
      <c r="H51" s="67">
        <v>35000</v>
      </c>
      <c r="I51" s="67">
        <v>35000</v>
      </c>
      <c r="J51" s="67">
        <v>13171</v>
      </c>
      <c r="K51" s="67">
        <f t="shared" si="3"/>
        <v>85.183029362307593</v>
      </c>
      <c r="L51" s="67">
        <f t="shared" si="4"/>
        <v>37.631428571428572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1587237.66</v>
      </c>
      <c r="H52" s="67">
        <v>1263636</v>
      </c>
      <c r="I52" s="67">
        <v>1566280</v>
      </c>
      <c r="J52" s="67">
        <v>1686930.09</v>
      </c>
      <c r="K52" s="67">
        <f t="shared" si="3"/>
        <v>106.2808760472581</v>
      </c>
      <c r="L52" s="67">
        <f t="shared" si="4"/>
        <v>107.70297073320224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33.96</v>
      </c>
      <c r="H53" s="67">
        <v>50</v>
      </c>
      <c r="I53" s="67">
        <v>50</v>
      </c>
      <c r="J53" s="67">
        <v>33.96</v>
      </c>
      <c r="K53" s="67">
        <f t="shared" si="3"/>
        <v>100</v>
      </c>
      <c r="L53" s="67">
        <f t="shared" si="4"/>
        <v>67.92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10353.09</v>
      </c>
      <c r="H54" s="67">
        <v>17300</v>
      </c>
      <c r="I54" s="67">
        <v>17300</v>
      </c>
      <c r="J54" s="67">
        <v>15840.59</v>
      </c>
      <c r="K54" s="67">
        <f t="shared" si="3"/>
        <v>153.00349943833194</v>
      </c>
      <c r="L54" s="67">
        <f t="shared" si="4"/>
        <v>91.564104046242775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</f>
        <v>10602.42</v>
      </c>
      <c r="H55" s="66">
        <f>H56</f>
        <v>13000</v>
      </c>
      <c r="I55" s="66">
        <f>I56</f>
        <v>13000</v>
      </c>
      <c r="J55" s="66">
        <f>J56</f>
        <v>8567.01</v>
      </c>
      <c r="K55" s="66">
        <f t="shared" ref="K55:K86" si="5">(J55*100)/G55</f>
        <v>80.802401715834691</v>
      </c>
      <c r="L55" s="66">
        <f t="shared" ref="L55:L77" si="6">(J55*100)/I55</f>
        <v>65.900076923076924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10602.42</v>
      </c>
      <c r="H56" s="67">
        <v>13000</v>
      </c>
      <c r="I56" s="67">
        <v>13000</v>
      </c>
      <c r="J56" s="67">
        <v>8567.01</v>
      </c>
      <c r="K56" s="67">
        <f t="shared" si="5"/>
        <v>80.802401715834691</v>
      </c>
      <c r="L56" s="67">
        <f t="shared" si="6"/>
        <v>65.900076923076924</v>
      </c>
    </row>
    <row r="57" spans="2:12" x14ac:dyDescent="0.25">
      <c r="B57" s="66"/>
      <c r="C57" s="66"/>
      <c r="D57" s="66" t="s">
        <v>131</v>
      </c>
      <c r="E57" s="66"/>
      <c r="F57" s="66" t="s">
        <v>132</v>
      </c>
      <c r="G57" s="66">
        <f>G58+G59+G60+G61+G62</f>
        <v>11429.65</v>
      </c>
      <c r="H57" s="66">
        <f>H58+H59+H60+H61+H62</f>
        <v>15252</v>
      </c>
      <c r="I57" s="66">
        <f>I58+I59+I60+I61+I62</f>
        <v>14272</v>
      </c>
      <c r="J57" s="66">
        <f>J58+J59+J60+J61+J62</f>
        <v>13360.890000000001</v>
      </c>
      <c r="K57" s="66">
        <f t="shared" si="5"/>
        <v>116.89675536871208</v>
      </c>
      <c r="L57" s="66">
        <f t="shared" si="6"/>
        <v>93.616101457399097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0</v>
      </c>
      <c r="H58" s="67">
        <v>982</v>
      </c>
      <c r="I58" s="67">
        <v>2</v>
      </c>
      <c r="J58" s="67">
        <v>0</v>
      </c>
      <c r="K58" s="67" t="e">
        <f t="shared" si="5"/>
        <v>#DIV/0!</v>
      </c>
      <c r="L58" s="67">
        <f t="shared" si="6"/>
        <v>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1455.77</v>
      </c>
      <c r="H59" s="67">
        <v>2185</v>
      </c>
      <c r="I59" s="67">
        <v>2185</v>
      </c>
      <c r="J59" s="67">
        <v>2179.34</v>
      </c>
      <c r="K59" s="67">
        <f t="shared" si="5"/>
        <v>149.70359328740116</v>
      </c>
      <c r="L59" s="67">
        <f t="shared" si="6"/>
        <v>99.740961098398174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1198.67</v>
      </c>
      <c r="H60" s="67">
        <v>500</v>
      </c>
      <c r="I60" s="67">
        <v>500</v>
      </c>
      <c r="J60" s="67">
        <v>947.61</v>
      </c>
      <c r="K60" s="67">
        <f t="shared" si="5"/>
        <v>79.055119424028291</v>
      </c>
      <c r="L60" s="67">
        <f t="shared" si="6"/>
        <v>189.52199999999999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7366.24</v>
      </c>
      <c r="H61" s="67">
        <v>9860</v>
      </c>
      <c r="I61" s="67">
        <v>9860</v>
      </c>
      <c r="J61" s="67">
        <v>9717.76</v>
      </c>
      <c r="K61" s="67">
        <f t="shared" si="5"/>
        <v>131.92293490301702</v>
      </c>
      <c r="L61" s="67">
        <f t="shared" si="6"/>
        <v>98.557403651115621</v>
      </c>
    </row>
    <row r="62" spans="2:12" x14ac:dyDescent="0.25">
      <c r="B62" s="67"/>
      <c r="C62" s="67"/>
      <c r="D62" s="67"/>
      <c r="E62" s="67" t="s">
        <v>141</v>
      </c>
      <c r="F62" s="67" t="s">
        <v>132</v>
      </c>
      <c r="G62" s="67">
        <v>1408.97</v>
      </c>
      <c r="H62" s="67">
        <v>1725</v>
      </c>
      <c r="I62" s="67">
        <v>1725</v>
      </c>
      <c r="J62" s="67">
        <v>516.17999999999995</v>
      </c>
      <c r="K62" s="67">
        <f t="shared" si="5"/>
        <v>36.635272575001594</v>
      </c>
      <c r="L62" s="67">
        <f t="shared" si="6"/>
        <v>29.923478260869565</v>
      </c>
    </row>
    <row r="63" spans="2:12" x14ac:dyDescent="0.25">
      <c r="B63" s="66"/>
      <c r="C63" s="66" t="s">
        <v>142</v>
      </c>
      <c r="D63" s="66"/>
      <c r="E63" s="66"/>
      <c r="F63" s="66" t="s">
        <v>143</v>
      </c>
      <c r="G63" s="66">
        <f>G64+G66</f>
        <v>4698.67</v>
      </c>
      <c r="H63" s="66">
        <f>H64+H66</f>
        <v>7240</v>
      </c>
      <c r="I63" s="66">
        <f>I64+I66</f>
        <v>7309</v>
      </c>
      <c r="J63" s="66">
        <f>J64+J66</f>
        <v>6599.25</v>
      </c>
      <c r="K63" s="66">
        <f t="shared" si="5"/>
        <v>140.44931863697599</v>
      </c>
      <c r="L63" s="66">
        <f t="shared" si="6"/>
        <v>90.28936927076208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1721.19</v>
      </c>
      <c r="H64" s="66">
        <f>H65</f>
        <v>2852</v>
      </c>
      <c r="I64" s="66">
        <f>I65</f>
        <v>2852</v>
      </c>
      <c r="J64" s="66">
        <f>J65</f>
        <v>2818.2</v>
      </c>
      <c r="K64" s="66">
        <f t="shared" si="5"/>
        <v>163.73555505202796</v>
      </c>
      <c r="L64" s="66">
        <f t="shared" si="6"/>
        <v>98.8148667601683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1721.19</v>
      </c>
      <c r="H65" s="67">
        <v>2852</v>
      </c>
      <c r="I65" s="67">
        <v>2852</v>
      </c>
      <c r="J65" s="67">
        <v>2818.2</v>
      </c>
      <c r="K65" s="67">
        <f t="shared" si="5"/>
        <v>163.73555505202796</v>
      </c>
      <c r="L65" s="67">
        <f t="shared" si="6"/>
        <v>98.8148667601683</v>
      </c>
    </row>
    <row r="66" spans="2:12" x14ac:dyDescent="0.25">
      <c r="B66" s="66"/>
      <c r="C66" s="66"/>
      <c r="D66" s="66" t="s">
        <v>148</v>
      </c>
      <c r="E66" s="66"/>
      <c r="F66" s="66" t="s">
        <v>149</v>
      </c>
      <c r="G66" s="66">
        <f>G67+G68</f>
        <v>2977.48</v>
      </c>
      <c r="H66" s="66">
        <f>H67+H68</f>
        <v>4388</v>
      </c>
      <c r="I66" s="66">
        <f>I67+I68</f>
        <v>4457</v>
      </c>
      <c r="J66" s="66">
        <f>J67+J68</f>
        <v>3781.05</v>
      </c>
      <c r="K66" s="66">
        <f t="shared" si="5"/>
        <v>126.98825852734527</v>
      </c>
      <c r="L66" s="66">
        <f t="shared" si="6"/>
        <v>84.833969037469146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2962.48</v>
      </c>
      <c r="H67" s="67">
        <v>4255</v>
      </c>
      <c r="I67" s="67">
        <v>4324</v>
      </c>
      <c r="J67" s="67">
        <v>3769.63</v>
      </c>
      <c r="K67" s="67">
        <f t="shared" si="5"/>
        <v>127.24575355782993</v>
      </c>
      <c r="L67" s="67">
        <f t="shared" si="6"/>
        <v>87.179232192414432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15</v>
      </c>
      <c r="H68" s="67">
        <v>133</v>
      </c>
      <c r="I68" s="67">
        <v>133</v>
      </c>
      <c r="J68" s="67">
        <v>11.42</v>
      </c>
      <c r="K68" s="67">
        <f t="shared" si="5"/>
        <v>76.13333333333334</v>
      </c>
      <c r="L68" s="67">
        <f t="shared" si="6"/>
        <v>8.5864661654135332</v>
      </c>
    </row>
    <row r="69" spans="2:12" x14ac:dyDescent="0.25">
      <c r="B69" s="66" t="s">
        <v>154</v>
      </c>
      <c r="C69" s="66"/>
      <c r="D69" s="66"/>
      <c r="E69" s="66"/>
      <c r="F69" s="66" t="s">
        <v>155</v>
      </c>
      <c r="G69" s="66">
        <f>G70+G75</f>
        <v>15631.73</v>
      </c>
      <c r="H69" s="66">
        <f>H70+H75</f>
        <v>70000</v>
      </c>
      <c r="I69" s="66">
        <f>I70+I75</f>
        <v>71137</v>
      </c>
      <c r="J69" s="66">
        <f>J70+J75</f>
        <v>72211.290000000008</v>
      </c>
      <c r="K69" s="66">
        <f t="shared" si="5"/>
        <v>461.95328348173877</v>
      </c>
      <c r="L69" s="66">
        <f t="shared" si="6"/>
        <v>101.5101705160465</v>
      </c>
    </row>
    <row r="70" spans="2:12" x14ac:dyDescent="0.25">
      <c r="B70" s="66"/>
      <c r="C70" s="66" t="s">
        <v>156</v>
      </c>
      <c r="D70" s="66"/>
      <c r="E70" s="66"/>
      <c r="F70" s="66" t="s">
        <v>157</v>
      </c>
      <c r="G70" s="66">
        <f>G71+G73</f>
        <v>6075.37</v>
      </c>
      <c r="H70" s="66">
        <f>H71+H73</f>
        <v>10000</v>
      </c>
      <c r="I70" s="66">
        <f>I71+I73</f>
        <v>11137</v>
      </c>
      <c r="J70" s="66">
        <f>J71+J73</f>
        <v>12211.81</v>
      </c>
      <c r="K70" s="66">
        <f t="shared" si="5"/>
        <v>201.00520626727263</v>
      </c>
      <c r="L70" s="66">
        <f t="shared" si="6"/>
        <v>109.65080362754782</v>
      </c>
    </row>
    <row r="71" spans="2:12" x14ac:dyDescent="0.25">
      <c r="B71" s="66"/>
      <c r="C71" s="66"/>
      <c r="D71" s="66" t="s">
        <v>158</v>
      </c>
      <c r="E71" s="66"/>
      <c r="F71" s="66" t="s">
        <v>159</v>
      </c>
      <c r="G71" s="66">
        <f>G72</f>
        <v>0</v>
      </c>
      <c r="H71" s="66">
        <f>H72</f>
        <v>0</v>
      </c>
      <c r="I71" s="66">
        <f>I72</f>
        <v>0</v>
      </c>
      <c r="J71" s="66">
        <f>J72</f>
        <v>875</v>
      </c>
      <c r="K71" s="66" t="e">
        <f t="shared" si="5"/>
        <v>#DIV/0!</v>
      </c>
      <c r="L71" s="66" t="e">
        <f t="shared" si="6"/>
        <v>#DIV/0!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0</v>
      </c>
      <c r="H72" s="67">
        <v>0</v>
      </c>
      <c r="I72" s="67">
        <v>0</v>
      </c>
      <c r="J72" s="67">
        <v>875</v>
      </c>
      <c r="K72" s="67" t="e">
        <f t="shared" si="5"/>
        <v>#DIV/0!</v>
      </c>
      <c r="L72" s="67" t="e">
        <f t="shared" si="6"/>
        <v>#DIV/0!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>G74</f>
        <v>6075.37</v>
      </c>
      <c r="H73" s="66">
        <f>H74</f>
        <v>10000</v>
      </c>
      <c r="I73" s="66">
        <f>I74</f>
        <v>11137</v>
      </c>
      <c r="J73" s="66">
        <f>J74</f>
        <v>11336.81</v>
      </c>
      <c r="K73" s="66">
        <f t="shared" si="5"/>
        <v>186.60279127032592</v>
      </c>
      <c r="L73" s="66">
        <f t="shared" si="6"/>
        <v>101.79410972434228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6075.37</v>
      </c>
      <c r="H74" s="67">
        <v>10000</v>
      </c>
      <c r="I74" s="67">
        <v>11137</v>
      </c>
      <c r="J74" s="67">
        <v>11336.81</v>
      </c>
      <c r="K74" s="67">
        <f t="shared" si="5"/>
        <v>186.60279127032592</v>
      </c>
      <c r="L74" s="67">
        <f t="shared" si="6"/>
        <v>101.79410972434228</v>
      </c>
    </row>
    <row r="75" spans="2:12" x14ac:dyDescent="0.25">
      <c r="B75" s="66"/>
      <c r="C75" s="66" t="s">
        <v>166</v>
      </c>
      <c r="D75" s="66"/>
      <c r="E75" s="66"/>
      <c r="F75" s="66" t="s">
        <v>167</v>
      </c>
      <c r="G75" s="66">
        <f t="shared" ref="G75:J76" si="7">G76</f>
        <v>9556.36</v>
      </c>
      <c r="H75" s="66">
        <f t="shared" si="7"/>
        <v>60000</v>
      </c>
      <c r="I75" s="66">
        <f t="shared" si="7"/>
        <v>60000</v>
      </c>
      <c r="J75" s="66">
        <f t="shared" si="7"/>
        <v>59999.48</v>
      </c>
      <c r="K75" s="66">
        <f t="shared" si="5"/>
        <v>627.84867878564637</v>
      </c>
      <c r="L75" s="66">
        <f t="shared" si="6"/>
        <v>99.999133333333333</v>
      </c>
    </row>
    <row r="76" spans="2:12" x14ac:dyDescent="0.25">
      <c r="B76" s="66"/>
      <c r="C76" s="66"/>
      <c r="D76" s="66" t="s">
        <v>168</v>
      </c>
      <c r="E76" s="66"/>
      <c r="F76" s="66" t="s">
        <v>169</v>
      </c>
      <c r="G76" s="66">
        <f t="shared" si="7"/>
        <v>9556.36</v>
      </c>
      <c r="H76" s="66">
        <f t="shared" si="7"/>
        <v>60000</v>
      </c>
      <c r="I76" s="66">
        <f t="shared" si="7"/>
        <v>60000</v>
      </c>
      <c r="J76" s="66">
        <f t="shared" si="7"/>
        <v>59999.48</v>
      </c>
      <c r="K76" s="66">
        <f t="shared" si="5"/>
        <v>627.84867878564637</v>
      </c>
      <c r="L76" s="66">
        <f t="shared" si="6"/>
        <v>99.999133333333333</v>
      </c>
    </row>
    <row r="77" spans="2:12" x14ac:dyDescent="0.25">
      <c r="B77" s="67"/>
      <c r="C77" s="67"/>
      <c r="D77" s="67"/>
      <c r="E77" s="67" t="s">
        <v>170</v>
      </c>
      <c r="F77" s="67" t="s">
        <v>169</v>
      </c>
      <c r="G77" s="67">
        <v>9556.36</v>
      </c>
      <c r="H77" s="67">
        <v>60000</v>
      </c>
      <c r="I77" s="67">
        <v>60000</v>
      </c>
      <c r="J77" s="67">
        <v>59999.48</v>
      </c>
      <c r="K77" s="67">
        <f t="shared" si="5"/>
        <v>627.84867878564637</v>
      </c>
      <c r="L77" s="67">
        <f t="shared" si="6"/>
        <v>99.999133333333333</v>
      </c>
    </row>
    <row r="78" spans="2:12" x14ac:dyDescent="0.25">
      <c r="B78" s="66"/>
      <c r="C78" s="67"/>
      <c r="D78" s="68"/>
      <c r="E78" s="69"/>
      <c r="F78" s="9"/>
      <c r="G78" s="66"/>
      <c r="H78" s="66"/>
      <c r="I78" s="66"/>
      <c r="J78" s="66"/>
      <c r="K78" s="71"/>
      <c r="L78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7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9042040.8100000005</v>
      </c>
      <c r="D6" s="72">
        <f>D7+D9</f>
        <v>9660329</v>
      </c>
      <c r="E6" s="72">
        <f>E7+E9</f>
        <v>9894499</v>
      </c>
      <c r="F6" s="72">
        <f>F7+F9</f>
        <v>9888155.8300000001</v>
      </c>
      <c r="G6" s="73">
        <f t="shared" ref="G6:G17" si="0">(F6*100)/C6</f>
        <v>109.35756692299202</v>
      </c>
      <c r="H6" s="73">
        <f t="shared" ref="H6:H17" si="1">(F6*100)/E6</f>
        <v>99.935891953700732</v>
      </c>
    </row>
    <row r="7" spans="1:8" x14ac:dyDescent="0.25">
      <c r="A7"/>
      <c r="B7" s="9" t="s">
        <v>171</v>
      </c>
      <c r="C7" s="72">
        <f>C8</f>
        <v>9041245.4700000007</v>
      </c>
      <c r="D7" s="72">
        <f>D8</f>
        <v>9659533</v>
      </c>
      <c r="E7" s="72">
        <f>E8</f>
        <v>9893703</v>
      </c>
      <c r="F7" s="72">
        <f>F8</f>
        <v>9887648.7100000009</v>
      </c>
      <c r="G7" s="73">
        <f t="shared" si="0"/>
        <v>109.36157792428568</v>
      </c>
      <c r="H7" s="73">
        <f t="shared" si="1"/>
        <v>99.938806632865365</v>
      </c>
    </row>
    <row r="8" spans="1:8" x14ac:dyDescent="0.25">
      <c r="A8"/>
      <c r="B8" s="17" t="s">
        <v>172</v>
      </c>
      <c r="C8" s="74">
        <v>9041245.4700000007</v>
      </c>
      <c r="D8" s="74">
        <v>9659533</v>
      </c>
      <c r="E8" s="74">
        <v>9893703</v>
      </c>
      <c r="F8" s="75">
        <v>9887648.7100000009</v>
      </c>
      <c r="G8" s="71">
        <f t="shared" si="0"/>
        <v>109.36157792428568</v>
      </c>
      <c r="H8" s="71">
        <f t="shared" si="1"/>
        <v>99.938806632865365</v>
      </c>
    </row>
    <row r="9" spans="1:8" x14ac:dyDescent="0.25">
      <c r="A9"/>
      <c r="B9" s="9" t="s">
        <v>173</v>
      </c>
      <c r="C9" s="72">
        <f>C10</f>
        <v>795.34</v>
      </c>
      <c r="D9" s="72">
        <f>D10</f>
        <v>796</v>
      </c>
      <c r="E9" s="72">
        <f>E10</f>
        <v>796</v>
      </c>
      <c r="F9" s="72">
        <f>F10</f>
        <v>507.12</v>
      </c>
      <c r="G9" s="73">
        <f t="shared" si="0"/>
        <v>63.761410214499456</v>
      </c>
      <c r="H9" s="73">
        <f t="shared" si="1"/>
        <v>63.708542713567837</v>
      </c>
    </row>
    <row r="10" spans="1:8" x14ac:dyDescent="0.25">
      <c r="A10"/>
      <c r="B10" s="17" t="s">
        <v>174</v>
      </c>
      <c r="C10" s="74">
        <v>795.34</v>
      </c>
      <c r="D10" s="74">
        <v>796</v>
      </c>
      <c r="E10" s="74">
        <v>796</v>
      </c>
      <c r="F10" s="75">
        <v>507.12</v>
      </c>
      <c r="G10" s="71">
        <f t="shared" si="0"/>
        <v>63.761410214499456</v>
      </c>
      <c r="H10" s="71">
        <f t="shared" si="1"/>
        <v>63.708542713567837</v>
      </c>
    </row>
    <row r="11" spans="1:8" x14ac:dyDescent="0.25">
      <c r="B11" s="9" t="s">
        <v>32</v>
      </c>
      <c r="C11" s="76">
        <f>C12+C14+C16</f>
        <v>9061987.7700000014</v>
      </c>
      <c r="D11" s="76">
        <f>D12+D14+D16</f>
        <v>9660329</v>
      </c>
      <c r="E11" s="76">
        <f>E12+E14+E16</f>
        <v>9894499</v>
      </c>
      <c r="F11" s="76">
        <f>F12+F14+F16</f>
        <v>9913892.9500000011</v>
      </c>
      <c r="G11" s="73">
        <f t="shared" si="0"/>
        <v>109.40086437569755</v>
      </c>
      <c r="H11" s="73">
        <f t="shared" si="1"/>
        <v>100.1960073976459</v>
      </c>
    </row>
    <row r="12" spans="1:8" x14ac:dyDescent="0.25">
      <c r="A12"/>
      <c r="B12" s="9" t="s">
        <v>171</v>
      </c>
      <c r="C12" s="76">
        <f>C13</f>
        <v>9041245.4700000007</v>
      </c>
      <c r="D12" s="76">
        <f>D13</f>
        <v>9659533</v>
      </c>
      <c r="E12" s="76">
        <f>E13</f>
        <v>9893703</v>
      </c>
      <c r="F12" s="76">
        <f>F13</f>
        <v>9887648.7100000009</v>
      </c>
      <c r="G12" s="73">
        <f t="shared" si="0"/>
        <v>109.36157792428568</v>
      </c>
      <c r="H12" s="73">
        <f t="shared" si="1"/>
        <v>99.938806632865365</v>
      </c>
    </row>
    <row r="13" spans="1:8" x14ac:dyDescent="0.25">
      <c r="A13"/>
      <c r="B13" s="17" t="s">
        <v>172</v>
      </c>
      <c r="C13" s="74">
        <v>9041245.4700000007</v>
      </c>
      <c r="D13" s="74">
        <v>9659533</v>
      </c>
      <c r="E13" s="77">
        <v>9893703</v>
      </c>
      <c r="F13" s="75">
        <v>9887648.7100000009</v>
      </c>
      <c r="G13" s="71">
        <f t="shared" si="0"/>
        <v>109.36157792428568</v>
      </c>
      <c r="H13" s="71">
        <f t="shared" si="1"/>
        <v>99.938806632865365</v>
      </c>
    </row>
    <row r="14" spans="1:8" x14ac:dyDescent="0.25">
      <c r="A14"/>
      <c r="B14" s="9" t="s">
        <v>173</v>
      </c>
      <c r="C14" s="76">
        <f>C15</f>
        <v>1000</v>
      </c>
      <c r="D14" s="76">
        <f>D15</f>
        <v>796</v>
      </c>
      <c r="E14" s="76">
        <f>E15</f>
        <v>796</v>
      </c>
      <c r="F14" s="76">
        <f>F15</f>
        <v>875</v>
      </c>
      <c r="G14" s="73">
        <f t="shared" si="0"/>
        <v>87.5</v>
      </c>
      <c r="H14" s="73">
        <f t="shared" si="1"/>
        <v>109.92462311557789</v>
      </c>
    </row>
    <row r="15" spans="1:8" x14ac:dyDescent="0.25">
      <c r="A15"/>
      <c r="B15" s="17" t="s">
        <v>174</v>
      </c>
      <c r="C15" s="74">
        <v>1000</v>
      </c>
      <c r="D15" s="74">
        <v>796</v>
      </c>
      <c r="E15" s="77">
        <v>796</v>
      </c>
      <c r="F15" s="75">
        <v>875</v>
      </c>
      <c r="G15" s="71">
        <f t="shared" si="0"/>
        <v>87.5</v>
      </c>
      <c r="H15" s="71">
        <f t="shared" si="1"/>
        <v>109.92462311557789</v>
      </c>
    </row>
    <row r="16" spans="1:8" x14ac:dyDescent="0.25">
      <c r="A16"/>
      <c r="B16" s="9" t="s">
        <v>175</v>
      </c>
      <c r="C16" s="76">
        <f>C17</f>
        <v>19742.3</v>
      </c>
      <c r="D16" s="76">
        <f>D17</f>
        <v>0</v>
      </c>
      <c r="E16" s="76">
        <f>E17</f>
        <v>0</v>
      </c>
      <c r="F16" s="76">
        <f>F17</f>
        <v>25369.24</v>
      </c>
      <c r="G16" s="73">
        <f t="shared" si="0"/>
        <v>128.50194759475846</v>
      </c>
      <c r="H16" s="73" t="e">
        <f t="shared" si="1"/>
        <v>#DIV/0!</v>
      </c>
    </row>
    <row r="17" spans="1:8" x14ac:dyDescent="0.25">
      <c r="A17"/>
      <c r="B17" s="17" t="s">
        <v>176</v>
      </c>
      <c r="C17" s="74">
        <v>19742.3</v>
      </c>
      <c r="D17" s="74">
        <v>0</v>
      </c>
      <c r="E17" s="77">
        <v>0</v>
      </c>
      <c r="F17" s="75">
        <v>25369.24</v>
      </c>
      <c r="G17" s="71">
        <f t="shared" si="0"/>
        <v>128.50194759475846</v>
      </c>
      <c r="H17" s="71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9061987.7699999996</v>
      </c>
      <c r="D6" s="76">
        <f t="shared" si="0"/>
        <v>9660329</v>
      </c>
      <c r="E6" s="76">
        <f t="shared" si="0"/>
        <v>9894499</v>
      </c>
      <c r="F6" s="76">
        <f t="shared" si="0"/>
        <v>9913892.9499999993</v>
      </c>
      <c r="G6" s="71">
        <f>(F6*100)/C6</f>
        <v>109.40086437569757</v>
      </c>
      <c r="H6" s="71">
        <f>(F6*100)/E6</f>
        <v>100.1960073976459</v>
      </c>
    </row>
    <row r="7" spans="2:8" x14ac:dyDescent="0.25">
      <c r="B7" s="9" t="s">
        <v>177</v>
      </c>
      <c r="C7" s="76">
        <f t="shared" si="0"/>
        <v>9061987.7699999996</v>
      </c>
      <c r="D7" s="76">
        <f t="shared" si="0"/>
        <v>9660329</v>
      </c>
      <c r="E7" s="76">
        <f t="shared" si="0"/>
        <v>9894499</v>
      </c>
      <c r="F7" s="76">
        <f t="shared" si="0"/>
        <v>9913892.9499999993</v>
      </c>
      <c r="G7" s="71">
        <f>(F7*100)/C7</f>
        <v>109.40086437569757</v>
      </c>
      <c r="H7" s="71">
        <f>(F7*100)/E7</f>
        <v>100.1960073976459</v>
      </c>
    </row>
    <row r="8" spans="2:8" x14ac:dyDescent="0.25">
      <c r="B8" s="12" t="s">
        <v>178</v>
      </c>
      <c r="C8" s="74">
        <v>9061987.7699999996</v>
      </c>
      <c r="D8" s="74">
        <v>9660329</v>
      </c>
      <c r="E8" s="74">
        <v>9894499</v>
      </c>
      <c r="F8" s="75">
        <v>9913892.9499999993</v>
      </c>
      <c r="G8" s="71">
        <f>(F8*100)/C8</f>
        <v>109.40086437569757</v>
      </c>
      <c r="H8" s="71">
        <f>(F8*100)/E8</f>
        <v>100.1960073976459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68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179</v>
      </c>
      <c r="C1" s="40"/>
    </row>
    <row r="2" spans="1:6" ht="15" customHeight="1" x14ac:dyDescent="0.2">
      <c r="A2" s="42" t="s">
        <v>34</v>
      </c>
      <c r="B2" s="43" t="s">
        <v>180</v>
      </c>
      <c r="C2" s="40"/>
    </row>
    <row r="3" spans="1:6" s="40" customFormat="1" ht="43.5" customHeight="1" x14ac:dyDescent="0.2">
      <c r="A3" s="44" t="s">
        <v>35</v>
      </c>
      <c r="B3" s="38" t="s">
        <v>181</v>
      </c>
    </row>
    <row r="4" spans="1:6" s="40" customFormat="1" x14ac:dyDescent="0.2">
      <c r="A4" s="44" t="s">
        <v>36</v>
      </c>
      <c r="B4" s="45" t="s">
        <v>182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183</v>
      </c>
      <c r="B7" s="47"/>
      <c r="C7" s="78">
        <f>C13+C57+C101</f>
        <v>9659533</v>
      </c>
      <c r="D7" s="78">
        <f>D13+D57+D101</f>
        <v>9893703</v>
      </c>
      <c r="E7" s="78">
        <f>E13+E57+E101</f>
        <v>9887648.709999999</v>
      </c>
      <c r="F7" s="78">
        <f>(E7*100)/D7</f>
        <v>99.938806632865365</v>
      </c>
    </row>
    <row r="8" spans="1:6" x14ac:dyDescent="0.2">
      <c r="A8" s="48" t="s">
        <v>68</v>
      </c>
      <c r="B8" s="47"/>
      <c r="C8" s="78">
        <f>C70+C76</f>
        <v>796</v>
      </c>
      <c r="D8" s="78">
        <f>D70+D76</f>
        <v>796</v>
      </c>
      <c r="E8" s="78">
        <f>E70+E76</f>
        <v>875</v>
      </c>
      <c r="F8" s="78">
        <f>(E8*100)/D8</f>
        <v>109.92462311557789</v>
      </c>
    </row>
    <row r="9" spans="1:6" x14ac:dyDescent="0.2">
      <c r="A9" s="48" t="s">
        <v>184</v>
      </c>
      <c r="B9" s="47"/>
      <c r="C9" s="78">
        <f>C85</f>
        <v>0</v>
      </c>
      <c r="D9" s="78">
        <f>D85</f>
        <v>0</v>
      </c>
      <c r="E9" s="78">
        <f>E85</f>
        <v>25369.24</v>
      </c>
      <c r="F9" s="78" t="e">
        <f>(E9*100)/D9</f>
        <v>#DIV/0!</v>
      </c>
    </row>
    <row r="10" spans="1:6" x14ac:dyDescent="0.2">
      <c r="A10" s="48" t="s">
        <v>185</v>
      </c>
      <c r="B10" s="47"/>
      <c r="C10" s="78"/>
      <c r="D10" s="78"/>
      <c r="E10" s="78"/>
      <c r="F10" s="78" t="e">
        <f>(E10*100)/D10</f>
        <v>#DIV/0!</v>
      </c>
    </row>
    <row r="11" spans="1:6" s="58" customFormat="1" x14ac:dyDescent="0.2"/>
    <row r="12" spans="1:6" ht="38.25" x14ac:dyDescent="0.2">
      <c r="A12" s="48" t="s">
        <v>186</v>
      </c>
      <c r="B12" s="48" t="s">
        <v>187</v>
      </c>
      <c r="C12" s="48" t="s">
        <v>43</v>
      </c>
      <c r="D12" s="48" t="s">
        <v>188</v>
      </c>
      <c r="E12" s="48" t="s">
        <v>189</v>
      </c>
      <c r="F12" s="48" t="s">
        <v>190</v>
      </c>
    </row>
    <row r="13" spans="1:6" x14ac:dyDescent="0.2">
      <c r="A13" s="50" t="s">
        <v>66</v>
      </c>
      <c r="B13" s="51" t="s">
        <v>67</v>
      </c>
      <c r="C13" s="81">
        <f>C14+C22+C51</f>
        <v>9553420</v>
      </c>
      <c r="D13" s="81">
        <f>D14+D22+D51</f>
        <v>9797269</v>
      </c>
      <c r="E13" s="81">
        <f>E14+E22+E51</f>
        <v>9791019.4299999997</v>
      </c>
      <c r="F13" s="82">
        <f>(E13*100)/D13</f>
        <v>99.936211101277308</v>
      </c>
    </row>
    <row r="14" spans="1:6" x14ac:dyDescent="0.2">
      <c r="A14" s="52" t="s">
        <v>68</v>
      </c>
      <c r="B14" s="53" t="s">
        <v>69</v>
      </c>
      <c r="C14" s="83">
        <f>C15+C18+C20</f>
        <v>7427000</v>
      </c>
      <c r="D14" s="83">
        <f>D15+D18+D20</f>
        <v>7365500</v>
      </c>
      <c r="E14" s="83">
        <f>E15+E18+E20</f>
        <v>7365007.1199999992</v>
      </c>
      <c r="F14" s="82">
        <f>(E14*100)/D14</f>
        <v>99.993308261489375</v>
      </c>
    </row>
    <row r="15" spans="1:6" x14ac:dyDescent="0.2">
      <c r="A15" s="54" t="s">
        <v>70</v>
      </c>
      <c r="B15" s="55" t="s">
        <v>71</v>
      </c>
      <c r="C15" s="84">
        <f>C16+C17</f>
        <v>6144000</v>
      </c>
      <c r="D15" s="84">
        <f>D16+D17</f>
        <v>6122800</v>
      </c>
      <c r="E15" s="84">
        <f>E16+E17</f>
        <v>6122364.0199999996</v>
      </c>
      <c r="F15" s="84">
        <f>(E15*100)/D15</f>
        <v>99.992879401580979</v>
      </c>
    </row>
    <row r="16" spans="1:6" x14ac:dyDescent="0.2">
      <c r="A16" s="56" t="s">
        <v>72</v>
      </c>
      <c r="B16" s="57" t="s">
        <v>73</v>
      </c>
      <c r="C16" s="85">
        <v>6124000</v>
      </c>
      <c r="D16" s="85">
        <v>6112000</v>
      </c>
      <c r="E16" s="85">
        <v>6111579.9699999997</v>
      </c>
      <c r="F16" s="85"/>
    </row>
    <row r="17" spans="1:6" x14ac:dyDescent="0.2">
      <c r="A17" s="56" t="s">
        <v>74</v>
      </c>
      <c r="B17" s="57" t="s">
        <v>75</v>
      </c>
      <c r="C17" s="85">
        <v>20000</v>
      </c>
      <c r="D17" s="85">
        <v>10800</v>
      </c>
      <c r="E17" s="85">
        <v>10784.05</v>
      </c>
      <c r="F17" s="85"/>
    </row>
    <row r="18" spans="1:6" x14ac:dyDescent="0.2">
      <c r="A18" s="54" t="s">
        <v>76</v>
      </c>
      <c r="B18" s="55" t="s">
        <v>77</v>
      </c>
      <c r="C18" s="84">
        <f>C19</f>
        <v>270000</v>
      </c>
      <c r="D18" s="84">
        <f>D19</f>
        <v>237000</v>
      </c>
      <c r="E18" s="84">
        <f>E19</f>
        <v>237000.37</v>
      </c>
      <c r="F18" s="84">
        <f>(E18*100)/D18</f>
        <v>100.00015611814347</v>
      </c>
    </row>
    <row r="19" spans="1:6" x14ac:dyDescent="0.2">
      <c r="A19" s="56" t="s">
        <v>78</v>
      </c>
      <c r="B19" s="57" t="s">
        <v>77</v>
      </c>
      <c r="C19" s="85">
        <v>270000</v>
      </c>
      <c r="D19" s="85">
        <v>237000</v>
      </c>
      <c r="E19" s="85">
        <v>237000.37</v>
      </c>
      <c r="F19" s="85"/>
    </row>
    <row r="20" spans="1:6" x14ac:dyDescent="0.2">
      <c r="A20" s="54" t="s">
        <v>79</v>
      </c>
      <c r="B20" s="55" t="s">
        <v>80</v>
      </c>
      <c r="C20" s="84">
        <f>C21</f>
        <v>1013000</v>
      </c>
      <c r="D20" s="84">
        <f>D21</f>
        <v>1005700</v>
      </c>
      <c r="E20" s="84">
        <f>E21</f>
        <v>1005642.73</v>
      </c>
      <c r="F20" s="84">
        <f>(E20*100)/D20</f>
        <v>99.994305458884355</v>
      </c>
    </row>
    <row r="21" spans="1:6" x14ac:dyDescent="0.2">
      <c r="A21" s="56" t="s">
        <v>81</v>
      </c>
      <c r="B21" s="57" t="s">
        <v>82</v>
      </c>
      <c r="C21" s="85">
        <v>1013000</v>
      </c>
      <c r="D21" s="85">
        <v>1005700</v>
      </c>
      <c r="E21" s="85">
        <v>1005642.73</v>
      </c>
      <c r="F21" s="85"/>
    </row>
    <row r="22" spans="1:6" x14ac:dyDescent="0.2">
      <c r="A22" s="52" t="s">
        <v>83</v>
      </c>
      <c r="B22" s="53" t="s">
        <v>84</v>
      </c>
      <c r="C22" s="83">
        <f>C23+C28+C34+C44+C46</f>
        <v>2119180</v>
      </c>
      <c r="D22" s="83">
        <f>D23+D28+D34+D44+D46</f>
        <v>2424460</v>
      </c>
      <c r="E22" s="83">
        <f>E23+E28+E34+E44+E46</f>
        <v>2419413.06</v>
      </c>
      <c r="F22" s="82">
        <f>(E22*100)/D22</f>
        <v>99.791832408041373</v>
      </c>
    </row>
    <row r="23" spans="1:6" x14ac:dyDescent="0.2">
      <c r="A23" s="54" t="s">
        <v>85</v>
      </c>
      <c r="B23" s="55" t="s">
        <v>86</v>
      </c>
      <c r="C23" s="84">
        <f>C24+C25+C26+C27</f>
        <v>219398</v>
      </c>
      <c r="D23" s="84">
        <f>D24+D25+D26+D27</f>
        <v>219398</v>
      </c>
      <c r="E23" s="84">
        <f>E24+E25+E26+E27</f>
        <v>201467.84999999998</v>
      </c>
      <c r="F23" s="84">
        <f>(E23*100)/D23</f>
        <v>91.827569075378989</v>
      </c>
    </row>
    <row r="24" spans="1:6" x14ac:dyDescent="0.2">
      <c r="A24" s="56" t="s">
        <v>87</v>
      </c>
      <c r="B24" s="57" t="s">
        <v>88</v>
      </c>
      <c r="C24" s="85">
        <v>10000</v>
      </c>
      <c r="D24" s="85">
        <v>10000</v>
      </c>
      <c r="E24" s="85">
        <v>6591.75</v>
      </c>
      <c r="F24" s="85"/>
    </row>
    <row r="25" spans="1:6" ht="25.5" x14ac:dyDescent="0.2">
      <c r="A25" s="56" t="s">
        <v>89</v>
      </c>
      <c r="B25" s="57" t="s">
        <v>90</v>
      </c>
      <c r="C25" s="85">
        <v>204000</v>
      </c>
      <c r="D25" s="85">
        <v>204000</v>
      </c>
      <c r="E25" s="85">
        <v>191075.58</v>
      </c>
      <c r="F25" s="85"/>
    </row>
    <row r="26" spans="1:6" x14ac:dyDescent="0.2">
      <c r="A26" s="56" t="s">
        <v>91</v>
      </c>
      <c r="B26" s="57" t="s">
        <v>92</v>
      </c>
      <c r="C26" s="85">
        <v>5000</v>
      </c>
      <c r="D26" s="85">
        <v>5000</v>
      </c>
      <c r="E26" s="85">
        <v>3623.25</v>
      </c>
      <c r="F26" s="85"/>
    </row>
    <row r="27" spans="1:6" x14ac:dyDescent="0.2">
      <c r="A27" s="56" t="s">
        <v>93</v>
      </c>
      <c r="B27" s="57" t="s">
        <v>94</v>
      </c>
      <c r="C27" s="85">
        <v>398</v>
      </c>
      <c r="D27" s="85">
        <v>398</v>
      </c>
      <c r="E27" s="85">
        <v>177.27</v>
      </c>
      <c r="F27" s="85"/>
    </row>
    <row r="28" spans="1:6" x14ac:dyDescent="0.2">
      <c r="A28" s="54" t="s">
        <v>95</v>
      </c>
      <c r="B28" s="55" t="s">
        <v>96</v>
      </c>
      <c r="C28" s="84">
        <f>C29+C30+C31+C32+C33</f>
        <v>146961</v>
      </c>
      <c r="D28" s="84">
        <f>D29+D30+D31+D32+D33</f>
        <v>146961</v>
      </c>
      <c r="E28" s="84">
        <f>E29+E30+E31+E32+E33</f>
        <v>111725.99</v>
      </c>
      <c r="F28" s="84">
        <f>(E28*100)/D28</f>
        <v>76.024244527459672</v>
      </c>
    </row>
    <row r="29" spans="1:6" x14ac:dyDescent="0.2">
      <c r="A29" s="56" t="s">
        <v>97</v>
      </c>
      <c r="B29" s="57" t="s">
        <v>98</v>
      </c>
      <c r="C29" s="85">
        <v>78000</v>
      </c>
      <c r="D29" s="85">
        <v>78000</v>
      </c>
      <c r="E29" s="85">
        <v>63890.92</v>
      </c>
      <c r="F29" s="85"/>
    </row>
    <row r="30" spans="1:6" x14ac:dyDescent="0.2">
      <c r="A30" s="56" t="s">
        <v>99</v>
      </c>
      <c r="B30" s="57" t="s">
        <v>100</v>
      </c>
      <c r="C30" s="85">
        <v>58634</v>
      </c>
      <c r="D30" s="85">
        <v>58634</v>
      </c>
      <c r="E30" s="85">
        <v>37732.36</v>
      </c>
      <c r="F30" s="85"/>
    </row>
    <row r="31" spans="1:6" x14ac:dyDescent="0.2">
      <c r="A31" s="56" t="s">
        <v>101</v>
      </c>
      <c r="B31" s="57" t="s">
        <v>102</v>
      </c>
      <c r="C31" s="85">
        <v>4500</v>
      </c>
      <c r="D31" s="85">
        <v>4500</v>
      </c>
      <c r="E31" s="85">
        <v>4500</v>
      </c>
      <c r="F31" s="85"/>
    </row>
    <row r="32" spans="1:6" x14ac:dyDescent="0.2">
      <c r="A32" s="56" t="s">
        <v>103</v>
      </c>
      <c r="B32" s="57" t="s">
        <v>104</v>
      </c>
      <c r="C32" s="85">
        <v>3827</v>
      </c>
      <c r="D32" s="85">
        <v>3827</v>
      </c>
      <c r="E32" s="85">
        <v>3691.38</v>
      </c>
      <c r="F32" s="85"/>
    </row>
    <row r="33" spans="1:6" x14ac:dyDescent="0.2">
      <c r="A33" s="56" t="s">
        <v>105</v>
      </c>
      <c r="B33" s="57" t="s">
        <v>106</v>
      </c>
      <c r="C33" s="85">
        <v>2000</v>
      </c>
      <c r="D33" s="85">
        <v>2000</v>
      </c>
      <c r="E33" s="85">
        <v>1911.33</v>
      </c>
      <c r="F33" s="85"/>
    </row>
    <row r="34" spans="1:6" x14ac:dyDescent="0.2">
      <c r="A34" s="54" t="s">
        <v>107</v>
      </c>
      <c r="B34" s="55" t="s">
        <v>108</v>
      </c>
      <c r="C34" s="84">
        <f>C35+C36+C37+C38+C39+C40+C41+C42+C43</f>
        <v>1725551</v>
      </c>
      <c r="D34" s="84">
        <f>D35+D36+D37+D38+D39+D40+D41+D42+D43</f>
        <v>2030831</v>
      </c>
      <c r="E34" s="84">
        <f>E35+E36+E37+E38+E39+E40+E41+E42+E43</f>
        <v>2084291.32</v>
      </c>
      <c r="F34" s="84">
        <f>(E34*100)/D34</f>
        <v>102.63243568765692</v>
      </c>
    </row>
    <row r="35" spans="1:6" x14ac:dyDescent="0.2">
      <c r="A35" s="56" t="s">
        <v>109</v>
      </c>
      <c r="B35" s="57" t="s">
        <v>110</v>
      </c>
      <c r="C35" s="85">
        <v>352000</v>
      </c>
      <c r="D35" s="85">
        <v>352000</v>
      </c>
      <c r="E35" s="85">
        <v>318721.61</v>
      </c>
      <c r="F35" s="85"/>
    </row>
    <row r="36" spans="1:6" x14ac:dyDescent="0.2">
      <c r="A36" s="56" t="s">
        <v>111</v>
      </c>
      <c r="B36" s="57" t="s">
        <v>112</v>
      </c>
      <c r="C36" s="85">
        <v>23500</v>
      </c>
      <c r="D36" s="85">
        <v>23500</v>
      </c>
      <c r="E36" s="85">
        <v>23168.13</v>
      </c>
      <c r="F36" s="85"/>
    </row>
    <row r="37" spans="1:6" x14ac:dyDescent="0.2">
      <c r="A37" s="56" t="s">
        <v>113</v>
      </c>
      <c r="B37" s="57" t="s">
        <v>114</v>
      </c>
      <c r="C37" s="85">
        <v>4500</v>
      </c>
      <c r="D37" s="85">
        <v>4500</v>
      </c>
      <c r="E37" s="85">
        <v>760.87</v>
      </c>
      <c r="F37" s="85"/>
    </row>
    <row r="38" spans="1:6" x14ac:dyDescent="0.2">
      <c r="A38" s="56" t="s">
        <v>115</v>
      </c>
      <c r="B38" s="57" t="s">
        <v>116</v>
      </c>
      <c r="C38" s="85">
        <v>15201</v>
      </c>
      <c r="D38" s="85">
        <v>15201</v>
      </c>
      <c r="E38" s="85">
        <v>13931.24</v>
      </c>
      <c r="F38" s="85"/>
    </row>
    <row r="39" spans="1:6" x14ac:dyDescent="0.2">
      <c r="A39" s="56" t="s">
        <v>117</v>
      </c>
      <c r="B39" s="57" t="s">
        <v>118</v>
      </c>
      <c r="C39" s="85">
        <v>21000</v>
      </c>
      <c r="D39" s="85">
        <v>21000</v>
      </c>
      <c r="E39" s="85">
        <v>20085.830000000002</v>
      </c>
      <c r="F39" s="85"/>
    </row>
    <row r="40" spans="1:6" x14ac:dyDescent="0.2">
      <c r="A40" s="56" t="s">
        <v>119</v>
      </c>
      <c r="B40" s="57" t="s">
        <v>120</v>
      </c>
      <c r="C40" s="85">
        <v>35000</v>
      </c>
      <c r="D40" s="85">
        <v>35000</v>
      </c>
      <c r="E40" s="85">
        <v>13171</v>
      </c>
      <c r="F40" s="85"/>
    </row>
    <row r="41" spans="1:6" x14ac:dyDescent="0.2">
      <c r="A41" s="56" t="s">
        <v>121</v>
      </c>
      <c r="B41" s="57" t="s">
        <v>122</v>
      </c>
      <c r="C41" s="85">
        <v>1257000</v>
      </c>
      <c r="D41" s="85">
        <v>1562280</v>
      </c>
      <c r="E41" s="85">
        <v>1678578.09</v>
      </c>
      <c r="F41" s="85"/>
    </row>
    <row r="42" spans="1:6" x14ac:dyDescent="0.2">
      <c r="A42" s="56" t="s">
        <v>123</v>
      </c>
      <c r="B42" s="57" t="s">
        <v>124</v>
      </c>
      <c r="C42" s="85">
        <v>50</v>
      </c>
      <c r="D42" s="85">
        <v>50</v>
      </c>
      <c r="E42" s="85">
        <v>33.96</v>
      </c>
      <c r="F42" s="85"/>
    </row>
    <row r="43" spans="1:6" x14ac:dyDescent="0.2">
      <c r="A43" s="56" t="s">
        <v>125</v>
      </c>
      <c r="B43" s="57" t="s">
        <v>126</v>
      </c>
      <c r="C43" s="85">
        <v>17300</v>
      </c>
      <c r="D43" s="85">
        <v>17300</v>
      </c>
      <c r="E43" s="85">
        <v>15840.59</v>
      </c>
      <c r="F43" s="85"/>
    </row>
    <row r="44" spans="1:6" x14ac:dyDescent="0.2">
      <c r="A44" s="54" t="s">
        <v>127</v>
      </c>
      <c r="B44" s="55" t="s">
        <v>128</v>
      </c>
      <c r="C44" s="84">
        <f>C45</f>
        <v>13000</v>
      </c>
      <c r="D44" s="84">
        <f>D45</f>
        <v>13000</v>
      </c>
      <c r="E44" s="84">
        <f>E45</f>
        <v>8567.01</v>
      </c>
      <c r="F44" s="84">
        <f>(E44*100)/D44</f>
        <v>65.900076923076924</v>
      </c>
    </row>
    <row r="45" spans="1:6" ht="25.5" x14ac:dyDescent="0.2">
      <c r="A45" s="56" t="s">
        <v>129</v>
      </c>
      <c r="B45" s="57" t="s">
        <v>130</v>
      </c>
      <c r="C45" s="85">
        <v>13000</v>
      </c>
      <c r="D45" s="85">
        <v>13000</v>
      </c>
      <c r="E45" s="85">
        <v>8567.01</v>
      </c>
      <c r="F45" s="85"/>
    </row>
    <row r="46" spans="1:6" x14ac:dyDescent="0.2">
      <c r="A46" s="54" t="s">
        <v>131</v>
      </c>
      <c r="B46" s="55" t="s">
        <v>132</v>
      </c>
      <c r="C46" s="84">
        <f>C47+C48+C49+C50</f>
        <v>14270</v>
      </c>
      <c r="D46" s="84">
        <f>D47+D48+D49+D50</f>
        <v>14270</v>
      </c>
      <c r="E46" s="84">
        <f>E47+E48+E49+E50</f>
        <v>13360.890000000001</v>
      </c>
      <c r="F46" s="84">
        <f>(E46*100)/D46</f>
        <v>93.629222144358792</v>
      </c>
    </row>
    <row r="47" spans="1:6" x14ac:dyDescent="0.2">
      <c r="A47" s="56" t="s">
        <v>135</v>
      </c>
      <c r="B47" s="57" t="s">
        <v>136</v>
      </c>
      <c r="C47" s="85">
        <v>2185</v>
      </c>
      <c r="D47" s="85">
        <v>2185</v>
      </c>
      <c r="E47" s="85">
        <v>2179.34</v>
      </c>
      <c r="F47" s="85"/>
    </row>
    <row r="48" spans="1:6" x14ac:dyDescent="0.2">
      <c r="A48" s="56" t="s">
        <v>137</v>
      </c>
      <c r="B48" s="57" t="s">
        <v>138</v>
      </c>
      <c r="C48" s="85">
        <v>500</v>
      </c>
      <c r="D48" s="85">
        <v>500</v>
      </c>
      <c r="E48" s="85">
        <v>947.61</v>
      </c>
      <c r="F48" s="85"/>
    </row>
    <row r="49" spans="1:6" x14ac:dyDescent="0.2">
      <c r="A49" s="56" t="s">
        <v>139</v>
      </c>
      <c r="B49" s="57" t="s">
        <v>140</v>
      </c>
      <c r="C49" s="85">
        <v>9860</v>
      </c>
      <c r="D49" s="85">
        <v>9860</v>
      </c>
      <c r="E49" s="85">
        <v>9717.76</v>
      </c>
      <c r="F49" s="85"/>
    </row>
    <row r="50" spans="1:6" x14ac:dyDescent="0.2">
      <c r="A50" s="56" t="s">
        <v>141</v>
      </c>
      <c r="B50" s="57" t="s">
        <v>132</v>
      </c>
      <c r="C50" s="85">
        <v>1725</v>
      </c>
      <c r="D50" s="85">
        <v>1725</v>
      </c>
      <c r="E50" s="85">
        <v>516.17999999999995</v>
      </c>
      <c r="F50" s="85"/>
    </row>
    <row r="51" spans="1:6" x14ac:dyDescent="0.2">
      <c r="A51" s="52" t="s">
        <v>142</v>
      </c>
      <c r="B51" s="53" t="s">
        <v>143</v>
      </c>
      <c r="C51" s="83">
        <f>C52+C54</f>
        <v>7240</v>
      </c>
      <c r="D51" s="83">
        <f>D52+D54</f>
        <v>7309</v>
      </c>
      <c r="E51" s="83">
        <f>E52+E54</f>
        <v>6599.25</v>
      </c>
      <c r="F51" s="82">
        <f>(E51*100)/D51</f>
        <v>90.28936927076208</v>
      </c>
    </row>
    <row r="52" spans="1:6" x14ac:dyDescent="0.2">
      <c r="A52" s="54" t="s">
        <v>144</v>
      </c>
      <c r="B52" s="55" t="s">
        <v>145</v>
      </c>
      <c r="C52" s="84">
        <f>C53</f>
        <v>2852</v>
      </c>
      <c r="D52" s="84">
        <f>D53</f>
        <v>2852</v>
      </c>
      <c r="E52" s="84">
        <f>E53</f>
        <v>2818.2</v>
      </c>
      <c r="F52" s="84">
        <f>(E52*100)/D52</f>
        <v>98.8148667601683</v>
      </c>
    </row>
    <row r="53" spans="1:6" ht="25.5" x14ac:dyDescent="0.2">
      <c r="A53" s="56" t="s">
        <v>146</v>
      </c>
      <c r="B53" s="57" t="s">
        <v>147</v>
      </c>
      <c r="C53" s="85">
        <v>2852</v>
      </c>
      <c r="D53" s="85">
        <v>2852</v>
      </c>
      <c r="E53" s="85">
        <v>2818.2</v>
      </c>
      <c r="F53" s="85"/>
    </row>
    <row r="54" spans="1:6" x14ac:dyDescent="0.2">
      <c r="A54" s="54" t="s">
        <v>148</v>
      </c>
      <c r="B54" s="55" t="s">
        <v>149</v>
      </c>
      <c r="C54" s="84">
        <f>C55+C56</f>
        <v>4388</v>
      </c>
      <c r="D54" s="84">
        <f>D55+D56</f>
        <v>4457</v>
      </c>
      <c r="E54" s="84">
        <f>E55+E56</f>
        <v>3781.05</v>
      </c>
      <c r="F54" s="84">
        <f>(E54*100)/D54</f>
        <v>84.833969037469146</v>
      </c>
    </row>
    <row r="55" spans="1:6" x14ac:dyDescent="0.2">
      <c r="A55" s="56" t="s">
        <v>150</v>
      </c>
      <c r="B55" s="57" t="s">
        <v>151</v>
      </c>
      <c r="C55" s="85">
        <v>4255</v>
      </c>
      <c r="D55" s="85">
        <v>4324</v>
      </c>
      <c r="E55" s="85">
        <v>3769.63</v>
      </c>
      <c r="F55" s="85"/>
    </row>
    <row r="56" spans="1:6" x14ac:dyDescent="0.2">
      <c r="A56" s="56" t="s">
        <v>152</v>
      </c>
      <c r="B56" s="57" t="s">
        <v>153</v>
      </c>
      <c r="C56" s="85">
        <v>133</v>
      </c>
      <c r="D56" s="85">
        <v>133</v>
      </c>
      <c r="E56" s="85">
        <v>11.42</v>
      </c>
      <c r="F56" s="85"/>
    </row>
    <row r="57" spans="1:6" x14ac:dyDescent="0.2">
      <c r="A57" s="50" t="s">
        <v>154</v>
      </c>
      <c r="B57" s="51" t="s">
        <v>155</v>
      </c>
      <c r="C57" s="81">
        <f>C58+C61</f>
        <v>70000</v>
      </c>
      <c r="D57" s="81">
        <f>D58+D61</f>
        <v>71137</v>
      </c>
      <c r="E57" s="81">
        <f>E58+E61</f>
        <v>71336.290000000008</v>
      </c>
      <c r="F57" s="82">
        <f>(E57*100)/D57</f>
        <v>100.28014957054697</v>
      </c>
    </row>
    <row r="58" spans="1:6" x14ac:dyDescent="0.2">
      <c r="A58" s="52" t="s">
        <v>156</v>
      </c>
      <c r="B58" s="53" t="s">
        <v>157</v>
      </c>
      <c r="C58" s="83">
        <f t="shared" ref="C58:E59" si="0">C59</f>
        <v>10000</v>
      </c>
      <c r="D58" s="83">
        <f t="shared" si="0"/>
        <v>11137</v>
      </c>
      <c r="E58" s="83">
        <f t="shared" si="0"/>
        <v>11336.81</v>
      </c>
      <c r="F58" s="82">
        <f>(E58*100)/D58</f>
        <v>101.79410972434228</v>
      </c>
    </row>
    <row r="59" spans="1:6" x14ac:dyDescent="0.2">
      <c r="A59" s="54" t="s">
        <v>162</v>
      </c>
      <c r="B59" s="55" t="s">
        <v>163</v>
      </c>
      <c r="C59" s="84">
        <f t="shared" si="0"/>
        <v>10000</v>
      </c>
      <c r="D59" s="84">
        <f t="shared" si="0"/>
        <v>11137</v>
      </c>
      <c r="E59" s="84">
        <f t="shared" si="0"/>
        <v>11336.81</v>
      </c>
      <c r="F59" s="84">
        <f>(E59*100)/D59</f>
        <v>101.79410972434228</v>
      </c>
    </row>
    <row r="60" spans="1:6" x14ac:dyDescent="0.2">
      <c r="A60" s="56" t="s">
        <v>164</v>
      </c>
      <c r="B60" s="57" t="s">
        <v>165</v>
      </c>
      <c r="C60" s="85">
        <v>10000</v>
      </c>
      <c r="D60" s="85">
        <v>11137</v>
      </c>
      <c r="E60" s="85">
        <v>11336.81</v>
      </c>
      <c r="F60" s="85"/>
    </row>
    <row r="61" spans="1:6" x14ac:dyDescent="0.2">
      <c r="A61" s="52" t="s">
        <v>166</v>
      </c>
      <c r="B61" s="53" t="s">
        <v>167</v>
      </c>
      <c r="C61" s="83">
        <f t="shared" ref="C61:E62" si="1">C62</f>
        <v>60000</v>
      </c>
      <c r="D61" s="83">
        <f t="shared" si="1"/>
        <v>60000</v>
      </c>
      <c r="E61" s="83">
        <f t="shared" si="1"/>
        <v>59999.48</v>
      </c>
      <c r="F61" s="82">
        <f>(E61*100)/D61</f>
        <v>99.999133333333333</v>
      </c>
    </row>
    <row r="62" spans="1:6" ht="25.5" x14ac:dyDescent="0.2">
      <c r="A62" s="54" t="s">
        <v>168</v>
      </c>
      <c r="B62" s="55" t="s">
        <v>169</v>
      </c>
      <c r="C62" s="84">
        <f t="shared" si="1"/>
        <v>60000</v>
      </c>
      <c r="D62" s="84">
        <f t="shared" si="1"/>
        <v>60000</v>
      </c>
      <c r="E62" s="84">
        <f t="shared" si="1"/>
        <v>59999.48</v>
      </c>
      <c r="F62" s="84">
        <f>(E62*100)/D62</f>
        <v>99.999133333333333</v>
      </c>
    </row>
    <row r="63" spans="1:6" x14ac:dyDescent="0.2">
      <c r="A63" s="56" t="s">
        <v>170</v>
      </c>
      <c r="B63" s="57" t="s">
        <v>169</v>
      </c>
      <c r="C63" s="85">
        <v>60000</v>
      </c>
      <c r="D63" s="85">
        <v>60000</v>
      </c>
      <c r="E63" s="85">
        <v>59999.48</v>
      </c>
      <c r="F63" s="85"/>
    </row>
    <row r="64" spans="1:6" x14ac:dyDescent="0.2">
      <c r="A64" s="50" t="s">
        <v>50</v>
      </c>
      <c r="B64" s="51" t="s">
        <v>51</v>
      </c>
      <c r="C64" s="81">
        <f t="shared" ref="C64:E65" si="2">C65</f>
        <v>9623420</v>
      </c>
      <c r="D64" s="81">
        <f t="shared" si="2"/>
        <v>9868406</v>
      </c>
      <c r="E64" s="81">
        <f t="shared" si="2"/>
        <v>9862355.7199999988</v>
      </c>
      <c r="F64" s="82">
        <f>(E64*100)/D64</f>
        <v>99.938690402482422</v>
      </c>
    </row>
    <row r="65" spans="1:6" x14ac:dyDescent="0.2">
      <c r="A65" s="52" t="s">
        <v>58</v>
      </c>
      <c r="B65" s="53" t="s">
        <v>59</v>
      </c>
      <c r="C65" s="83">
        <f t="shared" si="2"/>
        <v>9623420</v>
      </c>
      <c r="D65" s="83">
        <f t="shared" si="2"/>
        <v>9868406</v>
      </c>
      <c r="E65" s="83">
        <f t="shared" si="2"/>
        <v>9862355.7199999988</v>
      </c>
      <c r="F65" s="82">
        <f>(E65*100)/D65</f>
        <v>99.938690402482422</v>
      </c>
    </row>
    <row r="66" spans="1:6" ht="25.5" x14ac:dyDescent="0.2">
      <c r="A66" s="54" t="s">
        <v>60</v>
      </c>
      <c r="B66" s="55" t="s">
        <v>61</v>
      </c>
      <c r="C66" s="84">
        <f>C67+C68</f>
        <v>9623420</v>
      </c>
      <c r="D66" s="84">
        <f>D67+D68</f>
        <v>9868406</v>
      </c>
      <c r="E66" s="84">
        <f>E67+E68</f>
        <v>9862355.7199999988</v>
      </c>
      <c r="F66" s="84">
        <f>(E66*100)/D66</f>
        <v>99.938690402482422</v>
      </c>
    </row>
    <row r="67" spans="1:6" x14ac:dyDescent="0.2">
      <c r="A67" s="56" t="s">
        <v>62</v>
      </c>
      <c r="B67" s="57" t="s">
        <v>63</v>
      </c>
      <c r="C67" s="85">
        <v>9553420</v>
      </c>
      <c r="D67" s="85">
        <v>9797269</v>
      </c>
      <c r="E67" s="85">
        <v>9791019.4299999997</v>
      </c>
      <c r="F67" s="85"/>
    </row>
    <row r="68" spans="1:6" ht="25.5" x14ac:dyDescent="0.2">
      <c r="A68" s="56" t="s">
        <v>64</v>
      </c>
      <c r="B68" s="57" t="s">
        <v>65</v>
      </c>
      <c r="C68" s="85">
        <v>70000</v>
      </c>
      <c r="D68" s="85">
        <v>71137</v>
      </c>
      <c r="E68" s="85">
        <v>71336.289999999994</v>
      </c>
      <c r="F68" s="85"/>
    </row>
    <row r="69" spans="1:6" x14ac:dyDescent="0.2">
      <c r="A69" s="49" t="s">
        <v>183</v>
      </c>
      <c r="B69" s="49" t="s">
        <v>191</v>
      </c>
      <c r="C69" s="79"/>
      <c r="D69" s="79"/>
      <c r="E69" s="79"/>
      <c r="F69" s="80" t="e">
        <f>(E69*100)/D69</f>
        <v>#DIV/0!</v>
      </c>
    </row>
    <row r="70" spans="1:6" x14ac:dyDescent="0.2">
      <c r="A70" s="50" t="s">
        <v>66</v>
      </c>
      <c r="B70" s="51" t="s">
        <v>67</v>
      </c>
      <c r="C70" s="81">
        <f>C71</f>
        <v>796</v>
      </c>
      <c r="D70" s="81">
        <f>D71</f>
        <v>796</v>
      </c>
      <c r="E70" s="81">
        <f>E71</f>
        <v>0</v>
      </c>
      <c r="F70" s="82">
        <f>(E70*100)/D70</f>
        <v>0</v>
      </c>
    </row>
    <row r="71" spans="1:6" x14ac:dyDescent="0.2">
      <c r="A71" s="52" t="s">
        <v>83</v>
      </c>
      <c r="B71" s="53" t="s">
        <v>84</v>
      </c>
      <c r="C71" s="83">
        <f>C72+C74</f>
        <v>796</v>
      </c>
      <c r="D71" s="83">
        <f>D72+D74</f>
        <v>796</v>
      </c>
      <c r="E71" s="83">
        <f>E72+E74</f>
        <v>0</v>
      </c>
      <c r="F71" s="82">
        <f>(E71*100)/D71</f>
        <v>0</v>
      </c>
    </row>
    <row r="72" spans="1:6" x14ac:dyDescent="0.2">
      <c r="A72" s="54" t="s">
        <v>95</v>
      </c>
      <c r="B72" s="55" t="s">
        <v>96</v>
      </c>
      <c r="C72" s="84">
        <f>C73</f>
        <v>796</v>
      </c>
      <c r="D72" s="84">
        <f>D73</f>
        <v>796</v>
      </c>
      <c r="E72" s="84">
        <f>E73</f>
        <v>0</v>
      </c>
      <c r="F72" s="84">
        <f>(E72*100)/D72</f>
        <v>0</v>
      </c>
    </row>
    <row r="73" spans="1:6" x14ac:dyDescent="0.2">
      <c r="A73" s="56" t="s">
        <v>97</v>
      </c>
      <c r="B73" s="57" t="s">
        <v>98</v>
      </c>
      <c r="C73" s="85">
        <v>796</v>
      </c>
      <c r="D73" s="85">
        <v>796</v>
      </c>
      <c r="E73" s="85">
        <v>0</v>
      </c>
      <c r="F73" s="85"/>
    </row>
    <row r="74" spans="1:6" x14ac:dyDescent="0.2">
      <c r="A74" s="54" t="s">
        <v>131</v>
      </c>
      <c r="B74" s="55" t="s">
        <v>132</v>
      </c>
      <c r="C74" s="84">
        <f>C75</f>
        <v>0</v>
      </c>
      <c r="D74" s="84">
        <f>D75</f>
        <v>0</v>
      </c>
      <c r="E74" s="84">
        <f>E75</f>
        <v>0</v>
      </c>
      <c r="F74" s="84" t="e">
        <f>(E74*100)/D74</f>
        <v>#DIV/0!</v>
      </c>
    </row>
    <row r="75" spans="1:6" x14ac:dyDescent="0.2">
      <c r="A75" s="56" t="s">
        <v>137</v>
      </c>
      <c r="B75" s="57" t="s">
        <v>138</v>
      </c>
      <c r="C75" s="85">
        <v>0</v>
      </c>
      <c r="D75" s="85">
        <v>0</v>
      </c>
      <c r="E75" s="85">
        <v>0</v>
      </c>
      <c r="F75" s="85"/>
    </row>
    <row r="76" spans="1:6" x14ac:dyDescent="0.2">
      <c r="A76" s="50" t="s">
        <v>154</v>
      </c>
      <c r="B76" s="51" t="s">
        <v>155</v>
      </c>
      <c r="C76" s="81">
        <f t="shared" ref="C76:E78" si="3">C77</f>
        <v>0</v>
      </c>
      <c r="D76" s="81">
        <f t="shared" si="3"/>
        <v>0</v>
      </c>
      <c r="E76" s="81">
        <f t="shared" si="3"/>
        <v>875</v>
      </c>
      <c r="F76" s="82" t="e">
        <f>(E76*100)/D76</f>
        <v>#DIV/0!</v>
      </c>
    </row>
    <row r="77" spans="1:6" x14ac:dyDescent="0.2">
      <c r="A77" s="52" t="s">
        <v>156</v>
      </c>
      <c r="B77" s="53" t="s">
        <v>157</v>
      </c>
      <c r="C77" s="83">
        <f t="shared" si="3"/>
        <v>0</v>
      </c>
      <c r="D77" s="83">
        <f t="shared" si="3"/>
        <v>0</v>
      </c>
      <c r="E77" s="83">
        <f t="shared" si="3"/>
        <v>875</v>
      </c>
      <c r="F77" s="82" t="e">
        <f>(E77*100)/D77</f>
        <v>#DIV/0!</v>
      </c>
    </row>
    <row r="78" spans="1:6" x14ac:dyDescent="0.2">
      <c r="A78" s="54" t="s">
        <v>158</v>
      </c>
      <c r="B78" s="55" t="s">
        <v>159</v>
      </c>
      <c r="C78" s="84">
        <f t="shared" si="3"/>
        <v>0</v>
      </c>
      <c r="D78" s="84">
        <f t="shared" si="3"/>
        <v>0</v>
      </c>
      <c r="E78" s="84">
        <f t="shared" si="3"/>
        <v>875</v>
      </c>
      <c r="F78" s="84" t="e">
        <f>(E78*100)/D78</f>
        <v>#DIV/0!</v>
      </c>
    </row>
    <row r="79" spans="1:6" x14ac:dyDescent="0.2">
      <c r="A79" s="56" t="s">
        <v>160</v>
      </c>
      <c r="B79" s="57" t="s">
        <v>161</v>
      </c>
      <c r="C79" s="85">
        <v>0</v>
      </c>
      <c r="D79" s="85">
        <v>0</v>
      </c>
      <c r="E79" s="85">
        <v>875</v>
      </c>
      <c r="F79" s="85"/>
    </row>
    <row r="80" spans="1:6" x14ac:dyDescent="0.2">
      <c r="A80" s="50" t="s">
        <v>50</v>
      </c>
      <c r="B80" s="51" t="s">
        <v>51</v>
      </c>
      <c r="C80" s="81">
        <f t="shared" ref="C80:E82" si="4">C81</f>
        <v>796</v>
      </c>
      <c r="D80" s="81">
        <f t="shared" si="4"/>
        <v>796</v>
      </c>
      <c r="E80" s="81">
        <f t="shared" si="4"/>
        <v>507.12</v>
      </c>
      <c r="F80" s="82">
        <f>(E80*100)/D80</f>
        <v>63.708542713567837</v>
      </c>
    </row>
    <row r="81" spans="1:6" x14ac:dyDescent="0.2">
      <c r="A81" s="52" t="s">
        <v>52</v>
      </c>
      <c r="B81" s="53" t="s">
        <v>53</v>
      </c>
      <c r="C81" s="83">
        <f t="shared" si="4"/>
        <v>796</v>
      </c>
      <c r="D81" s="83">
        <f t="shared" si="4"/>
        <v>796</v>
      </c>
      <c r="E81" s="83">
        <f t="shared" si="4"/>
        <v>507.12</v>
      </c>
      <c r="F81" s="82">
        <f>(E81*100)/D81</f>
        <v>63.708542713567837</v>
      </c>
    </row>
    <row r="82" spans="1:6" x14ac:dyDescent="0.2">
      <c r="A82" s="54" t="s">
        <v>54</v>
      </c>
      <c r="B82" s="55" t="s">
        <v>55</v>
      </c>
      <c r="C82" s="84">
        <f t="shared" si="4"/>
        <v>796</v>
      </c>
      <c r="D82" s="84">
        <f t="shared" si="4"/>
        <v>796</v>
      </c>
      <c r="E82" s="84">
        <f t="shared" si="4"/>
        <v>507.12</v>
      </c>
      <c r="F82" s="84">
        <f>(E82*100)/D82</f>
        <v>63.708542713567837</v>
      </c>
    </row>
    <row r="83" spans="1:6" x14ac:dyDescent="0.2">
      <c r="A83" s="56" t="s">
        <v>56</v>
      </c>
      <c r="B83" s="57" t="s">
        <v>57</v>
      </c>
      <c r="C83" s="85">
        <v>796</v>
      </c>
      <c r="D83" s="85">
        <v>796</v>
      </c>
      <c r="E83" s="85">
        <v>507.12</v>
      </c>
      <c r="F83" s="85"/>
    </row>
    <row r="84" spans="1:6" x14ac:dyDescent="0.2">
      <c r="A84" s="49" t="s">
        <v>68</v>
      </c>
      <c r="B84" s="49" t="s">
        <v>192</v>
      </c>
      <c r="C84" s="79"/>
      <c r="D84" s="79"/>
      <c r="E84" s="79"/>
      <c r="F84" s="80" t="e">
        <f>(E84*100)/D84</f>
        <v>#DIV/0!</v>
      </c>
    </row>
    <row r="85" spans="1:6" x14ac:dyDescent="0.2">
      <c r="A85" s="50" t="s">
        <v>66</v>
      </c>
      <c r="B85" s="51" t="s">
        <v>67</v>
      </c>
      <c r="C85" s="81">
        <f t="shared" ref="C85:E86" si="5">C86</f>
        <v>0</v>
      </c>
      <c r="D85" s="81">
        <f t="shared" si="5"/>
        <v>0</v>
      </c>
      <c r="E85" s="81">
        <f t="shared" si="5"/>
        <v>25369.24</v>
      </c>
      <c r="F85" s="82" t="e">
        <f>(E85*100)/D85</f>
        <v>#DIV/0!</v>
      </c>
    </row>
    <row r="86" spans="1:6" x14ac:dyDescent="0.2">
      <c r="A86" s="52" t="s">
        <v>83</v>
      </c>
      <c r="B86" s="53" t="s">
        <v>84</v>
      </c>
      <c r="C86" s="83">
        <f t="shared" si="5"/>
        <v>0</v>
      </c>
      <c r="D86" s="83">
        <f t="shared" si="5"/>
        <v>0</v>
      </c>
      <c r="E86" s="83">
        <f t="shared" si="5"/>
        <v>25369.24</v>
      </c>
      <c r="F86" s="82" t="e">
        <f>(E86*100)/D86</f>
        <v>#DIV/0!</v>
      </c>
    </row>
    <row r="87" spans="1:6" x14ac:dyDescent="0.2">
      <c r="A87" s="54" t="s">
        <v>107</v>
      </c>
      <c r="B87" s="55" t="s">
        <v>108</v>
      </c>
      <c r="C87" s="84">
        <f>C88+C89</f>
        <v>0</v>
      </c>
      <c r="D87" s="84">
        <f>D88+D89</f>
        <v>0</v>
      </c>
      <c r="E87" s="84">
        <f>E88+E89</f>
        <v>25369.24</v>
      </c>
      <c r="F87" s="84" t="e">
        <f>(E87*100)/D87</f>
        <v>#DIV/0!</v>
      </c>
    </row>
    <row r="88" spans="1:6" x14ac:dyDescent="0.2">
      <c r="A88" s="56" t="s">
        <v>111</v>
      </c>
      <c r="B88" s="57" t="s">
        <v>112</v>
      </c>
      <c r="C88" s="85">
        <v>0</v>
      </c>
      <c r="D88" s="85">
        <v>0</v>
      </c>
      <c r="E88" s="85">
        <v>21017.24</v>
      </c>
      <c r="F88" s="85"/>
    </row>
    <row r="89" spans="1:6" x14ac:dyDescent="0.2">
      <c r="A89" s="56" t="s">
        <v>121</v>
      </c>
      <c r="B89" s="57" t="s">
        <v>122</v>
      </c>
      <c r="C89" s="85">
        <v>0</v>
      </c>
      <c r="D89" s="85">
        <v>0</v>
      </c>
      <c r="E89" s="85">
        <v>4352</v>
      </c>
      <c r="F89" s="85"/>
    </row>
    <row r="90" spans="1:6" x14ac:dyDescent="0.2">
      <c r="A90" s="50" t="s">
        <v>50</v>
      </c>
      <c r="B90" s="51" t="s">
        <v>51</v>
      </c>
      <c r="C90" s="81">
        <f t="shared" ref="C90:E92" si="6">C91</f>
        <v>0</v>
      </c>
      <c r="D90" s="81">
        <f t="shared" si="6"/>
        <v>0</v>
      </c>
      <c r="E90" s="81">
        <f t="shared" si="6"/>
        <v>0</v>
      </c>
      <c r="F90" s="82" t="e">
        <f>(E90*100)/D90</f>
        <v>#DIV/0!</v>
      </c>
    </row>
    <row r="91" spans="1:6" x14ac:dyDescent="0.2">
      <c r="A91" s="52" t="s">
        <v>194</v>
      </c>
      <c r="B91" s="53" t="s">
        <v>195</v>
      </c>
      <c r="C91" s="83">
        <f t="shared" si="6"/>
        <v>0</v>
      </c>
      <c r="D91" s="83">
        <f t="shared" si="6"/>
        <v>0</v>
      </c>
      <c r="E91" s="83">
        <f t="shared" si="6"/>
        <v>0</v>
      </c>
      <c r="F91" s="82" t="e">
        <f>(E91*100)/D91</f>
        <v>#DIV/0!</v>
      </c>
    </row>
    <row r="92" spans="1:6" x14ac:dyDescent="0.2">
      <c r="A92" s="54" t="s">
        <v>196</v>
      </c>
      <c r="B92" s="55" t="s">
        <v>197</v>
      </c>
      <c r="C92" s="84">
        <f t="shared" si="6"/>
        <v>0</v>
      </c>
      <c r="D92" s="84">
        <f t="shared" si="6"/>
        <v>0</v>
      </c>
      <c r="E92" s="84">
        <f t="shared" si="6"/>
        <v>0</v>
      </c>
      <c r="F92" s="84" t="e">
        <f>(E92*100)/D92</f>
        <v>#DIV/0!</v>
      </c>
    </row>
    <row r="93" spans="1:6" x14ac:dyDescent="0.2">
      <c r="A93" s="56" t="s">
        <v>198</v>
      </c>
      <c r="B93" s="57" t="s">
        <v>199</v>
      </c>
      <c r="C93" s="85">
        <v>0</v>
      </c>
      <c r="D93" s="85">
        <v>0</v>
      </c>
      <c r="E93" s="85">
        <v>0</v>
      </c>
      <c r="F93" s="85"/>
    </row>
    <row r="94" spans="1:6" x14ac:dyDescent="0.2">
      <c r="A94" s="49" t="s">
        <v>184</v>
      </c>
      <c r="B94" s="49" t="s">
        <v>193</v>
      </c>
      <c r="C94" s="79"/>
      <c r="D94" s="79"/>
      <c r="E94" s="79"/>
      <c r="F94" s="80" t="e">
        <f>(E94*100)/D94</f>
        <v>#DIV/0!</v>
      </c>
    </row>
    <row r="95" spans="1:6" x14ac:dyDescent="0.2">
      <c r="A95" s="50" t="s">
        <v>50</v>
      </c>
      <c r="B95" s="51" t="s">
        <v>51</v>
      </c>
      <c r="C95" s="81">
        <f t="shared" ref="C95:E97" si="7">C96</f>
        <v>0</v>
      </c>
      <c r="D95" s="81">
        <f t="shared" si="7"/>
        <v>0</v>
      </c>
      <c r="E95" s="81">
        <f t="shared" si="7"/>
        <v>0</v>
      </c>
      <c r="F95" s="82" t="e">
        <f>(E95*100)/D95</f>
        <v>#DIV/0!</v>
      </c>
    </row>
    <row r="96" spans="1:6" x14ac:dyDescent="0.2">
      <c r="A96" s="52" t="s">
        <v>201</v>
      </c>
      <c r="B96" s="53" t="s">
        <v>202</v>
      </c>
      <c r="C96" s="83">
        <f t="shared" si="7"/>
        <v>0</v>
      </c>
      <c r="D96" s="83">
        <f t="shared" si="7"/>
        <v>0</v>
      </c>
      <c r="E96" s="83">
        <f t="shared" si="7"/>
        <v>0</v>
      </c>
      <c r="F96" s="82" t="e">
        <f>(E96*100)/D96</f>
        <v>#DIV/0!</v>
      </c>
    </row>
    <row r="97" spans="1:6" ht="25.5" x14ac:dyDescent="0.2">
      <c r="A97" s="54" t="s">
        <v>203</v>
      </c>
      <c r="B97" s="55" t="s">
        <v>204</v>
      </c>
      <c r="C97" s="84">
        <f t="shared" si="7"/>
        <v>0</v>
      </c>
      <c r="D97" s="84">
        <f t="shared" si="7"/>
        <v>0</v>
      </c>
      <c r="E97" s="84">
        <f t="shared" si="7"/>
        <v>0</v>
      </c>
      <c r="F97" s="84" t="e">
        <f>(E97*100)/D97</f>
        <v>#DIV/0!</v>
      </c>
    </row>
    <row r="98" spans="1:6" ht="25.5" x14ac:dyDescent="0.2">
      <c r="A98" s="56" t="s">
        <v>205</v>
      </c>
      <c r="B98" s="57" t="s">
        <v>206</v>
      </c>
      <c r="C98" s="85">
        <v>0</v>
      </c>
      <c r="D98" s="85">
        <v>0</v>
      </c>
      <c r="E98" s="85">
        <v>0</v>
      </c>
      <c r="F98" s="85"/>
    </row>
    <row r="99" spans="1:6" x14ac:dyDescent="0.2">
      <c r="A99" s="49" t="s">
        <v>185</v>
      </c>
      <c r="B99" s="49" t="s">
        <v>200</v>
      </c>
      <c r="C99" s="79"/>
      <c r="D99" s="79"/>
      <c r="E99" s="79"/>
      <c r="F99" s="80" t="e">
        <f>(E99*100)/D99</f>
        <v>#DIV/0!</v>
      </c>
    </row>
    <row r="100" spans="1:6" ht="38.25" x14ac:dyDescent="0.2">
      <c r="A100" s="48" t="s">
        <v>207</v>
      </c>
      <c r="B100" s="48" t="s">
        <v>208</v>
      </c>
      <c r="C100" s="48" t="s">
        <v>43</v>
      </c>
      <c r="D100" s="48" t="s">
        <v>188</v>
      </c>
      <c r="E100" s="48" t="s">
        <v>189</v>
      </c>
      <c r="F100" s="48" t="s">
        <v>190</v>
      </c>
    </row>
    <row r="101" spans="1:6" x14ac:dyDescent="0.2">
      <c r="A101" s="50" t="s">
        <v>66</v>
      </c>
      <c r="B101" s="51" t="s">
        <v>67</v>
      </c>
      <c r="C101" s="81">
        <f>C102</f>
        <v>36113</v>
      </c>
      <c r="D101" s="81">
        <f>D102</f>
        <v>25297</v>
      </c>
      <c r="E101" s="81">
        <f>E102</f>
        <v>25292.99</v>
      </c>
      <c r="F101" s="82">
        <f>(E101*100)/D101</f>
        <v>99.984148317982374</v>
      </c>
    </row>
    <row r="102" spans="1:6" x14ac:dyDescent="0.2">
      <c r="A102" s="52" t="s">
        <v>83</v>
      </c>
      <c r="B102" s="53" t="s">
        <v>84</v>
      </c>
      <c r="C102" s="83">
        <f>C103+C106</f>
        <v>36113</v>
      </c>
      <c r="D102" s="83">
        <f>D103+D106</f>
        <v>25297</v>
      </c>
      <c r="E102" s="83">
        <f>E103+E106</f>
        <v>25292.99</v>
      </c>
      <c r="F102" s="82">
        <f>(E102*100)/D102</f>
        <v>99.984148317982374</v>
      </c>
    </row>
    <row r="103" spans="1:6" x14ac:dyDescent="0.2">
      <c r="A103" s="54" t="s">
        <v>107</v>
      </c>
      <c r="B103" s="55" t="s">
        <v>108</v>
      </c>
      <c r="C103" s="84">
        <f>C104+C105</f>
        <v>35131</v>
      </c>
      <c r="D103" s="84">
        <f>D104+D105</f>
        <v>25295</v>
      </c>
      <c r="E103" s="84">
        <f>E104+E105</f>
        <v>25292.99</v>
      </c>
      <c r="F103" s="84">
        <f>(E103*100)/D103</f>
        <v>99.992053765566311</v>
      </c>
    </row>
    <row r="104" spans="1:6" x14ac:dyDescent="0.2">
      <c r="A104" s="56" t="s">
        <v>109</v>
      </c>
      <c r="B104" s="57" t="s">
        <v>110</v>
      </c>
      <c r="C104" s="85">
        <v>28495</v>
      </c>
      <c r="D104" s="85">
        <v>21295</v>
      </c>
      <c r="E104" s="85">
        <v>21292.99</v>
      </c>
      <c r="F104" s="85"/>
    </row>
    <row r="105" spans="1:6" x14ac:dyDescent="0.2">
      <c r="A105" s="56" t="s">
        <v>121</v>
      </c>
      <c r="B105" s="57" t="s">
        <v>122</v>
      </c>
      <c r="C105" s="85">
        <v>6636</v>
      </c>
      <c r="D105" s="85">
        <v>4000</v>
      </c>
      <c r="E105" s="85">
        <v>4000</v>
      </c>
      <c r="F105" s="85"/>
    </row>
    <row r="106" spans="1:6" x14ac:dyDescent="0.2">
      <c r="A106" s="54" t="s">
        <v>131</v>
      </c>
      <c r="B106" s="55" t="s">
        <v>132</v>
      </c>
      <c r="C106" s="84">
        <f>C107</f>
        <v>982</v>
      </c>
      <c r="D106" s="84">
        <f>D107</f>
        <v>2</v>
      </c>
      <c r="E106" s="84">
        <f>E107</f>
        <v>0</v>
      </c>
      <c r="F106" s="84">
        <f>(E106*100)/D106</f>
        <v>0</v>
      </c>
    </row>
    <row r="107" spans="1:6" x14ac:dyDescent="0.2">
      <c r="A107" s="56" t="s">
        <v>133</v>
      </c>
      <c r="B107" s="57" t="s">
        <v>134</v>
      </c>
      <c r="C107" s="85">
        <v>982</v>
      </c>
      <c r="D107" s="85">
        <v>2</v>
      </c>
      <c r="E107" s="85">
        <v>0</v>
      </c>
      <c r="F107" s="85"/>
    </row>
    <row r="108" spans="1:6" x14ac:dyDescent="0.2">
      <c r="A108" s="50" t="s">
        <v>50</v>
      </c>
      <c r="B108" s="51" t="s">
        <v>51</v>
      </c>
      <c r="C108" s="81">
        <f t="shared" ref="C108:E110" si="8">C109</f>
        <v>36113</v>
      </c>
      <c r="D108" s="81">
        <f t="shared" si="8"/>
        <v>25297</v>
      </c>
      <c r="E108" s="81">
        <f t="shared" si="8"/>
        <v>25292.99</v>
      </c>
      <c r="F108" s="82">
        <f>(E108*100)/D108</f>
        <v>99.984148317982374</v>
      </c>
    </row>
    <row r="109" spans="1:6" x14ac:dyDescent="0.2">
      <c r="A109" s="52" t="s">
        <v>58</v>
      </c>
      <c r="B109" s="53" t="s">
        <v>59</v>
      </c>
      <c r="C109" s="83">
        <f t="shared" si="8"/>
        <v>36113</v>
      </c>
      <c r="D109" s="83">
        <f t="shared" si="8"/>
        <v>25297</v>
      </c>
      <c r="E109" s="83">
        <f t="shared" si="8"/>
        <v>25292.99</v>
      </c>
      <c r="F109" s="82">
        <f>(E109*100)/D109</f>
        <v>99.984148317982374</v>
      </c>
    </row>
    <row r="110" spans="1:6" ht="25.5" x14ac:dyDescent="0.2">
      <c r="A110" s="54" t="s">
        <v>60</v>
      </c>
      <c r="B110" s="55" t="s">
        <v>61</v>
      </c>
      <c r="C110" s="84">
        <f t="shared" si="8"/>
        <v>36113</v>
      </c>
      <c r="D110" s="84">
        <f t="shared" si="8"/>
        <v>25297</v>
      </c>
      <c r="E110" s="84">
        <f t="shared" si="8"/>
        <v>25292.99</v>
      </c>
      <c r="F110" s="84">
        <f>(E110*100)/D110</f>
        <v>99.984148317982374</v>
      </c>
    </row>
    <row r="111" spans="1:6" x14ac:dyDescent="0.2">
      <c r="A111" s="56" t="s">
        <v>62</v>
      </c>
      <c r="B111" s="57" t="s">
        <v>63</v>
      </c>
      <c r="C111" s="85">
        <v>36113</v>
      </c>
      <c r="D111" s="85">
        <v>25297</v>
      </c>
      <c r="E111" s="85">
        <v>25292.99</v>
      </c>
      <c r="F111" s="85"/>
    </row>
    <row r="112" spans="1:6" x14ac:dyDescent="0.2">
      <c r="A112" s="49" t="s">
        <v>183</v>
      </c>
      <c r="B112" s="49" t="s">
        <v>191</v>
      </c>
      <c r="C112" s="79"/>
      <c r="D112" s="79"/>
      <c r="E112" s="79"/>
      <c r="F112" s="80" t="e">
        <f>(E112*100)/D112</f>
        <v>#DIV/0!</v>
      </c>
    </row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="58" customFormat="1" x14ac:dyDescent="0.2"/>
    <row r="1234" s="58" customFormat="1" x14ac:dyDescent="0.2"/>
    <row r="1235" s="58" customFormat="1" x14ac:dyDescent="0.2"/>
    <row r="1236" s="58" customFormat="1" x14ac:dyDescent="0.2"/>
    <row r="1237" s="58" customFormat="1" x14ac:dyDescent="0.2"/>
    <row r="1238" s="58" customFormat="1" x14ac:dyDescent="0.2"/>
    <row r="1239" s="58" customFormat="1" x14ac:dyDescent="0.2"/>
    <row r="1240" s="58" customFormat="1" x14ac:dyDescent="0.2"/>
    <row r="1241" s="58" customFormat="1" x14ac:dyDescent="0.2"/>
    <row r="1242" s="58" customFormat="1" x14ac:dyDescent="0.2"/>
    <row r="1243" s="58" customFormat="1" x14ac:dyDescent="0.2"/>
    <row r="1244" s="58" customFormat="1" x14ac:dyDescent="0.2"/>
    <row r="1245" s="58" customFormat="1" x14ac:dyDescent="0.2"/>
    <row r="1246" s="58" customFormat="1" x14ac:dyDescent="0.2"/>
    <row r="1247" s="58" customFormat="1" x14ac:dyDescent="0.2"/>
    <row r="1248" s="58" customFormat="1" x14ac:dyDescent="0.2"/>
    <row r="1249" spans="1:3" s="58" customFormat="1" x14ac:dyDescent="0.2"/>
    <row r="1250" spans="1:3" s="58" customFormat="1" x14ac:dyDescent="0.2"/>
    <row r="1251" spans="1:3" s="58" customFormat="1" x14ac:dyDescent="0.2"/>
    <row r="1252" spans="1:3" s="58" customFormat="1" x14ac:dyDescent="0.2"/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58"/>
      <c r="B1278" s="58"/>
      <c r="C1278" s="58"/>
    </row>
    <row r="1279" spans="1:3" x14ac:dyDescent="0.2">
      <c r="A1279" s="58"/>
      <c r="B1279" s="58"/>
      <c r="C1279" s="58"/>
    </row>
    <row r="1280" spans="1:3" x14ac:dyDescent="0.2">
      <c r="A1280" s="58"/>
      <c r="B1280" s="58"/>
      <c r="C1280" s="58"/>
    </row>
    <row r="1281" spans="1:3" x14ac:dyDescent="0.2">
      <c r="A1281" s="58"/>
      <c r="B1281" s="58"/>
      <c r="C1281" s="58"/>
    </row>
    <row r="1282" spans="1:3" x14ac:dyDescent="0.2">
      <c r="A1282" s="58"/>
      <c r="B1282" s="58"/>
      <c r="C1282" s="58"/>
    </row>
    <row r="1283" spans="1:3" x14ac:dyDescent="0.2">
      <c r="A1283" s="58"/>
      <c r="B1283" s="58"/>
      <c r="C1283" s="58"/>
    </row>
    <row r="1284" spans="1:3" x14ac:dyDescent="0.2">
      <c r="A1284" s="58"/>
      <c r="B1284" s="58"/>
      <c r="C1284" s="58"/>
    </row>
    <row r="1285" spans="1:3" x14ac:dyDescent="0.2">
      <c r="A1285" s="58"/>
      <c r="B1285" s="58"/>
      <c r="C1285" s="58"/>
    </row>
    <row r="1286" spans="1:3" x14ac:dyDescent="0.2">
      <c r="A1286" s="58"/>
      <c r="B1286" s="58"/>
      <c r="C1286" s="58"/>
    </row>
    <row r="1287" spans="1:3" x14ac:dyDescent="0.2">
      <c r="A1287" s="58"/>
      <c r="B1287" s="58"/>
      <c r="C1287" s="58"/>
    </row>
    <row r="1288" spans="1:3" x14ac:dyDescent="0.2">
      <c r="A1288" s="58"/>
      <c r="B1288" s="58"/>
      <c r="C1288" s="58"/>
    </row>
    <row r="1289" spans="1:3" x14ac:dyDescent="0.2">
      <c r="A1289" s="58"/>
      <c r="B1289" s="58"/>
      <c r="C1289" s="58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  <row r="7957" s="41" customFormat="1" x14ac:dyDescent="0.2"/>
    <row r="7958" s="41" customFormat="1" x14ac:dyDescent="0.2"/>
    <row r="7959" s="41" customFormat="1" x14ac:dyDescent="0.2"/>
    <row r="7960" s="41" customFormat="1" x14ac:dyDescent="0.2"/>
    <row r="7961" s="41" customFormat="1" x14ac:dyDescent="0.2"/>
    <row r="7962" s="41" customFormat="1" x14ac:dyDescent="0.2"/>
    <row r="7963" s="41" customFormat="1" x14ac:dyDescent="0.2"/>
    <row r="7964" s="41" customFormat="1" x14ac:dyDescent="0.2"/>
    <row r="7965" s="41" customFormat="1" x14ac:dyDescent="0.2"/>
    <row r="7966" s="41" customFormat="1" x14ac:dyDescent="0.2"/>
    <row r="7967" s="41" customFormat="1" x14ac:dyDescent="0.2"/>
    <row r="7968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Tanja Božić</cp:lastModifiedBy>
  <cp:lastPrinted>2023-07-24T12:33:14Z</cp:lastPrinted>
  <dcterms:created xsi:type="dcterms:W3CDTF">2022-08-12T12:51:27Z</dcterms:created>
  <dcterms:modified xsi:type="dcterms:W3CDTF">2026-03-23T10:08:17Z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