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4240" windowHeight="13740" tabRatio="825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rashoda'!$B$1:$I$21</definedName>
    <definedName name="_xlnm.Print_Area" localSheetId="6">'Posebni dio'!$A$1:$C$9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6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J30" i="3"/>
  <c r="I30" i="3"/>
  <c r="H30" i="3"/>
  <c r="G30" i="3"/>
  <c r="L29" i="3"/>
  <c r="K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J25" i="3"/>
  <c r="I25" i="3"/>
  <c r="H25" i="3"/>
  <c r="G25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<sst xmlns="http://schemas.openxmlformats.org/spreadsheetml/2006/main" count="375" uniqueCount="178">
  <si>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</si>
  <si>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</si>
  <si>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</si>
  <si>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</si>
  <si>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</si>
  <si>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</si>
  <si>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</si>
  <si>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</si>
  <si>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</si>
  <si>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</si>
  <si>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</si>
  <si>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</si>
  <si>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</si>
  <si>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</si>
  <si>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</si>
  <si>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</si>
  <si>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</si>
  <si>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</si>
  <si>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</si>
  <si>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</si>
  <si>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</si>
  <si>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</si>
  <si>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</si>
  <si>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</si>
  <si>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</si>
  <si>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</si>
  <si>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</si>
  <si>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</si>
  <si>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</si>
  <si>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</si>
  <si>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</si>
  <si>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</si>
  <si>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</si>
  <si>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</si>
  <si>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</si>
  <si>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</si>
  <si>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</si>
  <si>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</si>
  <si>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</si>
  <si>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</si>
  <si>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</si>
  <si>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</si>
  <si>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</si>
  <si>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</si>
  <si>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</si>
  <si>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</si>
  <si>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</si>
  <si>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</si>
  <si>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</si>
  <si>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</si>
  <si>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</si>
  <si>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</si>
  <si>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</si>
  <si>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</si>
  <si>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</si>
  <si>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</si>
  <si>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</si>
  <si>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</si>
  <si>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</si>
  <si>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</si>
  <si>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</si>
  <si>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</si>
  <si>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</si>
  <si>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</si>
  <si>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</si>
  <si>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</si>
  <si>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</si>
  <si>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</si>
  <si>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</si>
  <si>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</si>
  <si>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</si>
  <si>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</si>
  <si>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</si>
  <si>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</si>
  <si>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</si>
  <si>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</si>
  <si>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</si>
  <si>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</si>
  <si>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</si>
  <si>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</si>
  <si>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</si>
  <si>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</si>
  <si>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</si>
  <si>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</si>
  <si>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</si>
  <si>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</si>
  <si>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</si>
  <si>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</si>
  <si>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</si>
  <si>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</si>
  <si>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</si>
  <si>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</si>
  <si>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</si>
  <si>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</si>
  <si>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</si>
  <si>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</si>
  <si>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</si>
  <si>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</si>
  <si>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</si>
  <si>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</si>
  <si>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</si>
  <si>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</si>
  <si>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</si>
  <si>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</si>
  <si>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</si>
  <si>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</si>
  <si>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</si>
  <si>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</si>
  <si>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</si>
  <si>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</si>
  <si>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</si>
  <si>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</si>
  <si>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</si>
  <si>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</si>
  <si>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</si>
  <si>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</si>
  <si>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</si>
  <si>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</si>
  <si>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</si>
  <si>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</si>
  <si>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</si>
  <si>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</si>
  <si>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</si>
  <si>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</si>
  <si>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</si>
  <si>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</si>
  <si>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</si>
  <si>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</si>
  <si>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</si>
  <si>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</si>
  <si>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</si>
  <si>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</si>
  <si>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</si>
  <si>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</si>
  <si>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</si>
  <si>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</si>
  <si>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</si>
  <si>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</si>
  <si>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</si>
  <si>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</si>
  <si>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</si>
  <si>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</si>
  <si>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</si>
  <si>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</si>
  <si>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</si>
  <si>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</si>
  <si>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</si>
  <si>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</si>
  <si>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</si>
  <si>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</si>
  <si>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</si>
  <si>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</si>
  <si>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</si>
  <si>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</si>
  <si>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3574 VARAŽDIN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</si>
  <si>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</si>
  <si>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</si>
  <si>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</si>
  <si>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</si>
  <si>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</si>
  <si>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</si>
  <si>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</si>
  <si>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</si>
  <si>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</si>
  <si>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3113</t>
  </si>
  <si>
    <t>PLAĆE ZA PREKOVREMENI RAD</t>
  </si>
  <si>
    <t>6712</t>
  </si>
  <si>
    <t>PRIHODI ZA FINANC.RASHODA ZA NABAVU NEFIN.IMOVINE</t>
  </si>
  <si>
    <t>Vlastiti prihodi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</si>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</sst>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1016963.25</v>
      </c>
      <c r="H10" s="86">
        <v>1163334</v>
      </c>
      <c r="I10" s="86">
        <v>1130134</v>
      </c>
      <c r="J10" s="86">
        <v>1118655.3500000001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1016963.25</v>
      </c>
      <c r="H12" s="87">
        <f>ROUND(H10+H11,2)</f>
        <v>1163334</v>
      </c>
      <c r="I12" s="87">
        <f>ROUND(I10+I11,2)</f>
        <v>1130134</v>
      </c>
      <c r="J12" s="87">
        <f>ROUND(J10+J11,2)</f>
        <v>1118655.3500000001</v>
      </c>
      <c r="K12" s="88">
        <f>J12/G12*100</f>
        <v>109.999584547426</v>
      </c>
      <c r="L12" s="88">
        <f>J12/I12*100</f>
        <v>98.984310710057414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1016731.49</v>
      </c>
      <c r="H13" s="86">
        <v>1163334</v>
      </c>
      <c r="I13" s="86">
        <v>1130134</v>
      </c>
      <c r="J13" s="86">
        <v>1131058.78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0</v>
      </c>
      <c r="H14" s="86">
        <v>0</v>
      </c>
      <c r="I14" s="86">
        <v>0</v>
      </c>
      <c r="J14" s="86">
        <v>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1016731.49</v>
      </c>
      <c r="H15" s="87">
        <f>ROUND(H13+H14,2)</f>
        <v>1163334</v>
      </c>
      <c r="I15" s="87">
        <f>ROUND(I13+I14,2)</f>
        <v>1130134</v>
      </c>
      <c r="J15" s="87">
        <f>ROUND(J13+J14,2)</f>
        <v>1131058.78</v>
      </c>
      <c r="K15" s="88">
        <f>J15/G15*100</f>
        <v>111.244590250667</v>
      </c>
      <c r="L15" s="88">
        <f>J15/I15*100</f>
        <v>100.081829234409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231.76</v>
      </c>
      <c r="H16" s="90">
        <f>ROUND(H12-H15,2)</f>
        <v>0</v>
      </c>
      <c r="I16" s="90">
        <f>ROUND(I12-I15,2)</f>
        <v>0</v>
      </c>
      <c r="J16" s="90">
        <f>ROUND(J12-J15,2)</f>
        <v>-12403.43</v>
      </c>
      <c r="K16" s="88">
        <f>J16/G16*100</f>
        <v>-5351.84242319641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12180.12</v>
      </c>
      <c r="H24" s="86"/>
      <c r="I24" s="86"/>
      <c r="J24" s="86">
        <v>12411.88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-12411.88</v>
      </c>
      <c r="H25" s="86"/>
      <c r="I25" s="86"/>
      <c r="J25" s="86">
        <v>-8.4499999999999993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-231.76</v>
      </c>
      <c r="H26" s="94">
        <f>ROUND(H24+H25,2)</f>
        <v>0</v>
      </c>
      <c r="I26" s="94">
        <f>ROUND(I24+I25,2)</f>
        <v>0</v>
      </c>
      <c r="J26" s="94">
        <f>ROUND(J24+J25,2)</f>
        <v>12403.43</v>
      </c>
      <c r="K26" s="93">
        <f>J26/G26*100</f>
        <v>-5351.84242319641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4"/>
  <sheetViews>
    <sheetView tabSelected="1" topLeftCell="A8"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1016963.25</v>
      </c>
      <c r="H10" s="65">
        <f>H11</f>
        <v>1163334</v>
      </c>
      <c r="I10" s="65">
        <f>I11</f>
        <v>1130134</v>
      </c>
      <c r="J10" s="65">
        <f>J11</f>
        <v>1118655.3500000001</v>
      </c>
      <c r="K10" s="69">
        <f t="shared" ref="K10:K20" si="0">(J10*100)/G10</f>
        <v>109.99958454742588</v>
      </c>
      <c r="L10" s="69">
        <f t="shared" ref="L10:L20" si="1">(J10*100)/I10</f>
        <v>98.984310710057386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1016963.25</v>
      </c>
      <c r="H11" s="65">
        <f>H12+H15+H18</f>
        <v>1163334</v>
      </c>
      <c r="I11" s="65">
        <f>I12+I15+I18</f>
        <v>1130134</v>
      </c>
      <c r="J11" s="65">
        <f>J12+J15+J18</f>
        <v>1118655.3500000001</v>
      </c>
      <c r="K11" s="65">
        <f t="shared" si="0"/>
        <v>109.99958454742588</v>
      </c>
      <c r="L11" s="65">
        <f t="shared" si="1"/>
        <v>98.984310710057386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192.34</v>
      </c>
      <c r="H12" s="65">
        <f t="shared" si="2"/>
        <v>11100</v>
      </c>
      <c r="I12" s="65">
        <f t="shared" si="2"/>
        <v>11100</v>
      </c>
      <c r="J12" s="65">
        <f t="shared" si="2"/>
        <v>159.52000000000001</v>
      </c>
      <c r="K12" s="65">
        <f t="shared" si="0"/>
        <v>82.936466673598829</v>
      </c>
      <c r="L12" s="65">
        <f t="shared" si="1"/>
        <v>1.4371171171171171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192.34</v>
      </c>
      <c r="H13" s="65">
        <f t="shared" si="2"/>
        <v>11100</v>
      </c>
      <c r="I13" s="65">
        <f t="shared" si="2"/>
        <v>11100</v>
      </c>
      <c r="J13" s="65">
        <f t="shared" si="2"/>
        <v>159.52000000000001</v>
      </c>
      <c r="K13" s="65">
        <f t="shared" si="0"/>
        <v>82.936466673598829</v>
      </c>
      <c r="L13" s="65">
        <f t="shared" si="1"/>
        <v>1.4371171171171171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192.34</v>
      </c>
      <c r="H14" s="66">
        <v>11100</v>
      </c>
      <c r="I14" s="66">
        <v>11100</v>
      </c>
      <c r="J14" s="66">
        <v>159.52000000000001</v>
      </c>
      <c r="K14" s="66">
        <f t="shared" si="0"/>
        <v>82.936466673598829</v>
      </c>
      <c r="L14" s="66">
        <f t="shared" si="1"/>
        <v>1.4371171171171171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157.59</v>
      </c>
      <c r="H15" s="65">
        <f t="shared" si="3"/>
        <v>300</v>
      </c>
      <c r="I15" s="65">
        <f t="shared" si="3"/>
        <v>300</v>
      </c>
      <c r="J15" s="65">
        <f t="shared" si="3"/>
        <v>147.6</v>
      </c>
      <c r="K15" s="65">
        <f t="shared" si="0"/>
        <v>93.660765276984577</v>
      </c>
      <c r="L15" s="65">
        <f t="shared" si="1"/>
        <v>49.2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157.59</v>
      </c>
      <c r="H16" s="65">
        <f t="shared" si="3"/>
        <v>300</v>
      </c>
      <c r="I16" s="65">
        <f t="shared" si="3"/>
        <v>300</v>
      </c>
      <c r="J16" s="65">
        <f t="shared" si="3"/>
        <v>147.6</v>
      </c>
      <c r="K16" s="65">
        <f t="shared" si="0"/>
        <v>93.660765276984577</v>
      </c>
      <c r="L16" s="65">
        <f t="shared" si="1"/>
        <v>49.2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157.59</v>
      </c>
      <c r="H17" s="66">
        <v>300</v>
      </c>
      <c r="I17" s="66">
        <v>300</v>
      </c>
      <c r="J17" s="66">
        <v>147.6</v>
      </c>
      <c r="K17" s="66">
        <f t="shared" si="0"/>
        <v>93.660765276984577</v>
      </c>
      <c r="L17" s="66">
        <f t="shared" si="1"/>
        <v>49.2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1016613.32</v>
      </c>
      <c r="H18" s="65">
        <f t="shared" si="4"/>
        <v>1151934</v>
      </c>
      <c r="I18" s="65">
        <f t="shared" si="4"/>
        <v>1118734</v>
      </c>
      <c r="J18" s="65">
        <f t="shared" si="4"/>
        <v>1118348.23</v>
      </c>
      <c r="K18" s="65">
        <f t="shared" si="0"/>
        <v>110.00723756009808</v>
      </c>
      <c r="L18" s="65">
        <f t="shared" si="1"/>
        <v>99.965517272202334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1016613.32</v>
      </c>
      <c r="H19" s="65">
        <f t="shared" si="4"/>
        <v>1151934</v>
      </c>
      <c r="I19" s="65">
        <f t="shared" si="4"/>
        <v>1118734</v>
      </c>
      <c r="J19" s="65">
        <f t="shared" si="4"/>
        <v>1118348.23</v>
      </c>
      <c r="K19" s="65">
        <f t="shared" si="0"/>
        <v>110.00723756009808</v>
      </c>
      <c r="L19" s="65">
        <f t="shared" si="1"/>
        <v>99.965517272202334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1016613.32</v>
      </c>
      <c r="H20" s="66">
        <v>1151934</v>
      </c>
      <c r="I20" s="66">
        <v>1118734</v>
      </c>
      <c r="J20" s="66">
        <v>1118348.23</v>
      </c>
      <c r="K20" s="66">
        <f t="shared" si="0"/>
        <v>110.00723756009808</v>
      </c>
      <c r="L20" s="66">
        <f t="shared" si="1"/>
        <v>99.965517272202334</v>
      </c>
    </row>
    <row r="21" spans="2:12" x14ac:dyDescent="0.25">
      <c r="F21" s="35"/>
    </row>
    <row r="22" spans="2:12" x14ac:dyDescent="0.25">
      <c r="F22" s="35"/>
    </row>
    <row r="23" spans="2:12" ht="36.75" customHeight="1" x14ac:dyDescent="0.25">
      <c r="B23" s="117" t="s">
        <v>3</v>
      </c>
      <c r="C23" s="118"/>
      <c r="D23" s="118"/>
      <c r="E23" s="118"/>
      <c r="F23" s="119"/>
      <c r="G23" s="28" t="s">
        <v>46</v>
      </c>
      <c r="H23" s="28" t="s">
        <v>43</v>
      </c>
      <c r="I23" s="28" t="s">
        <v>44</v>
      </c>
      <c r="J23" s="28" t="s">
        <v>47</v>
      </c>
      <c r="K23" s="28" t="s">
        <v>6</v>
      </c>
      <c r="L23" s="28" t="s">
        <v>22</v>
      </c>
    </row>
    <row r="24" spans="2:12" x14ac:dyDescent="0.25">
      <c r="B24" s="120">
        <v>1</v>
      </c>
      <c r="C24" s="121"/>
      <c r="D24" s="121"/>
      <c r="E24" s="121"/>
      <c r="F24" s="122"/>
      <c r="G24" s="30">
        <v>2</v>
      </c>
      <c r="H24" s="30">
        <v>3</v>
      </c>
      <c r="I24" s="30">
        <v>4</v>
      </c>
      <c r="J24" s="30">
        <v>5</v>
      </c>
      <c r="K24" s="30" t="s">
        <v>13</v>
      </c>
      <c r="L24" s="30" t="s">
        <v>14</v>
      </c>
    </row>
    <row r="25" spans="2:12" x14ac:dyDescent="0.25">
      <c r="B25" s="65"/>
      <c r="C25" s="66"/>
      <c r="D25" s="67"/>
      <c r="E25" s="68"/>
      <c r="F25" s="8" t="s">
        <v>21</v>
      </c>
      <c r="G25" s="65">
        <f>G26</f>
        <v>1016731.49</v>
      </c>
      <c r="H25" s="65">
        <f>H26</f>
        <v>1163334</v>
      </c>
      <c r="I25" s="65">
        <f>I26</f>
        <v>1130134</v>
      </c>
      <c r="J25" s="65">
        <f>J26</f>
        <v>1131058.78</v>
      </c>
      <c r="K25" s="70">
        <f t="shared" ref="K25:K63" si="5">(J25*100)/G25</f>
        <v>111.24459025066687</v>
      </c>
      <c r="L25" s="70">
        <f t="shared" ref="L25:L63" si="6">(J25*100)/I25</f>
        <v>100.08182923440937</v>
      </c>
    </row>
    <row r="26" spans="2:12" x14ac:dyDescent="0.25">
      <c r="B26" s="65" t="s">
        <v>70</v>
      </c>
      <c r="C26" s="65"/>
      <c r="D26" s="65"/>
      <c r="E26" s="65"/>
      <c r="F26" s="65" t="s">
        <v>71</v>
      </c>
      <c r="G26" s="65">
        <f>G27+G34+G61</f>
        <v>1016731.49</v>
      </c>
      <c r="H26" s="65">
        <f>H27+H34+H61</f>
        <v>1163334</v>
      </c>
      <c r="I26" s="65">
        <f>I27+I34+I61</f>
        <v>1130134</v>
      </c>
      <c r="J26" s="65">
        <f>J27+J34+J61</f>
        <v>1131058.78</v>
      </c>
      <c r="K26" s="65">
        <f t="shared" si="5"/>
        <v>111.24459025066687</v>
      </c>
      <c r="L26" s="65">
        <f t="shared" si="6"/>
        <v>100.08182923440937</v>
      </c>
    </row>
    <row r="27" spans="2:12" x14ac:dyDescent="0.25">
      <c r="B27" s="65"/>
      <c r="C27" s="65" t="s">
        <v>72</v>
      </c>
      <c r="D27" s="65"/>
      <c r="E27" s="65"/>
      <c r="F27" s="65" t="s">
        <v>73</v>
      </c>
      <c r="G27" s="65">
        <f>G28+G30+G32</f>
        <v>941423.89</v>
      </c>
      <c r="H27" s="65">
        <f>H28+H30+H32</f>
        <v>1072834</v>
      </c>
      <c r="I27" s="65">
        <f>I28+I30+I32</f>
        <v>1038634</v>
      </c>
      <c r="J27" s="65">
        <f>J28+J30+J32</f>
        <v>1038471.45</v>
      </c>
      <c r="K27" s="65">
        <f t="shared" si="5"/>
        <v>110.30859329478031</v>
      </c>
      <c r="L27" s="65">
        <f t="shared" si="6"/>
        <v>99.984349636156722</v>
      </c>
    </row>
    <row r="28" spans="2:12" x14ac:dyDescent="0.25">
      <c r="B28" s="65"/>
      <c r="C28" s="65"/>
      <c r="D28" s="65" t="s">
        <v>74</v>
      </c>
      <c r="E28" s="65"/>
      <c r="F28" s="65" t="s">
        <v>75</v>
      </c>
      <c r="G28" s="65">
        <f>G29</f>
        <v>788299.91</v>
      </c>
      <c r="H28" s="65">
        <f>H29</f>
        <v>902357</v>
      </c>
      <c r="I28" s="65">
        <f>I29</f>
        <v>869057</v>
      </c>
      <c r="J28" s="65">
        <f>J29</f>
        <v>868975.38</v>
      </c>
      <c r="K28" s="65">
        <f t="shared" si="5"/>
        <v>110.23410874168437</v>
      </c>
      <c r="L28" s="65">
        <f t="shared" si="6"/>
        <v>99.990608210968901</v>
      </c>
    </row>
    <row r="29" spans="2:12" x14ac:dyDescent="0.25">
      <c r="B29" s="66"/>
      <c r="C29" s="66"/>
      <c r="D29" s="66"/>
      <c r="E29" s="66" t="s">
        <v>76</v>
      </c>
      <c r="F29" s="66" t="s">
        <v>77</v>
      </c>
      <c r="G29" s="66">
        <v>788299.91</v>
      </c>
      <c r="H29" s="66">
        <v>902357</v>
      </c>
      <c r="I29" s="66">
        <v>869057</v>
      </c>
      <c r="J29" s="66">
        <v>868975.38</v>
      </c>
      <c r="K29" s="66">
        <f t="shared" si="5"/>
        <v>110.23410874168437</v>
      </c>
      <c r="L29" s="66">
        <f t="shared" si="6"/>
        <v>99.990608210968901</v>
      </c>
    </row>
    <row r="30" spans="2:12" x14ac:dyDescent="0.25">
      <c r="B30" s="65"/>
      <c r="C30" s="65"/>
      <c r="D30" s="65" t="s">
        <v>78</v>
      </c>
      <c r="E30" s="65"/>
      <c r="F30" s="65" t="s">
        <v>79</v>
      </c>
      <c r="G30" s="65">
        <f>G31</f>
        <v>30114.240000000002</v>
      </c>
      <c r="H30" s="65">
        <f>H31</f>
        <v>30038</v>
      </c>
      <c r="I30" s="65">
        <f>I31</f>
        <v>30738</v>
      </c>
      <c r="J30" s="65">
        <f>J31</f>
        <v>30659.73</v>
      </c>
      <c r="K30" s="65">
        <f t="shared" si="5"/>
        <v>101.81140218049666</v>
      </c>
      <c r="L30" s="65">
        <f t="shared" si="6"/>
        <v>99.745364044505166</v>
      </c>
    </row>
    <row r="31" spans="2:12" x14ac:dyDescent="0.25">
      <c r="B31" s="66"/>
      <c r="C31" s="66"/>
      <c r="D31" s="66"/>
      <c r="E31" s="66" t="s">
        <v>80</v>
      </c>
      <c r="F31" s="66" t="s">
        <v>79</v>
      </c>
      <c r="G31" s="66">
        <v>30114.240000000002</v>
      </c>
      <c r="H31" s="66">
        <v>30038</v>
      </c>
      <c r="I31" s="66">
        <v>30738</v>
      </c>
      <c r="J31" s="66">
        <v>30659.73</v>
      </c>
      <c r="K31" s="66">
        <f t="shared" si="5"/>
        <v>101.81140218049666</v>
      </c>
      <c r="L31" s="66">
        <f t="shared" si="6"/>
        <v>99.745364044505166</v>
      </c>
    </row>
    <row r="32" spans="2:12" x14ac:dyDescent="0.25">
      <c r="B32" s="65"/>
      <c r="C32" s="65"/>
      <c r="D32" s="65" t="s">
        <v>81</v>
      </c>
      <c r="E32" s="65"/>
      <c r="F32" s="65" t="s">
        <v>82</v>
      </c>
      <c r="G32" s="65">
        <f>G33</f>
        <v>123009.74</v>
      </c>
      <c r="H32" s="65">
        <f>H33</f>
        <v>140439</v>
      </c>
      <c r="I32" s="65">
        <f>I33</f>
        <v>138839</v>
      </c>
      <c r="J32" s="65">
        <f>J33</f>
        <v>138836.34</v>
      </c>
      <c r="K32" s="65">
        <f t="shared" si="5"/>
        <v>112.86613564096631</v>
      </c>
      <c r="L32" s="65">
        <f t="shared" si="6"/>
        <v>99.998084111812958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123009.74</v>
      </c>
      <c r="H33" s="66">
        <v>140439</v>
      </c>
      <c r="I33" s="66">
        <v>138839</v>
      </c>
      <c r="J33" s="66">
        <v>138836.34</v>
      </c>
      <c r="K33" s="66">
        <f t="shared" si="5"/>
        <v>112.86613564096631</v>
      </c>
      <c r="L33" s="66">
        <f t="shared" si="6"/>
        <v>99.998084111812958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74107.600000000006</v>
      </c>
      <c r="H34" s="65">
        <f>H35+H40+H46+H56+H58</f>
        <v>89600</v>
      </c>
      <c r="I34" s="65">
        <f>I35+I40+I46+I56+I58</f>
        <v>90600</v>
      </c>
      <c r="J34" s="65">
        <f>J35+J40+J46+J56+J58</f>
        <v>91687.33</v>
      </c>
      <c r="K34" s="65">
        <f t="shared" si="5"/>
        <v>123.72189896852683</v>
      </c>
      <c r="L34" s="65">
        <f t="shared" si="6"/>
        <v>101.20014348785872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33058.159999999996</v>
      </c>
      <c r="H35" s="65">
        <f>H36+H37+H38+H39</f>
        <v>31300</v>
      </c>
      <c r="I35" s="65">
        <f>I36+I37+I38+I39</f>
        <v>31750</v>
      </c>
      <c r="J35" s="65">
        <f>J36+J37+J38+J39</f>
        <v>31672.68</v>
      </c>
      <c r="K35" s="65">
        <f t="shared" si="5"/>
        <v>95.808962144293588</v>
      </c>
      <c r="L35" s="65">
        <f t="shared" si="6"/>
        <v>99.756472440944876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3946.22</v>
      </c>
      <c r="H36" s="66">
        <v>3500</v>
      </c>
      <c r="I36" s="66">
        <v>3200</v>
      </c>
      <c r="J36" s="66">
        <v>3195.83</v>
      </c>
      <c r="K36" s="66">
        <f t="shared" si="5"/>
        <v>80.984587782738927</v>
      </c>
      <c r="L36" s="66">
        <f t="shared" si="6"/>
        <v>99.869687499999998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26401.17</v>
      </c>
      <c r="H37" s="66">
        <v>23300</v>
      </c>
      <c r="I37" s="66">
        <v>24600</v>
      </c>
      <c r="J37" s="66">
        <v>24596.85</v>
      </c>
      <c r="K37" s="66">
        <f t="shared" si="5"/>
        <v>93.165757426659511</v>
      </c>
      <c r="L37" s="66">
        <f t="shared" si="6"/>
        <v>99.987195121951217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860</v>
      </c>
      <c r="H38" s="66">
        <v>2000</v>
      </c>
      <c r="I38" s="66">
        <v>1350</v>
      </c>
      <c r="J38" s="66">
        <v>1325</v>
      </c>
      <c r="K38" s="66">
        <f t="shared" si="5"/>
        <v>154.06976744186048</v>
      </c>
      <c r="L38" s="66">
        <f t="shared" si="6"/>
        <v>98.148148148148152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1850.77</v>
      </c>
      <c r="H39" s="66">
        <v>2500</v>
      </c>
      <c r="I39" s="66">
        <v>2600</v>
      </c>
      <c r="J39" s="66">
        <v>2555</v>
      </c>
      <c r="K39" s="66">
        <f t="shared" si="5"/>
        <v>138.05064918925638</v>
      </c>
      <c r="L39" s="66">
        <f t="shared" si="6"/>
        <v>98.269230769230774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12539.210000000001</v>
      </c>
      <c r="H40" s="65">
        <f>H41+H42+H43+H44+H45</f>
        <v>14800</v>
      </c>
      <c r="I40" s="65">
        <f>I41+I42+I43+I44+I45</f>
        <v>15500</v>
      </c>
      <c r="J40" s="65">
        <f>J41+J42+J43+J44+J45</f>
        <v>15534.09</v>
      </c>
      <c r="K40" s="65">
        <f t="shared" si="5"/>
        <v>123.88412029146971</v>
      </c>
      <c r="L40" s="65">
        <f t="shared" si="6"/>
        <v>100.21993548387097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11400.53</v>
      </c>
      <c r="H41" s="66">
        <v>10300</v>
      </c>
      <c r="I41" s="66">
        <v>11100</v>
      </c>
      <c r="J41" s="66">
        <v>11134.09</v>
      </c>
      <c r="K41" s="66">
        <f t="shared" si="5"/>
        <v>97.66291567146439</v>
      </c>
      <c r="L41" s="66">
        <f t="shared" si="6"/>
        <v>100.30711711711712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0</v>
      </c>
      <c r="H42" s="66">
        <v>3100</v>
      </c>
      <c r="I42" s="66">
        <v>3100</v>
      </c>
      <c r="J42" s="66">
        <v>3100</v>
      </c>
      <c r="K42" s="66" t="e">
        <f t="shared" si="5"/>
        <v>#DIV/0!</v>
      </c>
      <c r="L42" s="66">
        <f t="shared" si="6"/>
        <v>100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112.61</v>
      </c>
      <c r="H43" s="66">
        <v>400</v>
      </c>
      <c r="I43" s="66">
        <v>400</v>
      </c>
      <c r="J43" s="66">
        <v>400</v>
      </c>
      <c r="K43" s="66">
        <f t="shared" si="5"/>
        <v>355.20824083118731</v>
      </c>
      <c r="L43" s="66">
        <f t="shared" si="6"/>
        <v>100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1026.07</v>
      </c>
      <c r="H44" s="66">
        <v>900</v>
      </c>
      <c r="I44" s="66">
        <v>900</v>
      </c>
      <c r="J44" s="66">
        <v>900</v>
      </c>
      <c r="K44" s="66">
        <f t="shared" si="5"/>
        <v>87.713313906458623</v>
      </c>
      <c r="L44" s="66">
        <f t="shared" si="6"/>
        <v>100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0</v>
      </c>
      <c r="H45" s="66">
        <v>100</v>
      </c>
      <c r="I45" s="66">
        <v>0</v>
      </c>
      <c r="J45" s="66">
        <v>0</v>
      </c>
      <c r="K45" s="66" t="e">
        <f t="shared" si="5"/>
        <v>#DIV/0!</v>
      </c>
      <c r="L45" s="66" t="e">
        <f t="shared" si="6"/>
        <v>#DIV/0!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27736.49</v>
      </c>
      <c r="H46" s="65">
        <f>H47+H48+H49+H50+H51+H52+H53+H54+H55</f>
        <v>42700</v>
      </c>
      <c r="I46" s="65">
        <f>I47+I48+I49+I50+I51+I52+I53+I54+I55</f>
        <v>42650</v>
      </c>
      <c r="J46" s="65">
        <f>J47+J48+J49+J50+J51+J52+J53+J54+J55</f>
        <v>43780.56</v>
      </c>
      <c r="K46" s="65">
        <f t="shared" si="5"/>
        <v>157.84462994416378</v>
      </c>
      <c r="L46" s="65">
        <f t="shared" si="6"/>
        <v>102.65078546307151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13213.53</v>
      </c>
      <c r="H47" s="66">
        <v>31300</v>
      </c>
      <c r="I47" s="66">
        <v>31300</v>
      </c>
      <c r="J47" s="66">
        <v>32672.46</v>
      </c>
      <c r="K47" s="66">
        <f t="shared" si="5"/>
        <v>247.26518954435338</v>
      </c>
      <c r="L47" s="66">
        <f t="shared" si="6"/>
        <v>104.38485623003194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1005.38</v>
      </c>
      <c r="H48" s="66">
        <v>600</v>
      </c>
      <c r="I48" s="66">
        <v>600</v>
      </c>
      <c r="J48" s="66">
        <v>500</v>
      </c>
      <c r="K48" s="66">
        <f t="shared" si="5"/>
        <v>49.732439475621156</v>
      </c>
      <c r="L48" s="66">
        <f t="shared" si="6"/>
        <v>83.333333333333329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1327.42</v>
      </c>
      <c r="H49" s="66">
        <v>100</v>
      </c>
      <c r="I49" s="66">
        <v>100</v>
      </c>
      <c r="J49" s="66">
        <v>100</v>
      </c>
      <c r="K49" s="66">
        <f t="shared" si="5"/>
        <v>7.53341067634961</v>
      </c>
      <c r="L49" s="66">
        <f t="shared" si="6"/>
        <v>100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1508.95</v>
      </c>
      <c r="H50" s="66">
        <v>4100</v>
      </c>
      <c r="I50" s="66">
        <v>4350</v>
      </c>
      <c r="J50" s="66">
        <v>4301.93</v>
      </c>
      <c r="K50" s="66">
        <f t="shared" si="5"/>
        <v>285.09427085059144</v>
      </c>
      <c r="L50" s="66">
        <f t="shared" si="6"/>
        <v>98.894942528735626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5303.25</v>
      </c>
      <c r="H51" s="66">
        <v>5400</v>
      </c>
      <c r="I51" s="66">
        <v>5400</v>
      </c>
      <c r="J51" s="66">
        <v>5400</v>
      </c>
      <c r="K51" s="66">
        <f t="shared" si="5"/>
        <v>101.82435299109036</v>
      </c>
      <c r="L51" s="66">
        <f t="shared" si="6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4687.68</v>
      </c>
      <c r="H52" s="66">
        <v>100</v>
      </c>
      <c r="I52" s="66">
        <v>0</v>
      </c>
      <c r="J52" s="66">
        <v>0</v>
      </c>
      <c r="K52" s="66">
        <f t="shared" si="5"/>
        <v>0</v>
      </c>
      <c r="L52" s="66" t="e">
        <f t="shared" si="6"/>
        <v>#DIV/0!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339.57</v>
      </c>
      <c r="H53" s="66">
        <v>700</v>
      </c>
      <c r="I53" s="66">
        <v>500</v>
      </c>
      <c r="J53" s="66">
        <v>486.25</v>
      </c>
      <c r="K53" s="66">
        <f t="shared" si="5"/>
        <v>143.1958064611126</v>
      </c>
      <c r="L53" s="66">
        <f t="shared" si="6"/>
        <v>97.25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21.58</v>
      </c>
      <c r="H54" s="66">
        <v>100</v>
      </c>
      <c r="I54" s="66">
        <v>100</v>
      </c>
      <c r="J54" s="66">
        <v>19.920000000000002</v>
      </c>
      <c r="K54" s="66">
        <f t="shared" si="5"/>
        <v>92.307692307692321</v>
      </c>
      <c r="L54" s="66">
        <f t="shared" si="6"/>
        <v>19.920000000000002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329.13</v>
      </c>
      <c r="H55" s="66">
        <v>300</v>
      </c>
      <c r="I55" s="66">
        <v>300</v>
      </c>
      <c r="J55" s="66">
        <v>300</v>
      </c>
      <c r="K55" s="66">
        <f t="shared" si="5"/>
        <v>91.14939385653085</v>
      </c>
      <c r="L55" s="66">
        <f t="shared" si="6"/>
        <v>100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0</v>
      </c>
      <c r="H56" s="65">
        <f>H57</f>
        <v>100</v>
      </c>
      <c r="I56" s="65">
        <f>I57</f>
        <v>0</v>
      </c>
      <c r="J56" s="65">
        <f>J57</f>
        <v>0</v>
      </c>
      <c r="K56" s="65" t="e">
        <f t="shared" si="5"/>
        <v>#DIV/0!</v>
      </c>
      <c r="L56" s="65" t="e">
        <f t="shared" si="6"/>
        <v>#DIV/0!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0</v>
      </c>
      <c r="H57" s="66">
        <v>100</v>
      </c>
      <c r="I57" s="66">
        <v>0</v>
      </c>
      <c r="J57" s="66">
        <v>0</v>
      </c>
      <c r="K57" s="66" t="e">
        <f t="shared" si="5"/>
        <v>#DIV/0!</v>
      </c>
      <c r="L57" s="66" t="e">
        <f t="shared" si="6"/>
        <v>#DIV/0!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</f>
        <v>773.74</v>
      </c>
      <c r="H58" s="65">
        <f>H59+H60</f>
        <v>700</v>
      </c>
      <c r="I58" s="65">
        <f>I59+I60</f>
        <v>700</v>
      </c>
      <c r="J58" s="65">
        <f>J59+J60</f>
        <v>700</v>
      </c>
      <c r="K58" s="65">
        <f t="shared" si="5"/>
        <v>90.469666813141359</v>
      </c>
      <c r="L58" s="65">
        <f t="shared" si="6"/>
        <v>100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500</v>
      </c>
      <c r="H59" s="66">
        <v>500</v>
      </c>
      <c r="I59" s="66">
        <v>500</v>
      </c>
      <c r="J59" s="66">
        <v>500</v>
      </c>
      <c r="K59" s="66">
        <f t="shared" si="5"/>
        <v>100</v>
      </c>
      <c r="L59" s="66">
        <f t="shared" si="6"/>
        <v>100</v>
      </c>
    </row>
    <row r="60" spans="2:12" x14ac:dyDescent="0.25">
      <c r="B60" s="66"/>
      <c r="C60" s="66"/>
      <c r="D60" s="66"/>
      <c r="E60" s="66" t="s">
        <v>137</v>
      </c>
      <c r="F60" s="66" t="s">
        <v>134</v>
      </c>
      <c r="G60" s="66">
        <v>273.74</v>
      </c>
      <c r="H60" s="66">
        <v>200</v>
      </c>
      <c r="I60" s="66">
        <v>200</v>
      </c>
      <c r="J60" s="66">
        <v>200</v>
      </c>
      <c r="K60" s="66">
        <f t="shared" si="5"/>
        <v>73.062029663184035</v>
      </c>
      <c r="L60" s="66">
        <f t="shared" si="6"/>
        <v>100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 t="shared" ref="G61:J62" si="7">G62</f>
        <v>1200</v>
      </c>
      <c r="H61" s="65">
        <f t="shared" si="7"/>
        <v>900</v>
      </c>
      <c r="I61" s="65">
        <f t="shared" si="7"/>
        <v>900</v>
      </c>
      <c r="J61" s="65">
        <f t="shared" si="7"/>
        <v>900</v>
      </c>
      <c r="K61" s="65">
        <f t="shared" si="5"/>
        <v>75</v>
      </c>
      <c r="L61" s="65">
        <f t="shared" si="6"/>
        <v>100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 t="shared" si="7"/>
        <v>1200</v>
      </c>
      <c r="H62" s="65">
        <f t="shared" si="7"/>
        <v>900</v>
      </c>
      <c r="I62" s="65">
        <f t="shared" si="7"/>
        <v>900</v>
      </c>
      <c r="J62" s="65">
        <f t="shared" si="7"/>
        <v>900</v>
      </c>
      <c r="K62" s="65">
        <f t="shared" si="5"/>
        <v>75</v>
      </c>
      <c r="L62" s="65">
        <f t="shared" si="6"/>
        <v>100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1200</v>
      </c>
      <c r="H63" s="66">
        <v>900</v>
      </c>
      <c r="I63" s="66">
        <v>900</v>
      </c>
      <c r="J63" s="66">
        <v>900</v>
      </c>
      <c r="K63" s="66">
        <f t="shared" si="5"/>
        <v>75</v>
      </c>
      <c r="L63" s="66">
        <f t="shared" si="6"/>
        <v>100</v>
      </c>
    </row>
    <row r="64" spans="2:12" x14ac:dyDescent="0.25">
      <c r="B64" s="65"/>
      <c r="C64" s="66"/>
      <c r="D64" s="67"/>
      <c r="E64" s="68"/>
      <c r="F64" s="8"/>
      <c r="G64" s="65"/>
      <c r="H64" s="65"/>
      <c r="I64" s="65"/>
      <c r="J64" s="65"/>
      <c r="K64" s="70"/>
      <c r="L64" s="70"/>
    </row>
  </sheetData>
  <mergeCells count="7">
    <mergeCell ref="B23:F23"/>
    <mergeCell ref="B24:F24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1016963.2499999999</v>
      </c>
      <c r="D6" s="71">
        <f>D7+D9+D11</f>
        <v>1163334</v>
      </c>
      <c r="E6" s="71">
        <f>E7+E9+E11</f>
        <v>1130134</v>
      </c>
      <c r="F6" s="71">
        <f>F7+F9+F11</f>
        <v>1118655.3500000001</v>
      </c>
      <c r="G6" s="72">
        <f t="shared" ref="G6:G19" si="0">(F6*100)/C6</f>
        <v>109.9995845474259</v>
      </c>
      <c r="H6" s="72">
        <f t="shared" ref="H6:H19" si="1">(F6*100)/E6</f>
        <v>98.984310710057386</v>
      </c>
    </row>
    <row r="7" spans="1:8" x14ac:dyDescent="0.25">
      <c r="A7"/>
      <c r="B7" s="8" t="s">
        <v>144</v>
      </c>
      <c r="C7" s="71">
        <f>C8</f>
        <v>1016613.32</v>
      </c>
      <c r="D7" s="71">
        <f>D8</f>
        <v>1151934</v>
      </c>
      <c r="E7" s="71">
        <f>E8</f>
        <v>1118734</v>
      </c>
      <c r="F7" s="71">
        <f>F8</f>
        <v>1118348.23</v>
      </c>
      <c r="G7" s="72">
        <f t="shared" si="0"/>
        <v>110.00723756009808</v>
      </c>
      <c r="H7" s="72">
        <f t="shared" si="1"/>
        <v>99.965517272202334</v>
      </c>
    </row>
    <row r="8" spans="1:8" x14ac:dyDescent="0.25">
      <c r="A8"/>
      <c r="B8" s="16" t="s">
        <v>145</v>
      </c>
      <c r="C8" s="73">
        <v>1016613.32</v>
      </c>
      <c r="D8" s="73">
        <v>1151934</v>
      </c>
      <c r="E8" s="73">
        <v>1118734</v>
      </c>
      <c r="F8" s="74">
        <v>1118348.23</v>
      </c>
      <c r="G8" s="70">
        <f t="shared" si="0"/>
        <v>110.00723756009808</v>
      </c>
      <c r="H8" s="70">
        <f t="shared" si="1"/>
        <v>99.965517272202334</v>
      </c>
    </row>
    <row r="9" spans="1:8" x14ac:dyDescent="0.25">
      <c r="A9"/>
      <c r="B9" s="8" t="s">
        <v>146</v>
      </c>
      <c r="C9" s="71">
        <f>C10</f>
        <v>157.59</v>
      </c>
      <c r="D9" s="71">
        <f>D10</f>
        <v>300</v>
      </c>
      <c r="E9" s="71">
        <f>E10</f>
        <v>300</v>
      </c>
      <c r="F9" s="71">
        <f>F10</f>
        <v>147.6</v>
      </c>
      <c r="G9" s="72">
        <f t="shared" si="0"/>
        <v>93.660765276984577</v>
      </c>
      <c r="H9" s="72">
        <f t="shared" si="1"/>
        <v>49.2</v>
      </c>
    </row>
    <row r="10" spans="1:8" x14ac:dyDescent="0.25">
      <c r="A10"/>
      <c r="B10" s="16" t="s">
        <v>147</v>
      </c>
      <c r="C10" s="73">
        <v>157.59</v>
      </c>
      <c r="D10" s="73">
        <v>300</v>
      </c>
      <c r="E10" s="73">
        <v>300</v>
      </c>
      <c r="F10" s="74">
        <v>147.6</v>
      </c>
      <c r="G10" s="70">
        <f t="shared" si="0"/>
        <v>93.660765276984577</v>
      </c>
      <c r="H10" s="70">
        <f t="shared" si="1"/>
        <v>49.2</v>
      </c>
    </row>
    <row r="11" spans="1:8" x14ac:dyDescent="0.25">
      <c r="A11"/>
      <c r="B11" s="8" t="s">
        <v>148</v>
      </c>
      <c r="C11" s="71">
        <f>C12</f>
        <v>192.34</v>
      </c>
      <c r="D11" s="71">
        <f>D12</f>
        <v>11100</v>
      </c>
      <c r="E11" s="71">
        <f>E12</f>
        <v>11100</v>
      </c>
      <c r="F11" s="71">
        <f>F12</f>
        <v>159.52000000000001</v>
      </c>
      <c r="G11" s="72">
        <f t="shared" si="0"/>
        <v>82.936466673598829</v>
      </c>
      <c r="H11" s="72">
        <f t="shared" si="1"/>
        <v>1.4371171171171171</v>
      </c>
    </row>
    <row r="12" spans="1:8" x14ac:dyDescent="0.25">
      <c r="A12"/>
      <c r="B12" s="16" t="s">
        <v>149</v>
      </c>
      <c r="C12" s="73">
        <v>192.34</v>
      </c>
      <c r="D12" s="73">
        <v>11100</v>
      </c>
      <c r="E12" s="73">
        <v>11100</v>
      </c>
      <c r="F12" s="74">
        <v>159.52000000000001</v>
      </c>
      <c r="G12" s="70">
        <f t="shared" si="0"/>
        <v>82.936466673598829</v>
      </c>
      <c r="H12" s="70">
        <f t="shared" si="1"/>
        <v>1.4371171171171171</v>
      </c>
    </row>
    <row r="13" spans="1:8" x14ac:dyDescent="0.25">
      <c r="B13" s="8" t="s">
        <v>32</v>
      </c>
      <c r="C13" s="75">
        <f>C14+C16+C18</f>
        <v>1016731.49</v>
      </c>
      <c r="D13" s="75">
        <f>D14+D16+D18</f>
        <v>1163334</v>
      </c>
      <c r="E13" s="75">
        <f>E14+E16+E18</f>
        <v>1130134</v>
      </c>
      <c r="F13" s="75">
        <f>F14+F16+F18</f>
        <v>1131058.78</v>
      </c>
      <c r="G13" s="72">
        <f t="shared" si="0"/>
        <v>111.24459025066687</v>
      </c>
      <c r="H13" s="72">
        <f t="shared" si="1"/>
        <v>100.08182923440937</v>
      </c>
    </row>
    <row r="14" spans="1:8" x14ac:dyDescent="0.25">
      <c r="A14"/>
      <c r="B14" s="8" t="s">
        <v>144</v>
      </c>
      <c r="C14" s="75">
        <f>C15</f>
        <v>1016613.32</v>
      </c>
      <c r="D14" s="75">
        <f>D15</f>
        <v>1151934</v>
      </c>
      <c r="E14" s="75">
        <f>E15</f>
        <v>1118734</v>
      </c>
      <c r="F14" s="75">
        <f>F15</f>
        <v>1118348.23</v>
      </c>
      <c r="G14" s="72">
        <f t="shared" si="0"/>
        <v>110.00723756009808</v>
      </c>
      <c r="H14" s="72">
        <f t="shared" si="1"/>
        <v>99.965517272202334</v>
      </c>
    </row>
    <row r="15" spans="1:8" x14ac:dyDescent="0.25">
      <c r="A15"/>
      <c r="B15" s="16" t="s">
        <v>145</v>
      </c>
      <c r="C15" s="73">
        <v>1016613.32</v>
      </c>
      <c r="D15" s="73">
        <v>1151934</v>
      </c>
      <c r="E15" s="76">
        <v>1118734</v>
      </c>
      <c r="F15" s="74">
        <v>1118348.23</v>
      </c>
      <c r="G15" s="70">
        <f t="shared" si="0"/>
        <v>110.00723756009808</v>
      </c>
      <c r="H15" s="70">
        <f t="shared" si="1"/>
        <v>99.965517272202334</v>
      </c>
    </row>
    <row r="16" spans="1:8" x14ac:dyDescent="0.25">
      <c r="A16"/>
      <c r="B16" s="8" t="s">
        <v>146</v>
      </c>
      <c r="C16" s="75">
        <f>C17</f>
        <v>118.17</v>
      </c>
      <c r="D16" s="75">
        <f>D17</f>
        <v>300</v>
      </c>
      <c r="E16" s="75">
        <f>E17</f>
        <v>300</v>
      </c>
      <c r="F16" s="75">
        <f>F17</f>
        <v>178.57</v>
      </c>
      <c r="G16" s="72">
        <f t="shared" si="0"/>
        <v>151.11280358805112</v>
      </c>
      <c r="H16" s="72">
        <f t="shared" si="1"/>
        <v>59.523333333333333</v>
      </c>
    </row>
    <row r="17" spans="1:8" x14ac:dyDescent="0.25">
      <c r="A17"/>
      <c r="B17" s="16" t="s">
        <v>147</v>
      </c>
      <c r="C17" s="73">
        <v>118.17</v>
      </c>
      <c r="D17" s="73">
        <v>300</v>
      </c>
      <c r="E17" s="76">
        <v>300</v>
      </c>
      <c r="F17" s="74">
        <v>178.57</v>
      </c>
      <c r="G17" s="70">
        <f t="shared" si="0"/>
        <v>151.11280358805112</v>
      </c>
      <c r="H17" s="70">
        <f t="shared" si="1"/>
        <v>59.523333333333333</v>
      </c>
    </row>
    <row r="18" spans="1:8" x14ac:dyDescent="0.25">
      <c r="A18"/>
      <c r="B18" s="8" t="s">
        <v>148</v>
      </c>
      <c r="C18" s="75">
        <f>C19</f>
        <v>0</v>
      </c>
      <c r="D18" s="75">
        <f>D19</f>
        <v>11100</v>
      </c>
      <c r="E18" s="75">
        <f>E19</f>
        <v>11100</v>
      </c>
      <c r="F18" s="75">
        <f>F19</f>
        <v>12531.98</v>
      </c>
      <c r="G18" s="72" t="e">
        <f t="shared" si="0"/>
        <v>#DIV/0!</v>
      </c>
      <c r="H18" s="72">
        <f t="shared" si="1"/>
        <v>112.90072072072073</v>
      </c>
    </row>
    <row r="19" spans="1:8" x14ac:dyDescent="0.25">
      <c r="A19"/>
      <c r="B19" s="16" t="s">
        <v>149</v>
      </c>
      <c r="C19" s="73">
        <v>0</v>
      </c>
      <c r="D19" s="73">
        <v>11100</v>
      </c>
      <c r="E19" s="76">
        <v>11100</v>
      </c>
      <c r="F19" s="74">
        <v>12531.98</v>
      </c>
      <c r="G19" s="70" t="e">
        <f t="shared" si="0"/>
        <v>#DIV/0!</v>
      </c>
      <c r="H19" s="70">
        <f t="shared" si="1"/>
        <v>112.90072072072073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1016731.49</v>
      </c>
      <c r="D6" s="75">
        <f t="shared" si="0"/>
        <v>1163334</v>
      </c>
      <c r="E6" s="75">
        <f t="shared" si="0"/>
        <v>1130134</v>
      </c>
      <c r="F6" s="75">
        <f t="shared" si="0"/>
        <v>1131058.78</v>
      </c>
      <c r="G6" s="70">
        <f>(F6*100)/C6</f>
        <v>111.24459025066687</v>
      </c>
      <c r="H6" s="70">
        <f>(F6*100)/E6</f>
        <v>100.08182923440937</v>
      </c>
    </row>
    <row r="7" spans="2:8" x14ac:dyDescent="0.25">
      <c r="B7" s="8" t="s">
        <v>150</v>
      </c>
      <c r="C7" s="75">
        <f t="shared" si="0"/>
        <v>1016731.49</v>
      </c>
      <c r="D7" s="75">
        <f t="shared" si="0"/>
        <v>1163334</v>
      </c>
      <c r="E7" s="75">
        <f t="shared" si="0"/>
        <v>1130134</v>
      </c>
      <c r="F7" s="75">
        <f t="shared" si="0"/>
        <v>1131058.78</v>
      </c>
      <c r="G7" s="70">
        <f>(F7*100)/C7</f>
        <v>111.24459025066687</v>
      </c>
      <c r="H7" s="70">
        <f>(F7*100)/E7</f>
        <v>100.08182923440937</v>
      </c>
    </row>
    <row r="8" spans="2:8" x14ac:dyDescent="0.25">
      <c r="B8" s="11" t="s">
        <v>151</v>
      </c>
      <c r="C8" s="73">
        <v>1016731.49</v>
      </c>
      <c r="D8" s="73">
        <v>1163334</v>
      </c>
      <c r="E8" s="73">
        <v>1130134</v>
      </c>
      <c r="F8" s="74">
        <v>1131058.78</v>
      </c>
      <c r="G8" s="70">
        <f>(F8*100)/C8</f>
        <v>111.24459025066687</v>
      </c>
      <c r="H8" s="70">
        <f>(F8*100)/E8</f>
        <v>100.08182923440937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793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152</v>
      </c>
      <c r="C1" s="39"/>
    </row>
    <row r="2" spans="1:6" ht="15" customHeight="1" x14ac:dyDescent="0.2">
      <c r="A2" s="41" t="s">
        <v>34</v>
      </c>
      <c r="B2" s="42" t="s">
        <v>153</v>
      </c>
      <c r="C2" s="39"/>
    </row>
    <row r="3" spans="1:6" s="39" customFormat="1" ht="43.5" customHeight="1" x14ac:dyDescent="0.2">
      <c r="A3" s="43" t="s">
        <v>35</v>
      </c>
      <c r="B3" s="37" t="s">
        <v>154</v>
      </c>
    </row>
    <row r="4" spans="1:6" s="39" customFormat="1" x14ac:dyDescent="0.2">
      <c r="A4" s="43" t="s">
        <v>36</v>
      </c>
      <c r="B4" s="44" t="s">
        <v>155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156</v>
      </c>
      <c r="B7" s="46"/>
      <c r="C7" s="77">
        <f>C12</f>
        <v>1151934</v>
      </c>
      <c r="D7" s="77">
        <f>D12</f>
        <v>1118734</v>
      </c>
      <c r="E7" s="77">
        <f>E12</f>
        <v>1118348.23</v>
      </c>
      <c r="F7" s="77">
        <f>(E7*100)/D7</f>
        <v>99.965517272202334</v>
      </c>
    </row>
    <row r="8" spans="1:6" x14ac:dyDescent="0.2">
      <c r="A8" s="47" t="s">
        <v>72</v>
      </c>
      <c r="B8" s="46"/>
      <c r="C8" s="77">
        <f>C57+C61</f>
        <v>300</v>
      </c>
      <c r="D8" s="77">
        <f>D57+D61</f>
        <v>300</v>
      </c>
      <c r="E8" s="77">
        <f>E57+E61</f>
        <v>178.57</v>
      </c>
      <c r="F8" s="77">
        <f>(E8*100)/D8</f>
        <v>59.523333333333333</v>
      </c>
    </row>
    <row r="9" spans="1:6" x14ac:dyDescent="0.2">
      <c r="A9" s="47" t="s">
        <v>157</v>
      </c>
      <c r="B9" s="46"/>
      <c r="C9" s="77">
        <f>C70</f>
        <v>11100</v>
      </c>
      <c r="D9" s="77">
        <f>D70</f>
        <v>11100</v>
      </c>
      <c r="E9" s="77">
        <f>E70</f>
        <v>12531.98</v>
      </c>
      <c r="F9" s="77">
        <f>(E9*100)/D9</f>
        <v>112.90072072072073</v>
      </c>
    </row>
    <row r="10" spans="1:6" s="57" customFormat="1" x14ac:dyDescent="0.2"/>
    <row r="11" spans="1:6" ht="38.25" x14ac:dyDescent="0.2">
      <c r="A11" s="47" t="s">
        <v>158</v>
      </c>
      <c r="B11" s="47" t="s">
        <v>159</v>
      </c>
      <c r="C11" s="47" t="s">
        <v>43</v>
      </c>
      <c r="D11" s="47" t="s">
        <v>160</v>
      </c>
      <c r="E11" s="47" t="s">
        <v>161</v>
      </c>
      <c r="F11" s="47" t="s">
        <v>162</v>
      </c>
    </row>
    <row r="12" spans="1:6" x14ac:dyDescent="0.2">
      <c r="A12" s="49" t="s">
        <v>70</v>
      </c>
      <c r="B12" s="50" t="s">
        <v>71</v>
      </c>
      <c r="C12" s="80">
        <f>C13+C21+C48</f>
        <v>1151934</v>
      </c>
      <c r="D12" s="80">
        <f>D13+D21+D48</f>
        <v>1118734</v>
      </c>
      <c r="E12" s="80">
        <f>E13+E21+E48</f>
        <v>1118348.23</v>
      </c>
      <c r="F12" s="81">
        <f>(E12*100)/D12</f>
        <v>99.965517272202334</v>
      </c>
    </row>
    <row r="13" spans="1:6" x14ac:dyDescent="0.2">
      <c r="A13" s="51" t="s">
        <v>72</v>
      </c>
      <c r="B13" s="52" t="s">
        <v>73</v>
      </c>
      <c r="C13" s="82">
        <f>C14+C17+C19</f>
        <v>1072834</v>
      </c>
      <c r="D13" s="82">
        <f>D14+D17+D19</f>
        <v>1038634</v>
      </c>
      <c r="E13" s="82">
        <f>E14+E17+E19</f>
        <v>1038471.45</v>
      </c>
      <c r="F13" s="81">
        <f>(E13*100)/D13</f>
        <v>99.984349636156722</v>
      </c>
    </row>
    <row r="14" spans="1:6" x14ac:dyDescent="0.2">
      <c r="A14" s="53" t="s">
        <v>74</v>
      </c>
      <c r="B14" s="54" t="s">
        <v>75</v>
      </c>
      <c r="C14" s="83">
        <f>C15+C16</f>
        <v>902357</v>
      </c>
      <c r="D14" s="83">
        <f>D15+D16</f>
        <v>869057</v>
      </c>
      <c r="E14" s="83">
        <f>E15+E16</f>
        <v>868975.38</v>
      </c>
      <c r="F14" s="83">
        <f>(E14*100)/D14</f>
        <v>99.990608210968901</v>
      </c>
    </row>
    <row r="15" spans="1:6" x14ac:dyDescent="0.2">
      <c r="A15" s="55" t="s">
        <v>76</v>
      </c>
      <c r="B15" s="56" t="s">
        <v>77</v>
      </c>
      <c r="C15" s="84">
        <v>902357</v>
      </c>
      <c r="D15" s="84">
        <v>869057</v>
      </c>
      <c r="E15" s="84">
        <v>868975.38</v>
      </c>
      <c r="F15" s="84"/>
    </row>
    <row r="16" spans="1:6" x14ac:dyDescent="0.2">
      <c r="A16" s="55" t="s">
        <v>164</v>
      </c>
      <c r="B16" s="56" t="s">
        <v>165</v>
      </c>
      <c r="C16" s="84">
        <v>0</v>
      </c>
      <c r="D16" s="84">
        <v>0</v>
      </c>
      <c r="E16" s="84">
        <v>0</v>
      </c>
      <c r="F16" s="84"/>
    </row>
    <row r="17" spans="1:8" x14ac:dyDescent="0.2">
      <c r="A17" s="53" t="s">
        <v>78</v>
      </c>
      <c r="B17" s="54" t="s">
        <v>79</v>
      </c>
      <c r="C17" s="83">
        <f>C18</f>
        <v>30038</v>
      </c>
      <c r="D17" s="83">
        <f>D18</f>
        <v>30738</v>
      </c>
      <c r="E17" s="83">
        <f>E18</f>
        <v>30659.73</v>
      </c>
      <c r="F17" s="83">
        <f>(E17*100)/D17</f>
        <v>99.745364044505166</v>
      </c>
    </row>
    <row r="18" spans="1:8" x14ac:dyDescent="0.2">
      <c r="A18" s="55" t="s">
        <v>80</v>
      </c>
      <c r="B18" s="56" t="s">
        <v>79</v>
      </c>
      <c r="C18" s="84">
        <v>30038</v>
      </c>
      <c r="D18" s="84">
        <v>30738</v>
      </c>
      <c r="E18" s="84">
        <v>30659.73</v>
      </c>
      <c r="F18" s="84"/>
    </row>
    <row r="19" spans="1:8" ht="15" x14ac:dyDescent="0.25">
      <c r="A19" s="53" t="s">
        <v>81</v>
      </c>
      <c r="B19" s="54" t="s">
        <v>82</v>
      </c>
      <c r="C19" s="83">
        <f>C20</f>
        <v>140439</v>
      </c>
      <c r="D19" s="83">
        <f>D20</f>
        <v>138839</v>
      </c>
      <c r="E19" s="83">
        <f>E20</f>
        <v>138836.34</v>
      </c>
      <c r="F19" s="83">
        <f>(E19*100)/D19</f>
        <v>99.998084111812958</v>
      </c>
      <c r="H19"/>
    </row>
    <row r="20" spans="1:8" x14ac:dyDescent="0.2">
      <c r="A20" s="55" t="s">
        <v>83</v>
      </c>
      <c r="B20" s="56" t="s">
        <v>84</v>
      </c>
      <c r="C20" s="84">
        <v>140439</v>
      </c>
      <c r="D20" s="84">
        <v>138839</v>
      </c>
      <c r="E20" s="84">
        <v>138836.34</v>
      </c>
      <c r="F20" s="84"/>
    </row>
    <row r="21" spans="1:8" x14ac:dyDescent="0.2">
      <c r="A21" s="51" t="s">
        <v>85</v>
      </c>
      <c r="B21" s="52" t="s">
        <v>86</v>
      </c>
      <c r="C21" s="82">
        <f>C22+C27+C33+C43+C45</f>
        <v>78200</v>
      </c>
      <c r="D21" s="82">
        <f>D22+D27+D33+D43+D45</f>
        <v>79200</v>
      </c>
      <c r="E21" s="82">
        <f>E22+E27+E33+E43+E45</f>
        <v>78976.78</v>
      </c>
      <c r="F21" s="81">
        <f>(E21*100)/D21</f>
        <v>99.718156565656571</v>
      </c>
    </row>
    <row r="22" spans="1:8" x14ac:dyDescent="0.2">
      <c r="A22" s="53" t="s">
        <v>87</v>
      </c>
      <c r="B22" s="54" t="s">
        <v>88</v>
      </c>
      <c r="C22" s="83">
        <f>C23+C24+C25+C26</f>
        <v>31300</v>
      </c>
      <c r="D22" s="83">
        <f>D23+D24+D25+D26</f>
        <v>31750</v>
      </c>
      <c r="E22" s="83">
        <f>E23+E24+E25+E26</f>
        <v>31672.68</v>
      </c>
      <c r="F22" s="83">
        <f>(E22*100)/D22</f>
        <v>99.756472440944876</v>
      </c>
    </row>
    <row r="23" spans="1:8" x14ac:dyDescent="0.2">
      <c r="A23" s="55" t="s">
        <v>89</v>
      </c>
      <c r="B23" s="56" t="s">
        <v>90</v>
      </c>
      <c r="C23" s="84">
        <v>3500</v>
      </c>
      <c r="D23" s="84">
        <v>3200</v>
      </c>
      <c r="E23" s="84">
        <v>3195.83</v>
      </c>
      <c r="F23" s="84"/>
    </row>
    <row r="24" spans="1:8" ht="25.5" x14ac:dyDescent="0.2">
      <c r="A24" s="55" t="s">
        <v>91</v>
      </c>
      <c r="B24" s="56" t="s">
        <v>92</v>
      </c>
      <c r="C24" s="84">
        <v>23300</v>
      </c>
      <c r="D24" s="84">
        <v>24600</v>
      </c>
      <c r="E24" s="84">
        <v>24596.85</v>
      </c>
      <c r="F24" s="84"/>
    </row>
    <row r="25" spans="1:8" x14ac:dyDescent="0.2">
      <c r="A25" s="55" t="s">
        <v>93</v>
      </c>
      <c r="B25" s="56" t="s">
        <v>94</v>
      </c>
      <c r="C25" s="84">
        <v>2000</v>
      </c>
      <c r="D25" s="84">
        <v>1350</v>
      </c>
      <c r="E25" s="84">
        <v>1325</v>
      </c>
      <c r="F25" s="84"/>
    </row>
    <row r="26" spans="1:8" x14ac:dyDescent="0.2">
      <c r="A26" s="55" t="s">
        <v>95</v>
      </c>
      <c r="B26" s="56" t="s">
        <v>96</v>
      </c>
      <c r="C26" s="84">
        <v>2500</v>
      </c>
      <c r="D26" s="84">
        <v>2600</v>
      </c>
      <c r="E26" s="84">
        <v>2555</v>
      </c>
      <c r="F26" s="84"/>
    </row>
    <row r="27" spans="1:8" x14ac:dyDescent="0.2">
      <c r="A27" s="53" t="s">
        <v>97</v>
      </c>
      <c r="B27" s="54" t="s">
        <v>98</v>
      </c>
      <c r="C27" s="83">
        <f>C28+C29+C30+C31+C32</f>
        <v>14500</v>
      </c>
      <c r="D27" s="83">
        <f>D28+D29+D30+D31+D32</f>
        <v>15200</v>
      </c>
      <c r="E27" s="83">
        <f>E28+E29+E30+E31+E32</f>
        <v>15196</v>
      </c>
      <c r="F27" s="83">
        <f>(E27*100)/D27</f>
        <v>99.973684210526315</v>
      </c>
    </row>
    <row r="28" spans="1:8" x14ac:dyDescent="0.2">
      <c r="A28" s="55" t="s">
        <v>99</v>
      </c>
      <c r="B28" s="56" t="s">
        <v>100</v>
      </c>
      <c r="C28" s="84">
        <v>10000</v>
      </c>
      <c r="D28" s="84">
        <v>10800</v>
      </c>
      <c r="E28" s="84">
        <v>10796</v>
      </c>
      <c r="F28" s="84"/>
    </row>
    <row r="29" spans="1:8" x14ac:dyDescent="0.2">
      <c r="A29" s="55" t="s">
        <v>101</v>
      </c>
      <c r="B29" s="56" t="s">
        <v>102</v>
      </c>
      <c r="C29" s="84">
        <v>3100</v>
      </c>
      <c r="D29" s="84">
        <v>3100</v>
      </c>
      <c r="E29" s="84">
        <v>3100</v>
      </c>
      <c r="F29" s="84"/>
    </row>
    <row r="30" spans="1:8" x14ac:dyDescent="0.2">
      <c r="A30" s="55" t="s">
        <v>103</v>
      </c>
      <c r="B30" s="56" t="s">
        <v>104</v>
      </c>
      <c r="C30" s="84">
        <v>400</v>
      </c>
      <c r="D30" s="84">
        <v>400</v>
      </c>
      <c r="E30" s="84">
        <v>400</v>
      </c>
      <c r="F30" s="84"/>
    </row>
    <row r="31" spans="1:8" x14ac:dyDescent="0.2">
      <c r="A31" s="55" t="s">
        <v>105</v>
      </c>
      <c r="B31" s="56" t="s">
        <v>106</v>
      </c>
      <c r="C31" s="84">
        <v>900</v>
      </c>
      <c r="D31" s="84">
        <v>900</v>
      </c>
      <c r="E31" s="84">
        <v>900</v>
      </c>
      <c r="F31" s="84"/>
    </row>
    <row r="32" spans="1:8" x14ac:dyDescent="0.2">
      <c r="A32" s="55" t="s">
        <v>107</v>
      </c>
      <c r="B32" s="56" t="s">
        <v>108</v>
      </c>
      <c r="C32" s="84">
        <v>100</v>
      </c>
      <c r="D32" s="84">
        <v>0</v>
      </c>
      <c r="E32" s="84">
        <v>0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31600</v>
      </c>
      <c r="D33" s="83">
        <f>D34+D35+D36+D37+D38+D39+D40+D41+D42</f>
        <v>31550</v>
      </c>
      <c r="E33" s="83">
        <f>E34+E35+E36+E37+E38+E39+E40+E41+E42</f>
        <v>31408.1</v>
      </c>
      <c r="F33" s="83">
        <f>(E33*100)/D33</f>
        <v>99.55023771790809</v>
      </c>
    </row>
    <row r="34" spans="1:6" x14ac:dyDescent="0.2">
      <c r="A34" s="55" t="s">
        <v>111</v>
      </c>
      <c r="B34" s="56" t="s">
        <v>112</v>
      </c>
      <c r="C34" s="84">
        <v>20300</v>
      </c>
      <c r="D34" s="84">
        <v>20300</v>
      </c>
      <c r="E34" s="84">
        <v>20300</v>
      </c>
      <c r="F34" s="84"/>
    </row>
    <row r="35" spans="1:6" x14ac:dyDescent="0.2">
      <c r="A35" s="55" t="s">
        <v>113</v>
      </c>
      <c r="B35" s="56" t="s">
        <v>114</v>
      </c>
      <c r="C35" s="84">
        <v>500</v>
      </c>
      <c r="D35" s="84">
        <v>500</v>
      </c>
      <c r="E35" s="84">
        <v>500</v>
      </c>
      <c r="F35" s="84"/>
    </row>
    <row r="36" spans="1:6" x14ac:dyDescent="0.2">
      <c r="A36" s="55" t="s">
        <v>115</v>
      </c>
      <c r="B36" s="56" t="s">
        <v>116</v>
      </c>
      <c r="C36" s="84">
        <v>100</v>
      </c>
      <c r="D36" s="84">
        <v>100</v>
      </c>
      <c r="E36" s="84">
        <v>100</v>
      </c>
      <c r="F36" s="84"/>
    </row>
    <row r="37" spans="1:6" x14ac:dyDescent="0.2">
      <c r="A37" s="55" t="s">
        <v>117</v>
      </c>
      <c r="B37" s="56" t="s">
        <v>118</v>
      </c>
      <c r="C37" s="84">
        <v>4100</v>
      </c>
      <c r="D37" s="84">
        <v>4350</v>
      </c>
      <c r="E37" s="84">
        <v>4301.93</v>
      </c>
      <c r="F37" s="84"/>
    </row>
    <row r="38" spans="1:6" x14ac:dyDescent="0.2">
      <c r="A38" s="55" t="s">
        <v>119</v>
      </c>
      <c r="B38" s="56" t="s">
        <v>120</v>
      </c>
      <c r="C38" s="84">
        <v>5400</v>
      </c>
      <c r="D38" s="84">
        <v>5400</v>
      </c>
      <c r="E38" s="84">
        <v>5400</v>
      </c>
      <c r="F38" s="84"/>
    </row>
    <row r="39" spans="1:6" x14ac:dyDescent="0.2">
      <c r="A39" s="55" t="s">
        <v>121</v>
      </c>
      <c r="B39" s="56" t="s">
        <v>122</v>
      </c>
      <c r="C39" s="84">
        <v>100</v>
      </c>
      <c r="D39" s="84">
        <v>0</v>
      </c>
      <c r="E39" s="84">
        <v>0</v>
      </c>
      <c r="F39" s="84"/>
    </row>
    <row r="40" spans="1:6" x14ac:dyDescent="0.2">
      <c r="A40" s="55" t="s">
        <v>123</v>
      </c>
      <c r="B40" s="56" t="s">
        <v>124</v>
      </c>
      <c r="C40" s="84">
        <v>700</v>
      </c>
      <c r="D40" s="84">
        <v>500</v>
      </c>
      <c r="E40" s="84">
        <v>486.25</v>
      </c>
      <c r="F40" s="84"/>
    </row>
    <row r="41" spans="1:6" x14ac:dyDescent="0.2">
      <c r="A41" s="55" t="s">
        <v>125</v>
      </c>
      <c r="B41" s="56" t="s">
        <v>126</v>
      </c>
      <c r="C41" s="84">
        <v>100</v>
      </c>
      <c r="D41" s="84">
        <v>100</v>
      </c>
      <c r="E41" s="84">
        <v>19.920000000000002</v>
      </c>
      <c r="F41" s="84"/>
    </row>
    <row r="42" spans="1:6" x14ac:dyDescent="0.2">
      <c r="A42" s="55" t="s">
        <v>127</v>
      </c>
      <c r="B42" s="56" t="s">
        <v>128</v>
      </c>
      <c r="C42" s="84">
        <v>300</v>
      </c>
      <c r="D42" s="84">
        <v>300</v>
      </c>
      <c r="E42" s="84">
        <v>300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100</v>
      </c>
      <c r="D43" s="83">
        <f>D44</f>
        <v>0</v>
      </c>
      <c r="E43" s="83">
        <f>E44</f>
        <v>0</v>
      </c>
      <c r="F43" s="83" t="e">
        <f>(E43*100)/D43</f>
        <v>#DIV/0!</v>
      </c>
    </row>
    <row r="44" spans="1:6" ht="25.5" x14ac:dyDescent="0.2">
      <c r="A44" s="55" t="s">
        <v>131</v>
      </c>
      <c r="B44" s="56" t="s">
        <v>132</v>
      </c>
      <c r="C44" s="84">
        <v>100</v>
      </c>
      <c r="D44" s="84">
        <v>0</v>
      </c>
      <c r="E44" s="84">
        <v>0</v>
      </c>
      <c r="F44" s="84"/>
    </row>
    <row r="45" spans="1:6" x14ac:dyDescent="0.2">
      <c r="A45" s="53" t="s">
        <v>133</v>
      </c>
      <c r="B45" s="54" t="s">
        <v>134</v>
      </c>
      <c r="C45" s="83">
        <f>C46+C47</f>
        <v>700</v>
      </c>
      <c r="D45" s="83">
        <f>D46+D47</f>
        <v>700</v>
      </c>
      <c r="E45" s="83">
        <f>E46+E47</f>
        <v>700</v>
      </c>
      <c r="F45" s="83">
        <f>(E45*100)/D45</f>
        <v>100</v>
      </c>
    </row>
    <row r="46" spans="1:6" x14ac:dyDescent="0.2">
      <c r="A46" s="55" t="s">
        <v>135</v>
      </c>
      <c r="B46" s="56" t="s">
        <v>136</v>
      </c>
      <c r="C46" s="84">
        <v>500</v>
      </c>
      <c r="D46" s="84">
        <v>500</v>
      </c>
      <c r="E46" s="84">
        <v>500</v>
      </c>
      <c r="F46" s="84"/>
    </row>
    <row r="47" spans="1:6" x14ac:dyDescent="0.2">
      <c r="A47" s="55" t="s">
        <v>137</v>
      </c>
      <c r="B47" s="56" t="s">
        <v>134</v>
      </c>
      <c r="C47" s="84">
        <v>200</v>
      </c>
      <c r="D47" s="84">
        <v>200</v>
      </c>
      <c r="E47" s="84">
        <v>200</v>
      </c>
      <c r="F47" s="84"/>
    </row>
    <row r="48" spans="1:6" x14ac:dyDescent="0.2">
      <c r="A48" s="51" t="s">
        <v>138</v>
      </c>
      <c r="B48" s="52" t="s">
        <v>139</v>
      </c>
      <c r="C48" s="82">
        <f t="shared" ref="C48:E49" si="0">C49</f>
        <v>900</v>
      </c>
      <c r="D48" s="82">
        <f t="shared" si="0"/>
        <v>900</v>
      </c>
      <c r="E48" s="82">
        <f t="shared" si="0"/>
        <v>900</v>
      </c>
      <c r="F48" s="81">
        <f>(E48*100)/D48</f>
        <v>100</v>
      </c>
    </row>
    <row r="49" spans="1:6" x14ac:dyDescent="0.2">
      <c r="A49" s="53" t="s">
        <v>140</v>
      </c>
      <c r="B49" s="54" t="s">
        <v>141</v>
      </c>
      <c r="C49" s="83">
        <f t="shared" si="0"/>
        <v>900</v>
      </c>
      <c r="D49" s="83">
        <f t="shared" si="0"/>
        <v>900</v>
      </c>
      <c r="E49" s="83">
        <f t="shared" si="0"/>
        <v>900</v>
      </c>
      <c r="F49" s="83">
        <f>(E49*100)/D49</f>
        <v>100</v>
      </c>
    </row>
    <row r="50" spans="1:6" x14ac:dyDescent="0.2">
      <c r="A50" s="55" t="s">
        <v>142</v>
      </c>
      <c r="B50" s="56" t="s">
        <v>143</v>
      </c>
      <c r="C50" s="84">
        <v>900</v>
      </c>
      <c r="D50" s="84">
        <v>900</v>
      </c>
      <c r="E50" s="84">
        <v>900</v>
      </c>
      <c r="F50" s="84"/>
    </row>
    <row r="51" spans="1:6" x14ac:dyDescent="0.2">
      <c r="A51" s="49" t="s">
        <v>50</v>
      </c>
      <c r="B51" s="50" t="s">
        <v>51</v>
      </c>
      <c r="C51" s="80">
        <f t="shared" ref="C51:E52" si="1">C52</f>
        <v>1151934</v>
      </c>
      <c r="D51" s="80">
        <f t="shared" si="1"/>
        <v>1118734</v>
      </c>
      <c r="E51" s="80">
        <f t="shared" si="1"/>
        <v>1118348.23</v>
      </c>
      <c r="F51" s="81">
        <f>(E51*100)/D51</f>
        <v>99.965517272202334</v>
      </c>
    </row>
    <row r="52" spans="1:6" x14ac:dyDescent="0.2">
      <c r="A52" s="51" t="s">
        <v>64</v>
      </c>
      <c r="B52" s="52" t="s">
        <v>65</v>
      </c>
      <c r="C52" s="82">
        <f t="shared" si="1"/>
        <v>1151934</v>
      </c>
      <c r="D52" s="82">
        <f t="shared" si="1"/>
        <v>1118734</v>
      </c>
      <c r="E52" s="82">
        <f t="shared" si="1"/>
        <v>1118348.23</v>
      </c>
      <c r="F52" s="81">
        <f>(E52*100)/D52</f>
        <v>99.965517272202334</v>
      </c>
    </row>
    <row r="53" spans="1:6" ht="25.5" x14ac:dyDescent="0.2">
      <c r="A53" s="53" t="s">
        <v>66</v>
      </c>
      <c r="B53" s="54" t="s">
        <v>67</v>
      </c>
      <c r="C53" s="83">
        <f>C54+C55</f>
        <v>1151934</v>
      </c>
      <c r="D53" s="83">
        <f>D54+D55</f>
        <v>1118734</v>
      </c>
      <c r="E53" s="83">
        <f>E54+E55</f>
        <v>1118348.23</v>
      </c>
      <c r="F53" s="83">
        <f>(E53*100)/D53</f>
        <v>99.965517272202334</v>
      </c>
    </row>
    <row r="54" spans="1:6" x14ac:dyDescent="0.2">
      <c r="A54" s="55" t="s">
        <v>68</v>
      </c>
      <c r="B54" s="56" t="s">
        <v>69</v>
      </c>
      <c r="C54" s="84">
        <v>1151934</v>
      </c>
      <c r="D54" s="84">
        <v>1118734</v>
      </c>
      <c r="E54" s="84">
        <v>1118348.23</v>
      </c>
      <c r="F54" s="84"/>
    </row>
    <row r="55" spans="1:6" ht="25.5" x14ac:dyDescent="0.2">
      <c r="A55" s="55" t="s">
        <v>166</v>
      </c>
      <c r="B55" s="56" t="s">
        <v>167</v>
      </c>
      <c r="C55" s="84">
        <v>0</v>
      </c>
      <c r="D55" s="84">
        <v>0</v>
      </c>
      <c r="E55" s="84">
        <v>0</v>
      </c>
      <c r="F55" s="84"/>
    </row>
    <row r="56" spans="1:6" x14ac:dyDescent="0.2">
      <c r="A56" s="48" t="s">
        <v>156</v>
      </c>
      <c r="B56" s="48" t="s">
        <v>163</v>
      </c>
      <c r="C56" s="78"/>
      <c r="D56" s="78"/>
      <c r="E56" s="78"/>
      <c r="F56" s="79" t="e">
        <f>(E56*100)/D56</f>
        <v>#DIV/0!</v>
      </c>
    </row>
    <row r="57" spans="1:6" x14ac:dyDescent="0.2">
      <c r="A57" s="49" t="s">
        <v>70</v>
      </c>
      <c r="B57" s="50" t="s">
        <v>71</v>
      </c>
      <c r="C57" s="80">
        <f t="shared" ref="C57:E59" si="2">C58</f>
        <v>300</v>
      </c>
      <c r="D57" s="80">
        <f t="shared" si="2"/>
        <v>300</v>
      </c>
      <c r="E57" s="80">
        <f t="shared" si="2"/>
        <v>178.57</v>
      </c>
      <c r="F57" s="81">
        <f>(E57*100)/D57</f>
        <v>59.523333333333333</v>
      </c>
    </row>
    <row r="58" spans="1:6" x14ac:dyDescent="0.2">
      <c r="A58" s="51" t="s">
        <v>85</v>
      </c>
      <c r="B58" s="52" t="s">
        <v>86</v>
      </c>
      <c r="C58" s="82">
        <f t="shared" si="2"/>
        <v>300</v>
      </c>
      <c r="D58" s="82">
        <f t="shared" si="2"/>
        <v>300</v>
      </c>
      <c r="E58" s="82">
        <f t="shared" si="2"/>
        <v>178.57</v>
      </c>
      <c r="F58" s="81">
        <f>(E58*100)/D58</f>
        <v>59.523333333333333</v>
      </c>
    </row>
    <row r="59" spans="1:6" x14ac:dyDescent="0.2">
      <c r="A59" s="53" t="s">
        <v>97</v>
      </c>
      <c r="B59" s="54" t="s">
        <v>98</v>
      </c>
      <c r="C59" s="83">
        <f t="shared" si="2"/>
        <v>300</v>
      </c>
      <c r="D59" s="83">
        <f t="shared" si="2"/>
        <v>300</v>
      </c>
      <c r="E59" s="83">
        <f t="shared" si="2"/>
        <v>178.57</v>
      </c>
      <c r="F59" s="83">
        <f>(E59*100)/D59</f>
        <v>59.523333333333333</v>
      </c>
    </row>
    <row r="60" spans="1:6" x14ac:dyDescent="0.2">
      <c r="A60" s="55" t="s">
        <v>99</v>
      </c>
      <c r="B60" s="56" t="s">
        <v>100</v>
      </c>
      <c r="C60" s="84">
        <v>300</v>
      </c>
      <c r="D60" s="84">
        <v>300</v>
      </c>
      <c r="E60" s="84">
        <v>178.57</v>
      </c>
      <c r="F60" s="84"/>
    </row>
    <row r="61" spans="1:6" x14ac:dyDescent="0.2">
      <c r="A61" s="49" t="s">
        <v>169</v>
      </c>
      <c r="B61" s="50" t="s">
        <v>170</v>
      </c>
      <c r="C61" s="80">
        <f t="shared" ref="C61:E63" si="3">C62</f>
        <v>0</v>
      </c>
      <c r="D61" s="80">
        <f t="shared" si="3"/>
        <v>0</v>
      </c>
      <c r="E61" s="80">
        <f t="shared" si="3"/>
        <v>0</v>
      </c>
      <c r="F61" s="81" t="e">
        <f>(E61*100)/D61</f>
        <v>#DIV/0!</v>
      </c>
    </row>
    <row r="62" spans="1:6" x14ac:dyDescent="0.2">
      <c r="A62" s="51" t="s">
        <v>171</v>
      </c>
      <c r="B62" s="52" t="s">
        <v>172</v>
      </c>
      <c r="C62" s="82">
        <f t="shared" si="3"/>
        <v>0</v>
      </c>
      <c r="D62" s="82">
        <f t="shared" si="3"/>
        <v>0</v>
      </c>
      <c r="E62" s="82">
        <f t="shared" si="3"/>
        <v>0</v>
      </c>
      <c r="F62" s="81" t="e">
        <f>(E62*100)/D62</f>
        <v>#DIV/0!</v>
      </c>
    </row>
    <row r="63" spans="1:6" x14ac:dyDescent="0.2">
      <c r="A63" s="53" t="s">
        <v>173</v>
      </c>
      <c r="B63" s="54" t="s">
        <v>174</v>
      </c>
      <c r="C63" s="83">
        <f t="shared" si="3"/>
        <v>0</v>
      </c>
      <c r="D63" s="83">
        <f t="shared" si="3"/>
        <v>0</v>
      </c>
      <c r="E63" s="83">
        <f t="shared" si="3"/>
        <v>0</v>
      </c>
      <c r="F63" s="83" t="e">
        <f>(E63*100)/D63</f>
        <v>#DIV/0!</v>
      </c>
    </row>
    <row r="64" spans="1:6" x14ac:dyDescent="0.2">
      <c r="A64" s="55" t="s">
        <v>175</v>
      </c>
      <c r="B64" s="56" t="s">
        <v>176</v>
      </c>
      <c r="C64" s="84">
        <v>0</v>
      </c>
      <c r="D64" s="84">
        <v>0</v>
      </c>
      <c r="E64" s="84">
        <v>0</v>
      </c>
      <c r="F64" s="84"/>
    </row>
    <row r="65" spans="1:6" x14ac:dyDescent="0.2">
      <c r="A65" s="49" t="s">
        <v>50</v>
      </c>
      <c r="B65" s="50" t="s">
        <v>51</v>
      </c>
      <c r="C65" s="80">
        <f t="shared" ref="C65:E67" si="4">C66</f>
        <v>300</v>
      </c>
      <c r="D65" s="80">
        <f t="shared" si="4"/>
        <v>300</v>
      </c>
      <c r="E65" s="80">
        <f t="shared" si="4"/>
        <v>147.6</v>
      </c>
      <c r="F65" s="81">
        <f>(E65*100)/D65</f>
        <v>49.2</v>
      </c>
    </row>
    <row r="66" spans="1:6" x14ac:dyDescent="0.2">
      <c r="A66" s="51" t="s">
        <v>58</v>
      </c>
      <c r="B66" s="52" t="s">
        <v>59</v>
      </c>
      <c r="C66" s="82">
        <f t="shared" si="4"/>
        <v>300</v>
      </c>
      <c r="D66" s="82">
        <f t="shared" si="4"/>
        <v>300</v>
      </c>
      <c r="E66" s="82">
        <f t="shared" si="4"/>
        <v>147.6</v>
      </c>
      <c r="F66" s="81">
        <f>(E66*100)/D66</f>
        <v>49.2</v>
      </c>
    </row>
    <row r="67" spans="1:6" x14ac:dyDescent="0.2">
      <c r="A67" s="53" t="s">
        <v>60</v>
      </c>
      <c r="B67" s="54" t="s">
        <v>61</v>
      </c>
      <c r="C67" s="83">
        <f t="shared" si="4"/>
        <v>300</v>
      </c>
      <c r="D67" s="83">
        <f t="shared" si="4"/>
        <v>300</v>
      </c>
      <c r="E67" s="83">
        <f t="shared" si="4"/>
        <v>147.6</v>
      </c>
      <c r="F67" s="83">
        <f>(E67*100)/D67</f>
        <v>49.2</v>
      </c>
    </row>
    <row r="68" spans="1:6" x14ac:dyDescent="0.2">
      <c r="A68" s="55" t="s">
        <v>62</v>
      </c>
      <c r="B68" s="56" t="s">
        <v>63</v>
      </c>
      <c r="C68" s="84">
        <v>300</v>
      </c>
      <c r="D68" s="84">
        <v>300</v>
      </c>
      <c r="E68" s="84">
        <v>147.6</v>
      </c>
      <c r="F68" s="84"/>
    </row>
    <row r="69" spans="1:6" x14ac:dyDescent="0.2">
      <c r="A69" s="48" t="s">
        <v>72</v>
      </c>
      <c r="B69" s="48" t="s">
        <v>168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70</v>
      </c>
      <c r="B70" s="50" t="s">
        <v>71</v>
      </c>
      <c r="C70" s="80">
        <f>C71</f>
        <v>11100</v>
      </c>
      <c r="D70" s="80">
        <f>D71</f>
        <v>11100</v>
      </c>
      <c r="E70" s="80">
        <f>E71</f>
        <v>12531.98</v>
      </c>
      <c r="F70" s="81">
        <f>(E70*100)/D70</f>
        <v>112.90072072072073</v>
      </c>
    </row>
    <row r="71" spans="1:6" x14ac:dyDescent="0.2">
      <c r="A71" s="51" t="s">
        <v>85</v>
      </c>
      <c r="B71" s="52" t="s">
        <v>86</v>
      </c>
      <c r="C71" s="82">
        <f>C72+C74</f>
        <v>11100</v>
      </c>
      <c r="D71" s="82">
        <f>D72+D74</f>
        <v>11100</v>
      </c>
      <c r="E71" s="82">
        <f>E72+E74</f>
        <v>12531.98</v>
      </c>
      <c r="F71" s="81">
        <f>(E71*100)/D71</f>
        <v>112.90072072072073</v>
      </c>
    </row>
    <row r="72" spans="1:6" x14ac:dyDescent="0.2">
      <c r="A72" s="53" t="s">
        <v>97</v>
      </c>
      <c r="B72" s="54" t="s">
        <v>98</v>
      </c>
      <c r="C72" s="83">
        <f>C73</f>
        <v>0</v>
      </c>
      <c r="D72" s="83">
        <f>D73</f>
        <v>0</v>
      </c>
      <c r="E72" s="83">
        <f>E73</f>
        <v>159.52000000000001</v>
      </c>
      <c r="F72" s="83" t="e">
        <f>(E72*100)/D72</f>
        <v>#DIV/0!</v>
      </c>
    </row>
    <row r="73" spans="1:6" x14ac:dyDescent="0.2">
      <c r="A73" s="55" t="s">
        <v>99</v>
      </c>
      <c r="B73" s="56" t="s">
        <v>100</v>
      </c>
      <c r="C73" s="84">
        <v>0</v>
      </c>
      <c r="D73" s="84">
        <v>0</v>
      </c>
      <c r="E73" s="84">
        <v>159.52000000000001</v>
      </c>
      <c r="F73" s="84"/>
    </row>
    <row r="74" spans="1:6" x14ac:dyDescent="0.2">
      <c r="A74" s="53" t="s">
        <v>109</v>
      </c>
      <c r="B74" s="54" t="s">
        <v>110</v>
      </c>
      <c r="C74" s="83">
        <f>C75+C76</f>
        <v>11100</v>
      </c>
      <c r="D74" s="83">
        <f>D75+D76</f>
        <v>11100</v>
      </c>
      <c r="E74" s="83">
        <f>E75+E76</f>
        <v>12372.46</v>
      </c>
      <c r="F74" s="83">
        <f>(E74*100)/D74</f>
        <v>111.4636036036036</v>
      </c>
    </row>
    <row r="75" spans="1:6" x14ac:dyDescent="0.2">
      <c r="A75" s="55" t="s">
        <v>111</v>
      </c>
      <c r="B75" s="56" t="s">
        <v>112</v>
      </c>
      <c r="C75" s="84">
        <v>11000</v>
      </c>
      <c r="D75" s="84">
        <v>11000</v>
      </c>
      <c r="E75" s="84">
        <v>12372.46</v>
      </c>
      <c r="F75" s="84"/>
    </row>
    <row r="76" spans="1:6" x14ac:dyDescent="0.2">
      <c r="A76" s="55" t="s">
        <v>113</v>
      </c>
      <c r="B76" s="56" t="s">
        <v>114</v>
      </c>
      <c r="C76" s="84">
        <v>100</v>
      </c>
      <c r="D76" s="84">
        <v>100</v>
      </c>
      <c r="E76" s="84">
        <v>0</v>
      </c>
      <c r="F76" s="84"/>
    </row>
    <row r="77" spans="1:6" x14ac:dyDescent="0.2">
      <c r="A77" s="49" t="s">
        <v>50</v>
      </c>
      <c r="B77" s="50" t="s">
        <v>51</v>
      </c>
      <c r="C77" s="80">
        <f t="shared" ref="C77:E79" si="5">C78</f>
        <v>11100</v>
      </c>
      <c r="D77" s="80">
        <f t="shared" si="5"/>
        <v>11100</v>
      </c>
      <c r="E77" s="80">
        <f t="shared" si="5"/>
        <v>159.52000000000001</v>
      </c>
      <c r="F77" s="81">
        <f>(E77*100)/D77</f>
        <v>1.4371171171171171</v>
      </c>
    </row>
    <row r="78" spans="1:6" x14ac:dyDescent="0.2">
      <c r="A78" s="51" t="s">
        <v>52</v>
      </c>
      <c r="B78" s="52" t="s">
        <v>53</v>
      </c>
      <c r="C78" s="82">
        <f t="shared" si="5"/>
        <v>11100</v>
      </c>
      <c r="D78" s="82">
        <f t="shared" si="5"/>
        <v>11100</v>
      </c>
      <c r="E78" s="82">
        <f t="shared" si="5"/>
        <v>159.52000000000001</v>
      </c>
      <c r="F78" s="81">
        <f>(E78*100)/D78</f>
        <v>1.4371171171171171</v>
      </c>
    </row>
    <row r="79" spans="1:6" x14ac:dyDescent="0.2">
      <c r="A79" s="53" t="s">
        <v>54</v>
      </c>
      <c r="B79" s="54" t="s">
        <v>55</v>
      </c>
      <c r="C79" s="83">
        <f t="shared" si="5"/>
        <v>11100</v>
      </c>
      <c r="D79" s="83">
        <f t="shared" si="5"/>
        <v>11100</v>
      </c>
      <c r="E79" s="83">
        <f t="shared" si="5"/>
        <v>159.52000000000001</v>
      </c>
      <c r="F79" s="83">
        <f>(E79*100)/D79</f>
        <v>1.4371171171171171</v>
      </c>
    </row>
    <row r="80" spans="1:6" x14ac:dyDescent="0.2">
      <c r="A80" s="55" t="s">
        <v>56</v>
      </c>
      <c r="B80" s="56" t="s">
        <v>57</v>
      </c>
      <c r="C80" s="84">
        <v>11100</v>
      </c>
      <c r="D80" s="84">
        <v>11100</v>
      </c>
      <c r="E80" s="84">
        <v>159.52000000000001</v>
      </c>
      <c r="F80" s="84"/>
    </row>
    <row r="81" spans="1:6" x14ac:dyDescent="0.2">
      <c r="A81" s="48" t="s">
        <v>157</v>
      </c>
      <c r="B81" s="48" t="s">
        <v>177</v>
      </c>
      <c r="C81" s="78"/>
      <c r="D81" s="78"/>
      <c r="E81" s="78"/>
      <c r="F81" s="79" t="e">
        <f>(E81*100)/D81</f>
        <v>#DIV/0!</v>
      </c>
    </row>
    <row r="82" spans="1:6" s="57" customFormat="1" x14ac:dyDescent="0.2"/>
    <row r="83" spans="1:6" s="57" customFormat="1" x14ac:dyDescent="0.2"/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Horvat</cp:lastModifiedBy>
  <cp:lastPrinted>2026-03-18T09:55:39Z</cp:lastPrinted>
  <dcterms:created xsi:type="dcterms:W3CDTF">2022-08-12T12:51:27Z</dcterms:created>
  <dcterms:modified xsi:type="dcterms:W3CDTF">2026-03-18T12:52:36Z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