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4240" windowHeight="13740" tabRatio="825" activeTab="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  <sheet name="List1" sheetId="16" r:id="rId8"/>
  </sheets>
  <definedNames>
    <definedName name="_xlnm.Print_Area" localSheetId="1">' Račun prihoda i rashoda'!$B$1:$L$83</definedName>
    <definedName name="_xlnm.Print_Area" localSheetId="6">'Posebni dio'!$A$1:$F$98</definedName>
    <definedName name="_xlnm.Print_Area" localSheetId="0">SAŽETAK!$B$1:$K$27</definedName>
  </definedNames>
  <calcPr calcId="14562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5" l="1"/>
  <c r="E6" i="15"/>
  <c r="F6" i="15"/>
  <c r="C6" i="15"/>
  <c r="J27" i="1" l="1"/>
  <c r="G27" i="1"/>
  <c r="J26" i="1"/>
  <c r="I26" i="1"/>
  <c r="I27" i="1" s="1"/>
  <c r="H26" i="1"/>
  <c r="H27" i="1" s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92" i="15"/>
  <c r="F90" i="15"/>
  <c r="E90" i="15"/>
  <c r="D90" i="15"/>
  <c r="C90" i="15"/>
  <c r="F89" i="15"/>
  <c r="E89" i="15"/>
  <c r="D89" i="15"/>
  <c r="C89" i="15"/>
  <c r="F88" i="15"/>
  <c r="E88" i="15"/>
  <c r="D88" i="15"/>
  <c r="C88" i="15"/>
  <c r="F85" i="15"/>
  <c r="E85" i="15"/>
  <c r="D85" i="15"/>
  <c r="C85" i="15"/>
  <c r="F84" i="15"/>
  <c r="E84" i="15"/>
  <c r="D84" i="15"/>
  <c r="C84" i="15"/>
  <c r="F83" i="15"/>
  <c r="E83" i="15"/>
  <c r="D83" i="15"/>
  <c r="C83" i="15"/>
  <c r="F82" i="15"/>
  <c r="F80" i="15"/>
  <c r="E80" i="15"/>
  <c r="D80" i="15"/>
  <c r="C80" i="15"/>
  <c r="F79" i="15"/>
  <c r="E79" i="15"/>
  <c r="D79" i="15"/>
  <c r="C79" i="15"/>
  <c r="F78" i="15"/>
  <c r="E78" i="15"/>
  <c r="D78" i="15"/>
  <c r="C78" i="15"/>
  <c r="F75" i="15"/>
  <c r="E75" i="15"/>
  <c r="D75" i="15"/>
  <c r="C75" i="15"/>
  <c r="F74" i="15"/>
  <c r="E74" i="15"/>
  <c r="D74" i="15"/>
  <c r="C74" i="15"/>
  <c r="F73" i="15"/>
  <c r="E73" i="15"/>
  <c r="D73" i="15"/>
  <c r="C73" i="15"/>
  <c r="F72" i="15"/>
  <c r="F69" i="15"/>
  <c r="E69" i="15"/>
  <c r="D69" i="15"/>
  <c r="C69" i="15"/>
  <c r="F68" i="15"/>
  <c r="E68" i="15"/>
  <c r="D68" i="15"/>
  <c r="C68" i="15"/>
  <c r="F67" i="15"/>
  <c r="E67" i="15"/>
  <c r="D67" i="15"/>
  <c r="C67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59" i="15"/>
  <c r="E59" i="15"/>
  <c r="D59" i="15"/>
  <c r="C59" i="15"/>
  <c r="F58" i="15"/>
  <c r="E58" i="15"/>
  <c r="D58" i="15"/>
  <c r="C58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3" i="15"/>
  <c r="E43" i="15"/>
  <c r="D43" i="15"/>
  <c r="C43" i="15"/>
  <c r="F33" i="15"/>
  <c r="E33" i="15"/>
  <c r="D33" i="15"/>
  <c r="C33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7" i="3"/>
  <c r="K77" i="3"/>
  <c r="L76" i="3"/>
  <c r="K76" i="3"/>
  <c r="J76" i="3"/>
  <c r="I76" i="3"/>
  <c r="H76" i="3"/>
  <c r="G76" i="3"/>
  <c r="L75" i="3"/>
  <c r="K75" i="3"/>
  <c r="L74" i="3"/>
  <c r="K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L65" i="3"/>
  <c r="K65" i="3"/>
  <c r="J65" i="3"/>
  <c r="I65" i="3"/>
  <c r="H65" i="3"/>
  <c r="G65" i="3"/>
  <c r="L64" i="3"/>
  <c r="K64" i="3"/>
  <c r="L63" i="3"/>
  <c r="K63" i="3"/>
  <c r="J63" i="3"/>
  <c r="I63" i="3"/>
  <c r="H63" i="3"/>
  <c r="G63" i="3"/>
  <c r="L62" i="3"/>
  <c r="K62" i="3"/>
  <c r="J62" i="3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J57" i="3"/>
  <c r="I57" i="3"/>
  <c r="H57" i="3"/>
  <c r="G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J47" i="3"/>
  <c r="I47" i="3"/>
  <c r="H47" i="3"/>
  <c r="G47" i="3"/>
  <c r="L46" i="3"/>
  <c r="K46" i="3"/>
  <c r="L45" i="3"/>
  <c r="K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<sst xmlns="http://schemas.openxmlformats.org/spreadsheetml/2006/main" count="429" uniqueCount="205">
  <si>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</si>
  <si>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</si>
  <si>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</si>
  <si>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</si>
  <si>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</si>
  <si>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</si>
  <si>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</si>
  <si>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</si>
  <si>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</si>
  <si>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</si>
  <si>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</si>
  <si>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</si>
  <si>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</si>
  <si>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</si>
  <si>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</si>
  <si>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</si>
  <si>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</si>
  <si>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</si>
  <si>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</si>
  <si>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</si>
  <si>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</si>
  <si>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</si>
  <si>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</si>
  <si>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</si>
  <si>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</si>
  <si>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</si>
  <si>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</si>
  <si>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</si>
  <si>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</si>
  <si>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</si>
  <si>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</si>
  <si>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</si>
  <si>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</si>
  <si>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</si>
  <si>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</si>
  <si>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</si>
  <si>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</si>
  <si>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</si>
  <si>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</si>
  <si>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</si>
  <si>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</si>
  <si>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</si>
  <si>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</si>
  <si>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</si>
  <si>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</si>
  <si>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</si>
  <si>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</si>
  <si>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</si>
  <si>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</si>
  <si>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</si>
  <si>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</si>
  <si>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</si>
  <si>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</si>
  <si>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</si>
  <si>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</si>
  <si>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</si>
  <si>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</si>
  <si>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</si>
  <si>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</si>
  <si>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</si>
  <si>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</si>
  <si>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</si>
  <si>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</si>
  <si>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</si>
  <si>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</si>
  <si>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</si>
  <si>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</si>
  <si>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</si>
  <si>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</si>
  <si>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</si>
  <si>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</si>
  <si>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</si>
  <si>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</si>
  <si>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</si>
  <si>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</si>
  <si>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</si>
  <si>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</si>
  <si>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</si>
  <si>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</si>
  <si>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</si>
  <si>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</si>
  <si>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</si>
  <si>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</si>
  <si>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</si>
  <si>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</si>
  <si>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</si>
  <si>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</si>
  <si>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</si>
  <si>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</si>
  <si>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</si>
  <si>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</si>
  <si>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</si>
  <si>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</si>
  <si>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</si>
  <si>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</si>
  <si>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</si>
  <si>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</si>
  <si>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</si>
  <si>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</si>
  <si>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</si>
  <si>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</si>
  <si>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</si>
  <si>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</si>
  <si>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</si>
  <si>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</si>
  <si>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</si>
  <si>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</si>
  <si>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</si>
  <si>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</si>
  <si>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</si>
  <si>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</si>
  <si>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</si>
  <si>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</si>
  <si>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</si>
  <si>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</si>
  <si>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</si>
  <si>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</si>
  <si>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</si>
  <si>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</si>
  <si>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</si>
  <si>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</si>
  <si>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</si>
  <si>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</si>
  <si>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</si>
  <si>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</si>
  <si>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</si>
  <si>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</si>
  <si>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</si>
  <si>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</si>
  <si>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</si>
  <si>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</si>
  <si>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</si>
  <si>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</si>
  <si>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</si>
  <si>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</si>
  <si>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</si>
  <si>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</si>
  <si>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</si>
  <si>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</si>
  <si>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</si>
  <si>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</si>
  <si>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</si>
  <si>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</si>
  <si>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</si>
  <si>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</si>
  <si>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</si>
  <si>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</si>
  <si>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</si>
  <si>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</si>
  <si>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</si>
  <si>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</si>
  <si>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</si>
  <si>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41</t>
  </si>
  <si>
    <t>RASHODI ZA NABAVU NEPROIZVEDENE IMOVINE</t>
  </si>
  <si>
    <t>412</t>
  </si>
  <si>
    <t>NEMATERIJALNA IMOVINA</t>
  </si>
  <si>
    <t>4123</t>
  </si>
  <si>
    <t>LICENCE</t>
  </si>
  <si>
    <t>4124</t>
  </si>
  <si>
    <t>OSTALA PRAVA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</si>
  <si>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</si>
  <si>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</si>
  <si>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</si>
  <si>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</si>
  <si>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</si>
  <si>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</si>
  <si>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</si>
  <si>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</si>
  <si>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</si>
  <si>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</si>
  <si>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</si>
  <si>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</si>
  <si>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</si>
  <si>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</si>
  <si>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</si>
  <si>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</si>
  <si>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</si>
  <si>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</si>
  <si>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</si>
  <si>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</si>
  <si>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</si>
  <si>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70 Trgovački sudovi</t>
  </si>
  <si>
    <t>3540 RIJEKA TRGOVAČKI SUD</t>
  </si>
  <si>
    <t>2803 Vođenje sudskih postupaka</t>
  </si>
  <si>
    <t>11</t>
  </si>
  <si>
    <t>43</t>
  </si>
  <si>
    <t>A639000</t>
  </si>
  <si>
    <t>Vođenje sudskih postupaka iz nadležnosti trgovačkih sudova</t>
  </si>
  <si>
    <t>TEKUĆI PLAN  2025.*</t>
  </si>
  <si>
    <t>IZVRŠENJE 1.-12.2025.*</t>
  </si>
  <si>
    <t xml:space="preserve">INDEKS**
</t>
  </si>
  <si>
    <t>Opći prihodi i primici</t>
  </si>
  <si>
    <t>3214</t>
  </si>
  <si>
    <t>OSTALE NAKNADE TROŠKOVA ZAPOSLENIMA</t>
  </si>
  <si>
    <t>45</t>
  </si>
  <si>
    <t>RASHODI ZA DODATNA ULAGANJA NA NEFINANCIJSKOJ IMOV</t>
  </si>
  <si>
    <t>451</t>
  </si>
  <si>
    <t>DODATNA ULAGANJA NA GRAĐEVINSKIM OBJEKTIMA</t>
  </si>
  <si>
    <t>4511</t>
  </si>
  <si>
    <t>Vlastiti prihodi</t>
  </si>
  <si>
    <t>Ostali prihodi za posebne namjene</t>
  </si>
  <si>
    <t>PRIHODI IZ PRORAČUNA</t>
  </si>
  <si>
    <t>VLASTITI PRIHODI</t>
  </si>
  <si>
    <t>OSTALI PRIHODI ZA POSEBNE NAMJENE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</si>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</sst>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6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164" fontId="22" fillId="0" borderId="0" xfId="2" applyFont="1" applyBorder="1" applyAlignment="1">
      <alignment horizontal="left" wrapText="1"/>
    </xf>
    <xf numFmtId="49" fontId="22" fillId="0" borderId="0" xfId="2" applyNumberFormat="1" applyFont="1" applyBorder="1" applyAlignment="1">
      <alignment horizontal="left"/>
    </xf>
    <xf numFmtId="164" fontId="23" fillId="0" borderId="0" xfId="2" applyFont="1" applyBorder="1"/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19" workbookViewId="0">
      <selection activeCell="H25" sqref="H25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5" t="s">
        <v>41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4" t="s">
        <v>4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4" t="s">
        <v>24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5" t="s">
        <v>31</v>
      </c>
      <c r="C7" s="105"/>
      <c r="D7" s="105"/>
      <c r="E7" s="105"/>
      <c r="F7" s="105"/>
      <c r="G7" s="5"/>
      <c r="H7" s="6"/>
      <c r="I7" s="6"/>
      <c r="J7" s="6"/>
      <c r="K7" s="22"/>
      <c r="L7" s="22"/>
    </row>
    <row r="8" spans="2:13" ht="25.5" x14ac:dyDescent="0.25">
      <c r="B8" s="107" t="s">
        <v>3</v>
      </c>
      <c r="C8" s="107"/>
      <c r="D8" s="107"/>
      <c r="E8" s="107"/>
      <c r="F8" s="107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8">
        <v>1</v>
      </c>
      <c r="C9" s="118"/>
      <c r="D9" s="118"/>
      <c r="E9" s="118"/>
      <c r="F9" s="119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6" t="s">
        <v>8</v>
      </c>
      <c r="C10" s="104"/>
      <c r="D10" s="104"/>
      <c r="E10" s="104"/>
      <c r="F10" s="100"/>
      <c r="G10" s="85">
        <v>1789112.99</v>
      </c>
      <c r="H10" s="86">
        <v>2083136</v>
      </c>
      <c r="I10" s="86">
        <v>2014076</v>
      </c>
      <c r="J10" s="86">
        <v>2012965.66</v>
      </c>
      <c r="K10" s="86"/>
      <c r="L10" s="86"/>
    </row>
    <row r="11" spans="2:13" x14ac:dyDescent="0.25">
      <c r="B11" s="99" t="s">
        <v>7</v>
      </c>
      <c r="C11" s="100"/>
      <c r="D11" s="100"/>
      <c r="E11" s="100"/>
      <c r="F11" s="100"/>
      <c r="G11" s="85"/>
      <c r="H11" s="86"/>
      <c r="I11" s="86"/>
      <c r="J11" s="86"/>
      <c r="K11" s="86"/>
      <c r="L11" s="86"/>
    </row>
    <row r="12" spans="2:13" x14ac:dyDescent="0.25">
      <c r="B12" s="116" t="s">
        <v>0</v>
      </c>
      <c r="C12" s="102"/>
      <c r="D12" s="102"/>
      <c r="E12" s="102"/>
      <c r="F12" s="117"/>
      <c r="G12" s="87">
        <f>ROUND(G10+G11,2)</f>
        <v>1789112.99</v>
      </c>
      <c r="H12" s="87">
        <f>ROUND(H10+H11,2)</f>
        <v>2083136</v>
      </c>
      <c r="I12" s="87">
        <f>ROUND(I10+I11,2)</f>
        <v>2014076</v>
      </c>
      <c r="J12" s="87">
        <f>ROUND(J10+J11,2)</f>
        <v>2012965.66</v>
      </c>
      <c r="K12" s="88">
        <f>J12/G12*100</f>
        <v>112.511935872759</v>
      </c>
      <c r="L12" s="88">
        <f>J12/I12*100</f>
        <v>99.94487099791661</v>
      </c>
    </row>
    <row r="13" spans="2:13" x14ac:dyDescent="0.25">
      <c r="B13" s="103" t="s">
        <v>9</v>
      </c>
      <c r="C13" s="104"/>
      <c r="D13" s="104"/>
      <c r="E13" s="104"/>
      <c r="F13" s="104"/>
      <c r="G13" s="89">
        <v>1782751.76</v>
      </c>
      <c r="H13" s="86">
        <v>2008149</v>
      </c>
      <c r="I13" s="86">
        <v>2009089</v>
      </c>
      <c r="J13" s="86">
        <v>2007810.99</v>
      </c>
      <c r="K13" s="86"/>
      <c r="L13" s="86"/>
    </row>
    <row r="14" spans="2:13" x14ac:dyDescent="0.25">
      <c r="B14" s="99" t="s">
        <v>10</v>
      </c>
      <c r="C14" s="100"/>
      <c r="D14" s="100"/>
      <c r="E14" s="100"/>
      <c r="F14" s="100"/>
      <c r="G14" s="85">
        <v>8256.41</v>
      </c>
      <c r="H14" s="86">
        <v>74987</v>
      </c>
      <c r="I14" s="86">
        <v>4987</v>
      </c>
      <c r="J14" s="86">
        <v>4349.88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1791008.17</v>
      </c>
      <c r="H15" s="87">
        <f>ROUND(H13+H14,2)</f>
        <v>2083136</v>
      </c>
      <c r="I15" s="87">
        <f>ROUND(I13+I14,2)</f>
        <v>2014076</v>
      </c>
      <c r="J15" s="87">
        <f>ROUND(J13+J14,2)</f>
        <v>2012160.87</v>
      </c>
      <c r="K15" s="88">
        <f>J15/G15*100</f>
        <v>112.347944789107</v>
      </c>
      <c r="L15" s="88">
        <f>J15/I15*100</f>
        <v>99.904912724246799</v>
      </c>
    </row>
    <row r="16" spans="2:13" x14ac:dyDescent="0.25">
      <c r="B16" s="101" t="s">
        <v>2</v>
      </c>
      <c r="C16" s="102"/>
      <c r="D16" s="102"/>
      <c r="E16" s="102"/>
      <c r="F16" s="102"/>
      <c r="G16" s="90">
        <f>ROUND(G12-G15,2)</f>
        <v>-1895.18</v>
      </c>
      <c r="H16" s="90">
        <f>ROUND(H12-H15,2)</f>
        <v>0</v>
      </c>
      <c r="I16" s="90">
        <f>ROUND(I12-I15,2)</f>
        <v>0</v>
      </c>
      <c r="J16" s="90">
        <f>ROUND(J12-J15,2)</f>
        <v>804.79</v>
      </c>
      <c r="K16" s="88">
        <f>J16/G16*100</f>
        <v>-42.465095663736399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5" t="s">
        <v>28</v>
      </c>
      <c r="C18" s="105"/>
      <c r="D18" s="105"/>
      <c r="E18" s="105"/>
      <c r="F18" s="105"/>
      <c r="G18" s="7"/>
      <c r="H18" s="7"/>
      <c r="I18" s="7"/>
      <c r="J18" s="7"/>
      <c r="K18" s="1"/>
      <c r="L18" s="1"/>
      <c r="M18" s="1"/>
    </row>
    <row r="19" spans="1:49" ht="25.5" x14ac:dyDescent="0.25">
      <c r="B19" s="107" t="s">
        <v>3</v>
      </c>
      <c r="C19" s="107"/>
      <c r="D19" s="107"/>
      <c r="E19" s="107"/>
      <c r="F19" s="107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8">
        <v>1</v>
      </c>
      <c r="C20" s="109"/>
      <c r="D20" s="109"/>
      <c r="E20" s="109"/>
      <c r="F20" s="109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6" t="s">
        <v>11</v>
      </c>
      <c r="C21" s="110"/>
      <c r="D21" s="110"/>
      <c r="E21" s="110"/>
      <c r="F21" s="110"/>
      <c r="G21" s="91"/>
      <c r="H21" s="86"/>
      <c r="I21" s="86"/>
      <c r="J21" s="86"/>
      <c r="K21" s="86"/>
      <c r="L21" s="86"/>
    </row>
    <row r="22" spans="1:49" x14ac:dyDescent="0.25">
      <c r="B22" s="106" t="s">
        <v>12</v>
      </c>
      <c r="C22" s="104"/>
      <c r="D22" s="104"/>
      <c r="E22" s="104"/>
      <c r="F22" s="104"/>
      <c r="G22" s="89"/>
      <c r="H22" s="86"/>
      <c r="I22" s="86"/>
      <c r="J22" s="86"/>
      <c r="K22" s="86"/>
      <c r="L22" s="86"/>
    </row>
    <row r="23" spans="1:49" ht="15" customHeight="1" x14ac:dyDescent="0.25">
      <c r="B23" s="111" t="s">
        <v>23</v>
      </c>
      <c r="C23" s="112"/>
      <c r="D23" s="112"/>
      <c r="E23" s="112"/>
      <c r="F23" s="113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6" t="s">
        <v>5</v>
      </c>
      <c r="C24" s="104"/>
      <c r="D24" s="104"/>
      <c r="E24" s="104"/>
      <c r="F24" s="104"/>
      <c r="G24" s="89">
        <v>1921.73</v>
      </c>
      <c r="H24" s="86">
        <v>0</v>
      </c>
      <c r="I24" s="86">
        <v>26.55</v>
      </c>
      <c r="J24" s="86">
        <v>26.55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6" t="s">
        <v>27</v>
      </c>
      <c r="C25" s="104"/>
      <c r="D25" s="104"/>
      <c r="E25" s="104"/>
      <c r="F25" s="104"/>
      <c r="G25" s="89">
        <v>-26.55</v>
      </c>
      <c r="H25" s="86">
        <v>0</v>
      </c>
      <c r="I25" s="86">
        <v>831.34</v>
      </c>
      <c r="J25" s="86">
        <v>-602.07000000000005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1" t="s">
        <v>29</v>
      </c>
      <c r="C26" s="112"/>
      <c r="D26" s="112"/>
      <c r="E26" s="112"/>
      <c r="F26" s="113"/>
      <c r="G26" s="94">
        <f>ROUND(G24+G25,2)</f>
        <v>1895.18</v>
      </c>
      <c r="H26" s="94">
        <f>ROUND(H24+H25,2)</f>
        <v>0</v>
      </c>
      <c r="I26" s="94">
        <f>ROUND(I24+I25,2)</f>
        <v>857.89</v>
      </c>
      <c r="J26" s="94">
        <f>ROUND(J24+J25,2)</f>
        <v>-575.52</v>
      </c>
      <c r="K26" s="93">
        <f>J26/G26*100</f>
        <v>-30.367564030857199</v>
      </c>
      <c r="L26" s="93">
        <f>J26/I26*100</f>
        <v>-67.085523785100648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8" t="s">
        <v>30</v>
      </c>
      <c r="C27" s="98"/>
      <c r="D27" s="98"/>
      <c r="E27" s="98"/>
      <c r="F27" s="98"/>
      <c r="G27" s="94">
        <f>ROUND(G16+G26,2)</f>
        <v>0</v>
      </c>
      <c r="H27" s="94">
        <f>ROUND(H16+H26,2)</f>
        <v>0</v>
      </c>
      <c r="I27" s="94">
        <f>ROUND(I16+I26,2)</f>
        <v>857.89</v>
      </c>
      <c r="J27" s="94">
        <f>ROUND(J16+J26,2)</f>
        <v>229.27</v>
      </c>
      <c r="K27" s="93" t="e">
        <f>J27/G27*100</f>
        <v>#DIV/0!</v>
      </c>
      <c r="L27" s="93">
        <f>J27/I27*100</f>
        <v>26.724871487020479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8"/>
  <sheetViews>
    <sheetView topLeftCell="A17" zoomScale="90" zoomScaleNormal="90" workbookViewId="0">
      <selection activeCell="B53" sqref="B5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4" t="s">
        <v>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4" t="s">
        <v>26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4" t="s">
        <v>15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20" t="s">
        <v>3</v>
      </c>
      <c r="C8" s="121"/>
      <c r="D8" s="121"/>
      <c r="E8" s="121"/>
      <c r="F8" s="122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3">
        <v>1</v>
      </c>
      <c r="C9" s="124"/>
      <c r="D9" s="124"/>
      <c r="E9" s="124"/>
      <c r="F9" s="125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1789112.9899999998</v>
      </c>
      <c r="H10" s="65">
        <f>H11</f>
        <v>2083136</v>
      </c>
      <c r="I10" s="65">
        <f>I11</f>
        <v>2014076</v>
      </c>
      <c r="J10" s="65">
        <f>J11</f>
        <v>2012965.66</v>
      </c>
      <c r="K10" s="69">
        <f t="shared" ref="K10:K21" si="0">(J10*100)/G10</f>
        <v>112.51193587275895</v>
      </c>
      <c r="L10" s="69">
        <f t="shared" ref="L10:L21" si="1">(J10*100)/I10</f>
        <v>99.944870997916667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1789112.9899999998</v>
      </c>
      <c r="H11" s="65">
        <f>H12+H15+H18</f>
        <v>2083136</v>
      </c>
      <c r="I11" s="65">
        <f>I12+I15+I18</f>
        <v>2014076</v>
      </c>
      <c r="J11" s="65">
        <f>J12+J15+J18</f>
        <v>2012965.66</v>
      </c>
      <c r="K11" s="65">
        <f t="shared" si="0"/>
        <v>112.51193587275895</v>
      </c>
      <c r="L11" s="65">
        <f t="shared" si="1"/>
        <v>99.944870997916667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371.36</v>
      </c>
      <c r="H12" s="65">
        <f t="shared" si="2"/>
        <v>100</v>
      </c>
      <c r="I12" s="65">
        <f t="shared" si="2"/>
        <v>100</v>
      </c>
      <c r="J12" s="65">
        <f t="shared" si="2"/>
        <v>770.44</v>
      </c>
      <c r="K12" s="65">
        <f t="shared" si="0"/>
        <v>207.4644549763033</v>
      </c>
      <c r="L12" s="65">
        <f t="shared" si="1"/>
        <v>770.44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371.36</v>
      </c>
      <c r="H13" s="65">
        <f t="shared" si="2"/>
        <v>100</v>
      </c>
      <c r="I13" s="65">
        <f t="shared" si="2"/>
        <v>100</v>
      </c>
      <c r="J13" s="65">
        <f t="shared" si="2"/>
        <v>770.44</v>
      </c>
      <c r="K13" s="65">
        <f t="shared" si="0"/>
        <v>207.4644549763033</v>
      </c>
      <c r="L13" s="65">
        <f t="shared" si="1"/>
        <v>770.44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371.36</v>
      </c>
      <c r="H14" s="66">
        <v>100</v>
      </c>
      <c r="I14" s="66">
        <v>100</v>
      </c>
      <c r="J14" s="66">
        <v>770.44</v>
      </c>
      <c r="K14" s="66">
        <f t="shared" si="0"/>
        <v>207.4644549763033</v>
      </c>
      <c r="L14" s="66">
        <f t="shared" si="1"/>
        <v>770.44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804.09</v>
      </c>
      <c r="H15" s="65">
        <f t="shared" si="3"/>
        <v>887</v>
      </c>
      <c r="I15" s="65">
        <f t="shared" si="3"/>
        <v>887</v>
      </c>
      <c r="J15" s="65">
        <f t="shared" si="3"/>
        <v>717.88</v>
      </c>
      <c r="K15" s="65">
        <f t="shared" si="0"/>
        <v>89.278563344899197</v>
      </c>
      <c r="L15" s="65">
        <f t="shared" si="1"/>
        <v>80.933483652762121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804.09</v>
      </c>
      <c r="H16" s="65">
        <f t="shared" si="3"/>
        <v>887</v>
      </c>
      <c r="I16" s="65">
        <f t="shared" si="3"/>
        <v>887</v>
      </c>
      <c r="J16" s="65">
        <f t="shared" si="3"/>
        <v>717.88</v>
      </c>
      <c r="K16" s="65">
        <f t="shared" si="0"/>
        <v>89.278563344899197</v>
      </c>
      <c r="L16" s="65">
        <f t="shared" si="1"/>
        <v>80.933483652762121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804.09</v>
      </c>
      <c r="H17" s="66">
        <v>887</v>
      </c>
      <c r="I17" s="66">
        <v>887</v>
      </c>
      <c r="J17" s="66">
        <v>717.88</v>
      </c>
      <c r="K17" s="66">
        <f t="shared" si="0"/>
        <v>89.278563344899197</v>
      </c>
      <c r="L17" s="66">
        <f t="shared" si="1"/>
        <v>80.933483652762121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>G19</f>
        <v>1787937.5399999998</v>
      </c>
      <c r="H18" s="65">
        <f>H19</f>
        <v>2082149</v>
      </c>
      <c r="I18" s="65">
        <f>I19</f>
        <v>2013089</v>
      </c>
      <c r="J18" s="65">
        <f>J19</f>
        <v>2011477.3399999999</v>
      </c>
      <c r="K18" s="65">
        <f t="shared" si="0"/>
        <v>112.5026627048728</v>
      </c>
      <c r="L18" s="65">
        <f t="shared" si="1"/>
        <v>99.919940946475791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>G20+G21</f>
        <v>1787937.5399999998</v>
      </c>
      <c r="H19" s="65">
        <f>H20+H21</f>
        <v>2082149</v>
      </c>
      <c r="I19" s="65">
        <f>I20+I21</f>
        <v>2013089</v>
      </c>
      <c r="J19" s="65">
        <f>J20+J21</f>
        <v>2011477.3399999999</v>
      </c>
      <c r="K19" s="65">
        <f t="shared" si="0"/>
        <v>112.5026627048728</v>
      </c>
      <c r="L19" s="65">
        <f t="shared" si="1"/>
        <v>99.919940946475791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1779681.13</v>
      </c>
      <c r="H20" s="66">
        <v>2007162</v>
      </c>
      <c r="I20" s="66">
        <v>2008102</v>
      </c>
      <c r="J20" s="66">
        <v>2007127.46</v>
      </c>
      <c r="K20" s="66">
        <f t="shared" si="0"/>
        <v>112.78017315382785</v>
      </c>
      <c r="L20" s="66">
        <f t="shared" si="1"/>
        <v>99.951469596663912</v>
      </c>
    </row>
    <row r="21" spans="2:12" x14ac:dyDescent="0.25">
      <c r="B21" s="66"/>
      <c r="C21" s="66"/>
      <c r="D21" s="66"/>
      <c r="E21" s="66" t="s">
        <v>70</v>
      </c>
      <c r="F21" s="66" t="s">
        <v>71</v>
      </c>
      <c r="G21" s="66">
        <v>8256.41</v>
      </c>
      <c r="H21" s="66">
        <v>74987</v>
      </c>
      <c r="I21" s="66">
        <v>4987</v>
      </c>
      <c r="J21" s="66">
        <v>4349.88</v>
      </c>
      <c r="K21" s="66">
        <f t="shared" si="0"/>
        <v>52.684883623754153</v>
      </c>
      <c r="L21" s="66">
        <f t="shared" si="1"/>
        <v>87.224383396831769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20" t="s">
        <v>3</v>
      </c>
      <c r="C24" s="121"/>
      <c r="D24" s="121"/>
      <c r="E24" s="121"/>
      <c r="F24" s="122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25">
      <c r="B25" s="123">
        <v>1</v>
      </c>
      <c r="C25" s="124"/>
      <c r="D25" s="124"/>
      <c r="E25" s="124"/>
      <c r="F25" s="125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G27+G67</f>
        <v>1791008.1700000002</v>
      </c>
      <c r="H26" s="65">
        <f>H27+H67</f>
        <v>2083136</v>
      </c>
      <c r="I26" s="65">
        <f>I27+I67</f>
        <v>2014076</v>
      </c>
      <c r="J26" s="65">
        <f>J27+J67</f>
        <v>2012160.8699999999</v>
      </c>
      <c r="K26" s="70">
        <f t="shared" ref="K26:K57" si="4">(J26*100)/G26</f>
        <v>112.34794478910723</v>
      </c>
      <c r="L26" s="70">
        <f t="shared" ref="L26:L57" si="5">(J26*100)/I26</f>
        <v>99.904912724246756</v>
      </c>
    </row>
    <row r="27" spans="2:12" x14ac:dyDescent="0.25">
      <c r="B27" s="65" t="s">
        <v>72</v>
      </c>
      <c r="C27" s="65"/>
      <c r="D27" s="65"/>
      <c r="E27" s="65"/>
      <c r="F27" s="65" t="s">
        <v>73</v>
      </c>
      <c r="G27" s="65">
        <f>G28+G36+G62</f>
        <v>1782751.7600000002</v>
      </c>
      <c r="H27" s="65">
        <f>H28+H36+H62</f>
        <v>2008149</v>
      </c>
      <c r="I27" s="65">
        <f>I28+I36+I62</f>
        <v>2009089</v>
      </c>
      <c r="J27" s="65">
        <f>J28+J36+J62</f>
        <v>2007810.99</v>
      </c>
      <c r="K27" s="65">
        <f t="shared" si="4"/>
        <v>112.62426071030774</v>
      </c>
      <c r="L27" s="65">
        <f t="shared" si="5"/>
        <v>99.936388582088696</v>
      </c>
    </row>
    <row r="28" spans="2:12" x14ac:dyDescent="0.25">
      <c r="B28" s="65"/>
      <c r="C28" s="65" t="s">
        <v>74</v>
      </c>
      <c r="D28" s="65"/>
      <c r="E28" s="65"/>
      <c r="F28" s="65" t="s">
        <v>75</v>
      </c>
      <c r="G28" s="65">
        <f>G29+G32+G34</f>
        <v>1556442.34</v>
      </c>
      <c r="H28" s="65">
        <f>H29+H32+H34</f>
        <v>1795706</v>
      </c>
      <c r="I28" s="65">
        <f>I29+I32+I34</f>
        <v>1776936</v>
      </c>
      <c r="J28" s="65">
        <f>J29+J32+J34</f>
        <v>1776819.8</v>
      </c>
      <c r="K28" s="65">
        <f t="shared" si="4"/>
        <v>114.15905069763136</v>
      </c>
      <c r="L28" s="65">
        <f t="shared" si="5"/>
        <v>99.993460653619493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G30+G31</f>
        <v>1286437.67</v>
      </c>
      <c r="H29" s="65">
        <f>H30+H31</f>
        <v>1486526</v>
      </c>
      <c r="I29" s="65">
        <f>I30+I31</f>
        <v>1476026</v>
      </c>
      <c r="J29" s="65">
        <f>J30+J31</f>
        <v>1475917.94</v>
      </c>
      <c r="K29" s="65">
        <f t="shared" si="4"/>
        <v>114.72906728547525</v>
      </c>
      <c r="L29" s="65">
        <f t="shared" si="5"/>
        <v>99.992678990749482</v>
      </c>
    </row>
    <row r="30" spans="2:12" x14ac:dyDescent="0.25">
      <c r="B30" s="66"/>
      <c r="C30" s="66"/>
      <c r="D30" s="66"/>
      <c r="E30" s="66" t="s">
        <v>78</v>
      </c>
      <c r="F30" s="66" t="s">
        <v>79</v>
      </c>
      <c r="G30" s="66">
        <v>1286141.04</v>
      </c>
      <c r="H30" s="66">
        <v>1484026</v>
      </c>
      <c r="I30" s="66">
        <v>1476026</v>
      </c>
      <c r="J30" s="66">
        <v>1475917.94</v>
      </c>
      <c r="K30" s="66">
        <f t="shared" si="4"/>
        <v>114.75552790073473</v>
      </c>
      <c r="L30" s="66">
        <f t="shared" si="5"/>
        <v>99.992678990749482</v>
      </c>
    </row>
    <row r="31" spans="2:12" x14ac:dyDescent="0.25">
      <c r="B31" s="66"/>
      <c r="C31" s="66"/>
      <c r="D31" s="66"/>
      <c r="E31" s="66" t="s">
        <v>80</v>
      </c>
      <c r="F31" s="66" t="s">
        <v>81</v>
      </c>
      <c r="G31" s="66">
        <v>296.63</v>
      </c>
      <c r="H31" s="66">
        <v>2500</v>
      </c>
      <c r="I31" s="66">
        <v>0</v>
      </c>
      <c r="J31" s="66">
        <v>0</v>
      </c>
      <c r="K31" s="66">
        <f t="shared" si="4"/>
        <v>0</v>
      </c>
      <c r="L31" s="66" t="e">
        <f t="shared" si="5"/>
        <v>#DIV/0!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</f>
        <v>57742.35</v>
      </c>
      <c r="H32" s="65">
        <f>H33</f>
        <v>60781</v>
      </c>
      <c r="I32" s="65">
        <f>I33</f>
        <v>57381</v>
      </c>
      <c r="J32" s="65">
        <f>J33</f>
        <v>57375.33</v>
      </c>
      <c r="K32" s="65">
        <f t="shared" si="4"/>
        <v>99.364383333896185</v>
      </c>
      <c r="L32" s="65">
        <f t="shared" si="5"/>
        <v>99.990118680399434</v>
      </c>
    </row>
    <row r="33" spans="2:12" x14ac:dyDescent="0.25">
      <c r="B33" s="66"/>
      <c r="C33" s="66"/>
      <c r="D33" s="66"/>
      <c r="E33" s="66" t="s">
        <v>84</v>
      </c>
      <c r="F33" s="66" t="s">
        <v>83</v>
      </c>
      <c r="G33" s="66">
        <v>57742.35</v>
      </c>
      <c r="H33" s="66">
        <v>60781</v>
      </c>
      <c r="I33" s="66">
        <v>57381</v>
      </c>
      <c r="J33" s="66">
        <v>57375.33</v>
      </c>
      <c r="K33" s="66">
        <f t="shared" si="4"/>
        <v>99.364383333896185</v>
      </c>
      <c r="L33" s="66">
        <f t="shared" si="5"/>
        <v>99.990118680399434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</f>
        <v>212262.32</v>
      </c>
      <c r="H34" s="65">
        <f>H35</f>
        <v>248399</v>
      </c>
      <c r="I34" s="65">
        <f>I35</f>
        <v>243529</v>
      </c>
      <c r="J34" s="65">
        <f>J35</f>
        <v>243526.53</v>
      </c>
      <c r="K34" s="65">
        <f t="shared" si="4"/>
        <v>114.72904376056947</v>
      </c>
      <c r="L34" s="65">
        <f t="shared" si="5"/>
        <v>99.998985747077356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212262.32</v>
      </c>
      <c r="H35" s="66">
        <v>248399</v>
      </c>
      <c r="I35" s="66">
        <v>243529</v>
      </c>
      <c r="J35" s="66">
        <v>243526.53</v>
      </c>
      <c r="K35" s="66">
        <f t="shared" si="4"/>
        <v>114.72904376056947</v>
      </c>
      <c r="L35" s="66">
        <f t="shared" si="5"/>
        <v>99.998985747077356</v>
      </c>
    </row>
    <row r="36" spans="2:12" x14ac:dyDescent="0.25">
      <c r="B36" s="65"/>
      <c r="C36" s="65" t="s">
        <v>89</v>
      </c>
      <c r="D36" s="65"/>
      <c r="E36" s="65"/>
      <c r="F36" s="65" t="s">
        <v>90</v>
      </c>
      <c r="G36" s="65">
        <f>G37+G41+G47+G57</f>
        <v>224176.09000000003</v>
      </c>
      <c r="H36" s="65">
        <f>H37+H41+H47+H57</f>
        <v>210383</v>
      </c>
      <c r="I36" s="65">
        <f>I37+I41+I47+I57</f>
        <v>230093</v>
      </c>
      <c r="J36" s="65">
        <f>J37+J41+J47+J57</f>
        <v>229036.23</v>
      </c>
      <c r="K36" s="65">
        <f t="shared" si="4"/>
        <v>102.16800105666933</v>
      </c>
      <c r="L36" s="65">
        <f t="shared" si="5"/>
        <v>99.540720491279615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G38+G39+G40</f>
        <v>38288.86</v>
      </c>
      <c r="H37" s="65">
        <f>H38+H39+H40</f>
        <v>38610</v>
      </c>
      <c r="I37" s="65">
        <f>I38+I39+I40</f>
        <v>42160</v>
      </c>
      <c r="J37" s="65">
        <f>J38+J39+J40</f>
        <v>41919.339999999997</v>
      </c>
      <c r="K37" s="65">
        <f t="shared" si="4"/>
        <v>109.48181794913717</v>
      </c>
      <c r="L37" s="65">
        <f t="shared" si="5"/>
        <v>99.429174573055022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4938.1099999999997</v>
      </c>
      <c r="H38" s="66">
        <v>4000</v>
      </c>
      <c r="I38" s="66">
        <v>3050</v>
      </c>
      <c r="J38" s="66">
        <v>3045.2</v>
      </c>
      <c r="K38" s="66">
        <f t="shared" si="4"/>
        <v>61.667318062983618</v>
      </c>
      <c r="L38" s="66">
        <f t="shared" si="5"/>
        <v>99.842622950819674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30188.04</v>
      </c>
      <c r="H39" s="66">
        <v>30610</v>
      </c>
      <c r="I39" s="66">
        <v>34510</v>
      </c>
      <c r="J39" s="66">
        <v>34410.089999999997</v>
      </c>
      <c r="K39" s="66">
        <f t="shared" si="4"/>
        <v>113.98583677509372</v>
      </c>
      <c r="L39" s="66">
        <f t="shared" si="5"/>
        <v>99.710489713126634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3162.71</v>
      </c>
      <c r="H40" s="66">
        <v>4000</v>
      </c>
      <c r="I40" s="66">
        <v>4600</v>
      </c>
      <c r="J40" s="66">
        <v>4464.05</v>
      </c>
      <c r="K40" s="66">
        <f t="shared" si="4"/>
        <v>141.14635866076878</v>
      </c>
      <c r="L40" s="66">
        <f t="shared" si="5"/>
        <v>97.044565217391309</v>
      </c>
    </row>
    <row r="41" spans="2:12" x14ac:dyDescent="0.25">
      <c r="B41" s="65"/>
      <c r="C41" s="65"/>
      <c r="D41" s="65" t="s">
        <v>99</v>
      </c>
      <c r="E41" s="65"/>
      <c r="F41" s="65" t="s">
        <v>100</v>
      </c>
      <c r="G41" s="65">
        <f>G42+G43+G44+G45+G46</f>
        <v>55067.97</v>
      </c>
      <c r="H41" s="65">
        <f>H42+H43+H44+H45+H46</f>
        <v>52637</v>
      </c>
      <c r="I41" s="65">
        <f>I42+I43+I44+I45+I46</f>
        <v>57637</v>
      </c>
      <c r="J41" s="65">
        <f>J42+J43+J44+J45+J46</f>
        <v>57209.869999999995</v>
      </c>
      <c r="K41" s="65">
        <f t="shared" si="4"/>
        <v>103.88955685128759</v>
      </c>
      <c r="L41" s="65">
        <f t="shared" si="5"/>
        <v>99.25893089508476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25909.27</v>
      </c>
      <c r="H42" s="66">
        <v>17950</v>
      </c>
      <c r="I42" s="66">
        <v>23050</v>
      </c>
      <c r="J42" s="66">
        <v>22956.48</v>
      </c>
      <c r="K42" s="66">
        <f t="shared" si="4"/>
        <v>88.603345443542025</v>
      </c>
      <c r="L42" s="66">
        <f t="shared" si="5"/>
        <v>99.594273318872013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27908.9</v>
      </c>
      <c r="H43" s="66">
        <v>31637</v>
      </c>
      <c r="I43" s="66">
        <v>31687</v>
      </c>
      <c r="J43" s="66">
        <v>31487.17</v>
      </c>
      <c r="K43" s="66">
        <f t="shared" si="4"/>
        <v>112.82125056881496</v>
      </c>
      <c r="L43" s="66">
        <f t="shared" si="5"/>
        <v>99.369362830182723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0</v>
      </c>
      <c r="H44" s="66">
        <v>100</v>
      </c>
      <c r="I44" s="66">
        <v>0</v>
      </c>
      <c r="J44" s="66">
        <v>0</v>
      </c>
      <c r="K44" s="66" t="e">
        <f t="shared" si="4"/>
        <v>#DIV/0!</v>
      </c>
      <c r="L44" s="66" t="e">
        <f t="shared" si="5"/>
        <v>#DIV/0!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1069.8</v>
      </c>
      <c r="H45" s="66">
        <v>2850</v>
      </c>
      <c r="I45" s="66">
        <v>2800</v>
      </c>
      <c r="J45" s="66">
        <v>2766.22</v>
      </c>
      <c r="K45" s="66">
        <f t="shared" si="4"/>
        <v>258.57356515236495</v>
      </c>
      <c r="L45" s="66">
        <f t="shared" si="5"/>
        <v>98.793571428571425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180</v>
      </c>
      <c r="H46" s="66">
        <v>100</v>
      </c>
      <c r="I46" s="66">
        <v>100</v>
      </c>
      <c r="J46" s="66">
        <v>0</v>
      </c>
      <c r="K46" s="66">
        <f t="shared" si="4"/>
        <v>0</v>
      </c>
      <c r="L46" s="66">
        <f t="shared" si="5"/>
        <v>0</v>
      </c>
    </row>
    <row r="47" spans="2:12" x14ac:dyDescent="0.25">
      <c r="B47" s="65"/>
      <c r="C47" s="65"/>
      <c r="D47" s="65" t="s">
        <v>111</v>
      </c>
      <c r="E47" s="65"/>
      <c r="F47" s="65" t="s">
        <v>112</v>
      </c>
      <c r="G47" s="65">
        <f>G48+G49+G50+G51+G52+G53+G54+G55+G56</f>
        <v>128658.32</v>
      </c>
      <c r="H47" s="65">
        <f>H48+H49+H50+H51+H52+H53+H54+H55+H56</f>
        <v>117336</v>
      </c>
      <c r="I47" s="65">
        <f>I48+I49+I50+I51+I52+I53+I54+I55+I56</f>
        <v>128096</v>
      </c>
      <c r="J47" s="65">
        <f>J48+J49+J50+J51+J52+J53+J54+J55+J56</f>
        <v>127778.73000000001</v>
      </c>
      <c r="K47" s="65">
        <f t="shared" si="4"/>
        <v>99.316336479444146</v>
      </c>
      <c r="L47" s="65">
        <f t="shared" si="5"/>
        <v>99.752318573569823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39820.75</v>
      </c>
      <c r="H48" s="66">
        <v>37100</v>
      </c>
      <c r="I48" s="66">
        <v>37450</v>
      </c>
      <c r="J48" s="66">
        <v>37300.980000000003</v>
      </c>
      <c r="K48" s="66">
        <f t="shared" si="4"/>
        <v>93.672218629734502</v>
      </c>
      <c r="L48" s="66">
        <f t="shared" si="5"/>
        <v>99.602082777036046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19989.73</v>
      </c>
      <c r="H49" s="66">
        <v>17001</v>
      </c>
      <c r="I49" s="66">
        <v>27201</v>
      </c>
      <c r="J49" s="66">
        <v>27179.47</v>
      </c>
      <c r="K49" s="66">
        <f t="shared" si="4"/>
        <v>135.96716914135408</v>
      </c>
      <c r="L49" s="66">
        <f t="shared" si="5"/>
        <v>99.920848498216984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1660</v>
      </c>
      <c r="H50" s="66">
        <v>600</v>
      </c>
      <c r="I50" s="66">
        <v>350</v>
      </c>
      <c r="J50" s="66">
        <v>317.5</v>
      </c>
      <c r="K50" s="66">
        <f t="shared" si="4"/>
        <v>19.126506024096386</v>
      </c>
      <c r="L50" s="66">
        <f t="shared" si="5"/>
        <v>90.714285714285708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47934.03</v>
      </c>
      <c r="H51" s="66">
        <v>47400</v>
      </c>
      <c r="I51" s="66">
        <v>48950</v>
      </c>
      <c r="J51" s="66">
        <v>48947.519999999997</v>
      </c>
      <c r="K51" s="66">
        <f t="shared" si="4"/>
        <v>102.11434340071135</v>
      </c>
      <c r="L51" s="66">
        <f t="shared" si="5"/>
        <v>99.994933605720121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8285.2999999999993</v>
      </c>
      <c r="H52" s="66">
        <v>9500</v>
      </c>
      <c r="I52" s="66">
        <v>9450</v>
      </c>
      <c r="J52" s="66">
        <v>9421.65</v>
      </c>
      <c r="K52" s="66">
        <f t="shared" si="4"/>
        <v>113.71525472825367</v>
      </c>
      <c r="L52" s="66">
        <f t="shared" si="5"/>
        <v>99.7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8670</v>
      </c>
      <c r="H53" s="66">
        <v>1110</v>
      </c>
      <c r="I53" s="66">
        <v>310</v>
      </c>
      <c r="J53" s="66">
        <v>240</v>
      </c>
      <c r="K53" s="66">
        <f t="shared" si="4"/>
        <v>2.7681660899653977</v>
      </c>
      <c r="L53" s="66">
        <f t="shared" si="5"/>
        <v>77.41935483870968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935.07</v>
      </c>
      <c r="H54" s="66">
        <v>2500</v>
      </c>
      <c r="I54" s="66">
        <v>2000</v>
      </c>
      <c r="J54" s="66">
        <v>1995.44</v>
      </c>
      <c r="K54" s="66">
        <f t="shared" si="4"/>
        <v>213.40006630519639</v>
      </c>
      <c r="L54" s="66">
        <f t="shared" si="5"/>
        <v>99.772000000000006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64.5</v>
      </c>
      <c r="H55" s="66">
        <v>125</v>
      </c>
      <c r="I55" s="66">
        <v>35</v>
      </c>
      <c r="J55" s="66">
        <v>33.96</v>
      </c>
      <c r="K55" s="66">
        <f t="shared" si="4"/>
        <v>52.651162790697676</v>
      </c>
      <c r="L55" s="66">
        <f t="shared" si="5"/>
        <v>97.028571428571425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1298.94</v>
      </c>
      <c r="H56" s="66">
        <v>2000</v>
      </c>
      <c r="I56" s="66">
        <v>2350</v>
      </c>
      <c r="J56" s="66">
        <v>2342.21</v>
      </c>
      <c r="K56" s="66">
        <f t="shared" si="4"/>
        <v>180.31702773030315</v>
      </c>
      <c r="L56" s="66">
        <f t="shared" si="5"/>
        <v>99.668510638297874</v>
      </c>
    </row>
    <row r="57" spans="2:12" x14ac:dyDescent="0.25">
      <c r="B57" s="65"/>
      <c r="C57" s="65"/>
      <c r="D57" s="65" t="s">
        <v>131</v>
      </c>
      <c r="E57" s="65"/>
      <c r="F57" s="65" t="s">
        <v>132</v>
      </c>
      <c r="G57" s="65">
        <f>G58+G59+G60+G61</f>
        <v>2160.94</v>
      </c>
      <c r="H57" s="65">
        <f>H58+H59+H60+H61</f>
        <v>1800</v>
      </c>
      <c r="I57" s="65">
        <f>I58+I59+I60+I61</f>
        <v>2200</v>
      </c>
      <c r="J57" s="65">
        <f>J58+J59+J60+J61</f>
        <v>2128.29</v>
      </c>
      <c r="K57" s="65">
        <f t="shared" si="4"/>
        <v>98.489083454422612</v>
      </c>
      <c r="L57" s="65">
        <f t="shared" si="5"/>
        <v>96.74045454545454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800</v>
      </c>
      <c r="H58" s="66">
        <v>750</v>
      </c>
      <c r="I58" s="66">
        <v>750</v>
      </c>
      <c r="J58" s="66">
        <v>727.86</v>
      </c>
      <c r="K58" s="66">
        <f t="shared" ref="K58:K77" si="6">(J58*100)/G58</f>
        <v>90.982500000000002</v>
      </c>
      <c r="L58" s="66">
        <f t="shared" ref="L58:L77" si="7">(J58*100)/I58</f>
        <v>97.048000000000002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600</v>
      </c>
      <c r="H59" s="66">
        <v>400</v>
      </c>
      <c r="I59" s="66">
        <v>400</v>
      </c>
      <c r="J59" s="66">
        <v>400</v>
      </c>
      <c r="K59" s="66">
        <f t="shared" si="6"/>
        <v>66.666666666666671</v>
      </c>
      <c r="L59" s="66">
        <f t="shared" si="7"/>
        <v>100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295.44</v>
      </c>
      <c r="H60" s="66">
        <v>150</v>
      </c>
      <c r="I60" s="66">
        <v>150</v>
      </c>
      <c r="J60" s="66">
        <v>127.44</v>
      </c>
      <c r="K60" s="66">
        <f t="shared" si="6"/>
        <v>43.135662063363121</v>
      </c>
      <c r="L60" s="66">
        <f t="shared" si="7"/>
        <v>84.96</v>
      </c>
    </row>
    <row r="61" spans="2:12" x14ac:dyDescent="0.25">
      <c r="B61" s="66"/>
      <c r="C61" s="66"/>
      <c r="D61" s="66"/>
      <c r="E61" s="66" t="s">
        <v>139</v>
      </c>
      <c r="F61" s="66" t="s">
        <v>132</v>
      </c>
      <c r="G61" s="66">
        <v>465.5</v>
      </c>
      <c r="H61" s="66">
        <v>500</v>
      </c>
      <c r="I61" s="66">
        <v>900</v>
      </c>
      <c r="J61" s="66">
        <v>872.99</v>
      </c>
      <c r="K61" s="66">
        <f t="shared" si="6"/>
        <v>187.53813104189044</v>
      </c>
      <c r="L61" s="66">
        <f t="shared" si="7"/>
        <v>96.998888888888885</v>
      </c>
    </row>
    <row r="62" spans="2:12" x14ac:dyDescent="0.25">
      <c r="B62" s="65"/>
      <c r="C62" s="65" t="s">
        <v>140</v>
      </c>
      <c r="D62" s="65"/>
      <c r="E62" s="65"/>
      <c r="F62" s="65" t="s">
        <v>141</v>
      </c>
      <c r="G62" s="65">
        <f>G63+G65</f>
        <v>2133.33</v>
      </c>
      <c r="H62" s="65">
        <f>H63+H65</f>
        <v>2060</v>
      </c>
      <c r="I62" s="65">
        <f>I63+I65</f>
        <v>2060</v>
      </c>
      <c r="J62" s="65">
        <f>J63+J65</f>
        <v>1954.96</v>
      </c>
      <c r="K62" s="65">
        <f t="shared" si="6"/>
        <v>91.638893185770613</v>
      </c>
      <c r="L62" s="65">
        <f t="shared" si="7"/>
        <v>94.900970873786406</v>
      </c>
    </row>
    <row r="63" spans="2:12" x14ac:dyDescent="0.25">
      <c r="B63" s="65"/>
      <c r="C63" s="65"/>
      <c r="D63" s="65" t="s">
        <v>142</v>
      </c>
      <c r="E63" s="65"/>
      <c r="F63" s="65" t="s">
        <v>143</v>
      </c>
      <c r="G63" s="65">
        <f>G64</f>
        <v>308.33</v>
      </c>
      <c r="H63" s="65">
        <f>H64</f>
        <v>260</v>
      </c>
      <c r="I63" s="65">
        <f>I64</f>
        <v>260</v>
      </c>
      <c r="J63" s="65">
        <f>J64</f>
        <v>209.98</v>
      </c>
      <c r="K63" s="65">
        <f t="shared" si="6"/>
        <v>68.102357863328251</v>
      </c>
      <c r="L63" s="65">
        <f t="shared" si="7"/>
        <v>80.761538461538464</v>
      </c>
    </row>
    <row r="64" spans="2:12" x14ac:dyDescent="0.25">
      <c r="B64" s="66"/>
      <c r="C64" s="66"/>
      <c r="D64" s="66"/>
      <c r="E64" s="66" t="s">
        <v>144</v>
      </c>
      <c r="F64" s="66" t="s">
        <v>145</v>
      </c>
      <c r="G64" s="66">
        <v>308.33</v>
      </c>
      <c r="H64" s="66">
        <v>260</v>
      </c>
      <c r="I64" s="66">
        <v>260</v>
      </c>
      <c r="J64" s="66">
        <v>209.98</v>
      </c>
      <c r="K64" s="66">
        <f t="shared" si="6"/>
        <v>68.102357863328251</v>
      </c>
      <c r="L64" s="66">
        <f t="shared" si="7"/>
        <v>80.761538461538464</v>
      </c>
    </row>
    <row r="65" spans="2:12" x14ac:dyDescent="0.25">
      <c r="B65" s="65"/>
      <c r="C65" s="65"/>
      <c r="D65" s="65" t="s">
        <v>146</v>
      </c>
      <c r="E65" s="65"/>
      <c r="F65" s="65" t="s">
        <v>147</v>
      </c>
      <c r="G65" s="65">
        <f>G66</f>
        <v>1825</v>
      </c>
      <c r="H65" s="65">
        <f>H66</f>
        <v>1800</v>
      </c>
      <c r="I65" s="65">
        <f>I66</f>
        <v>1800</v>
      </c>
      <c r="J65" s="65">
        <f>J66</f>
        <v>1744.98</v>
      </c>
      <c r="K65" s="65">
        <f t="shared" si="6"/>
        <v>95.615342465753429</v>
      </c>
      <c r="L65" s="65">
        <f t="shared" si="7"/>
        <v>96.943333333333328</v>
      </c>
    </row>
    <row r="66" spans="2:12" x14ac:dyDescent="0.25">
      <c r="B66" s="66"/>
      <c r="C66" s="66"/>
      <c r="D66" s="66"/>
      <c r="E66" s="66" t="s">
        <v>148</v>
      </c>
      <c r="F66" s="66" t="s">
        <v>149</v>
      </c>
      <c r="G66" s="66">
        <v>1825</v>
      </c>
      <c r="H66" s="66">
        <v>1800</v>
      </c>
      <c r="I66" s="66">
        <v>1800</v>
      </c>
      <c r="J66" s="66">
        <v>1744.98</v>
      </c>
      <c r="K66" s="66">
        <f t="shared" si="6"/>
        <v>95.615342465753429</v>
      </c>
      <c r="L66" s="66">
        <f t="shared" si="7"/>
        <v>96.943333333333328</v>
      </c>
    </row>
    <row r="67" spans="2:12" x14ac:dyDescent="0.25">
      <c r="B67" s="65" t="s">
        <v>150</v>
      </c>
      <c r="C67" s="65"/>
      <c r="D67" s="65"/>
      <c r="E67" s="65"/>
      <c r="F67" s="65" t="s">
        <v>151</v>
      </c>
      <c r="G67" s="65">
        <f>G68+G72</f>
        <v>8256.41</v>
      </c>
      <c r="H67" s="65">
        <f>H68+H72</f>
        <v>74987</v>
      </c>
      <c r="I67" s="65">
        <f>I68+I72</f>
        <v>4987</v>
      </c>
      <c r="J67" s="65">
        <f>J68+J72</f>
        <v>4349.88</v>
      </c>
      <c r="K67" s="65">
        <f t="shared" si="6"/>
        <v>52.684883623754153</v>
      </c>
      <c r="L67" s="65">
        <f t="shared" si="7"/>
        <v>87.224383396831769</v>
      </c>
    </row>
    <row r="68" spans="2:12" x14ac:dyDescent="0.25">
      <c r="B68" s="65"/>
      <c r="C68" s="65" t="s">
        <v>152</v>
      </c>
      <c r="D68" s="65"/>
      <c r="E68" s="65"/>
      <c r="F68" s="65" t="s">
        <v>153</v>
      </c>
      <c r="G68" s="65">
        <f>G69</f>
        <v>0</v>
      </c>
      <c r="H68" s="65">
        <f>H69</f>
        <v>70200</v>
      </c>
      <c r="I68" s="65">
        <f>I69</f>
        <v>200</v>
      </c>
      <c r="J68" s="65">
        <f>J69</f>
        <v>187.5</v>
      </c>
      <c r="K68" s="65" t="e">
        <f t="shared" si="6"/>
        <v>#DIV/0!</v>
      </c>
      <c r="L68" s="65">
        <f t="shared" si="7"/>
        <v>93.75</v>
      </c>
    </row>
    <row r="69" spans="2:12" x14ac:dyDescent="0.25">
      <c r="B69" s="65"/>
      <c r="C69" s="65"/>
      <c r="D69" s="65" t="s">
        <v>154</v>
      </c>
      <c r="E69" s="65"/>
      <c r="F69" s="65" t="s">
        <v>155</v>
      </c>
      <c r="G69" s="65">
        <f>G70+G71</f>
        <v>0</v>
      </c>
      <c r="H69" s="65">
        <f>H70+H71</f>
        <v>70200</v>
      </c>
      <c r="I69" s="65">
        <f>I70+I71</f>
        <v>200</v>
      </c>
      <c r="J69" s="65">
        <f>J70+J71</f>
        <v>187.5</v>
      </c>
      <c r="K69" s="65" t="e">
        <f t="shared" si="6"/>
        <v>#DIV/0!</v>
      </c>
      <c r="L69" s="65">
        <f t="shared" si="7"/>
        <v>93.75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0</v>
      </c>
      <c r="H70" s="66">
        <v>200</v>
      </c>
      <c r="I70" s="66">
        <v>200</v>
      </c>
      <c r="J70" s="66">
        <v>187.5</v>
      </c>
      <c r="K70" s="66" t="e">
        <f t="shared" si="6"/>
        <v>#DIV/0!</v>
      </c>
      <c r="L70" s="66">
        <f t="shared" si="7"/>
        <v>93.75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0</v>
      </c>
      <c r="H71" s="66">
        <v>70000</v>
      </c>
      <c r="I71" s="66">
        <v>0</v>
      </c>
      <c r="J71" s="66">
        <v>0</v>
      </c>
      <c r="K71" s="66" t="e">
        <f t="shared" si="6"/>
        <v>#DIV/0!</v>
      </c>
      <c r="L71" s="66" t="e">
        <f t="shared" si="7"/>
        <v>#DIV/0!</v>
      </c>
    </row>
    <row r="72" spans="2:12" x14ac:dyDescent="0.25">
      <c r="B72" s="65"/>
      <c r="C72" s="65" t="s">
        <v>160</v>
      </c>
      <c r="D72" s="65"/>
      <c r="E72" s="65"/>
      <c r="F72" s="65" t="s">
        <v>161</v>
      </c>
      <c r="G72" s="65">
        <f>G73+G76</f>
        <v>8256.41</v>
      </c>
      <c r="H72" s="65">
        <f>H73+H76</f>
        <v>4787</v>
      </c>
      <c r="I72" s="65">
        <f>I73+I76</f>
        <v>4787</v>
      </c>
      <c r="J72" s="65">
        <f>J73+J76</f>
        <v>4162.38</v>
      </c>
      <c r="K72" s="65">
        <f t="shared" si="6"/>
        <v>50.4139208203081</v>
      </c>
      <c r="L72" s="65">
        <f t="shared" si="7"/>
        <v>86.951744307499482</v>
      </c>
    </row>
    <row r="73" spans="2:12" x14ac:dyDescent="0.25">
      <c r="B73" s="65"/>
      <c r="C73" s="65"/>
      <c r="D73" s="65" t="s">
        <v>162</v>
      </c>
      <c r="E73" s="65"/>
      <c r="F73" s="65" t="s">
        <v>163</v>
      </c>
      <c r="G73" s="65">
        <f>G74+G75</f>
        <v>4967.38</v>
      </c>
      <c r="H73" s="65">
        <f>H74+H75</f>
        <v>1400</v>
      </c>
      <c r="I73" s="65">
        <f>I74+I75</f>
        <v>1400</v>
      </c>
      <c r="J73" s="65">
        <f>J74+J75</f>
        <v>775</v>
      </c>
      <c r="K73" s="65">
        <f t="shared" si="6"/>
        <v>15.601786052204583</v>
      </c>
      <c r="L73" s="65">
        <f t="shared" si="7"/>
        <v>55.357142857142854</v>
      </c>
    </row>
    <row r="74" spans="2:12" x14ac:dyDescent="0.25">
      <c r="B74" s="66"/>
      <c r="C74" s="66"/>
      <c r="D74" s="66"/>
      <c r="E74" s="66" t="s">
        <v>164</v>
      </c>
      <c r="F74" s="66" t="s">
        <v>165</v>
      </c>
      <c r="G74" s="66">
        <v>0</v>
      </c>
      <c r="H74" s="66">
        <v>1400</v>
      </c>
      <c r="I74" s="66">
        <v>1400</v>
      </c>
      <c r="J74" s="66">
        <v>775</v>
      </c>
      <c r="K74" s="66" t="e">
        <f t="shared" si="6"/>
        <v>#DIV/0!</v>
      </c>
      <c r="L74" s="66">
        <f t="shared" si="7"/>
        <v>55.357142857142854</v>
      </c>
    </row>
    <row r="75" spans="2:12" x14ac:dyDescent="0.25">
      <c r="B75" s="66"/>
      <c r="C75" s="66"/>
      <c r="D75" s="66"/>
      <c r="E75" s="66" t="s">
        <v>166</v>
      </c>
      <c r="F75" s="66" t="s">
        <v>167</v>
      </c>
      <c r="G75" s="66">
        <v>4967.38</v>
      </c>
      <c r="H75" s="66">
        <v>0</v>
      </c>
      <c r="I75" s="66">
        <v>0</v>
      </c>
      <c r="J75" s="66">
        <v>0</v>
      </c>
      <c r="K75" s="66">
        <f t="shared" si="6"/>
        <v>0</v>
      </c>
      <c r="L75" s="66" t="e">
        <f t="shared" si="7"/>
        <v>#DIV/0!</v>
      </c>
    </row>
    <row r="76" spans="2:12" x14ac:dyDescent="0.25">
      <c r="B76" s="65"/>
      <c r="C76" s="65"/>
      <c r="D76" s="65" t="s">
        <v>168</v>
      </c>
      <c r="E76" s="65"/>
      <c r="F76" s="65" t="s">
        <v>169</v>
      </c>
      <c r="G76" s="65">
        <f>G77</f>
        <v>3289.03</v>
      </c>
      <c r="H76" s="65">
        <f>H77</f>
        <v>3387</v>
      </c>
      <c r="I76" s="65">
        <f>I77</f>
        <v>3387</v>
      </c>
      <c r="J76" s="65">
        <f>J77</f>
        <v>3387.38</v>
      </c>
      <c r="K76" s="65">
        <f t="shared" si="6"/>
        <v>102.99024332401953</v>
      </c>
      <c r="L76" s="65">
        <f t="shared" si="7"/>
        <v>100.01121936817242</v>
      </c>
    </row>
    <row r="77" spans="2:12" x14ac:dyDescent="0.25">
      <c r="B77" s="66"/>
      <c r="C77" s="66"/>
      <c r="D77" s="66"/>
      <c r="E77" s="66" t="s">
        <v>170</v>
      </c>
      <c r="F77" s="66" t="s">
        <v>171</v>
      </c>
      <c r="G77" s="66">
        <v>3289.03</v>
      </c>
      <c r="H77" s="66">
        <v>3387</v>
      </c>
      <c r="I77" s="66">
        <v>3387</v>
      </c>
      <c r="J77" s="66">
        <v>3387.38</v>
      </c>
      <c r="K77" s="66">
        <f t="shared" si="6"/>
        <v>102.99024332401953</v>
      </c>
      <c r="L77" s="66">
        <f t="shared" si="7"/>
        <v>100.01121936817242</v>
      </c>
    </row>
    <row r="78" spans="2:12" x14ac:dyDescent="0.25">
      <c r="B78" s="65"/>
      <c r="C78" s="66"/>
      <c r="D78" s="67"/>
      <c r="E78" s="68"/>
      <c r="F78" s="8"/>
      <c r="G78" s="65"/>
      <c r="H78" s="65"/>
      <c r="I78" s="65"/>
      <c r="J78" s="65"/>
      <c r="K78" s="70"/>
      <c r="L78" s="70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4" t="s">
        <v>16</v>
      </c>
      <c r="C2" s="114"/>
      <c r="D2" s="114"/>
      <c r="E2" s="114"/>
      <c r="F2" s="114"/>
      <c r="G2" s="114"/>
      <c r="H2" s="114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1789112.9900000002</v>
      </c>
      <c r="D6" s="71">
        <f>D7+D9+D11</f>
        <v>2083136</v>
      </c>
      <c r="E6" s="71">
        <f>E7+E9+E11</f>
        <v>2014076</v>
      </c>
      <c r="F6" s="71">
        <f>F7+F9+F11</f>
        <v>2012965.66</v>
      </c>
      <c r="G6" s="72">
        <f t="shared" ref="G6:G19" si="0">(F6*100)/C6</f>
        <v>112.51193587275893</v>
      </c>
      <c r="H6" s="72">
        <f t="shared" ref="H6:H19" si="1">(F6*100)/E6</f>
        <v>99.944870997916667</v>
      </c>
    </row>
    <row r="7" spans="1:8" x14ac:dyDescent="0.25">
      <c r="A7"/>
      <c r="B7" s="8" t="s">
        <v>172</v>
      </c>
      <c r="C7" s="71">
        <f>C8</f>
        <v>1787937.54</v>
      </c>
      <c r="D7" s="71">
        <f>D8</f>
        <v>2082149</v>
      </c>
      <c r="E7" s="71">
        <f>E8</f>
        <v>2013089</v>
      </c>
      <c r="F7" s="71">
        <f>F8</f>
        <v>2011477.34</v>
      </c>
      <c r="G7" s="72">
        <f t="shared" si="0"/>
        <v>112.50266270487279</v>
      </c>
      <c r="H7" s="72">
        <f t="shared" si="1"/>
        <v>99.919940946475791</v>
      </c>
    </row>
    <row r="8" spans="1:8" x14ac:dyDescent="0.25">
      <c r="A8"/>
      <c r="B8" s="16" t="s">
        <v>173</v>
      </c>
      <c r="C8" s="73">
        <v>1787937.54</v>
      </c>
      <c r="D8" s="73">
        <v>2082149</v>
      </c>
      <c r="E8" s="73">
        <v>2013089</v>
      </c>
      <c r="F8" s="74">
        <v>2011477.34</v>
      </c>
      <c r="G8" s="70">
        <f t="shared" si="0"/>
        <v>112.50266270487279</v>
      </c>
      <c r="H8" s="70">
        <f t="shared" si="1"/>
        <v>99.919940946475791</v>
      </c>
    </row>
    <row r="9" spans="1:8" x14ac:dyDescent="0.25">
      <c r="A9"/>
      <c r="B9" s="8" t="s">
        <v>174</v>
      </c>
      <c r="C9" s="71">
        <f>C10</f>
        <v>804.09</v>
      </c>
      <c r="D9" s="71">
        <f>D10</f>
        <v>887</v>
      </c>
      <c r="E9" s="71">
        <f>E10</f>
        <v>887</v>
      </c>
      <c r="F9" s="71">
        <f>F10</f>
        <v>717.88</v>
      </c>
      <c r="G9" s="72">
        <f t="shared" si="0"/>
        <v>89.278563344899197</v>
      </c>
      <c r="H9" s="72">
        <f t="shared" si="1"/>
        <v>80.933483652762121</v>
      </c>
    </row>
    <row r="10" spans="1:8" x14ac:dyDescent="0.25">
      <c r="A10"/>
      <c r="B10" s="16" t="s">
        <v>175</v>
      </c>
      <c r="C10" s="73">
        <v>804.09</v>
      </c>
      <c r="D10" s="73">
        <v>887</v>
      </c>
      <c r="E10" s="73">
        <v>887</v>
      </c>
      <c r="F10" s="74">
        <v>717.88</v>
      </c>
      <c r="G10" s="70">
        <f t="shared" si="0"/>
        <v>89.278563344899197</v>
      </c>
      <c r="H10" s="70">
        <f t="shared" si="1"/>
        <v>80.933483652762121</v>
      </c>
    </row>
    <row r="11" spans="1:8" x14ac:dyDescent="0.25">
      <c r="A11"/>
      <c r="B11" s="8" t="s">
        <v>176</v>
      </c>
      <c r="C11" s="71">
        <f>C12</f>
        <v>371.36</v>
      </c>
      <c r="D11" s="71">
        <f>D12</f>
        <v>100</v>
      </c>
      <c r="E11" s="71">
        <f>E12</f>
        <v>100</v>
      </c>
      <c r="F11" s="71">
        <f>F12</f>
        <v>770.44</v>
      </c>
      <c r="G11" s="72">
        <f t="shared" si="0"/>
        <v>207.4644549763033</v>
      </c>
      <c r="H11" s="72">
        <f t="shared" si="1"/>
        <v>770.44</v>
      </c>
    </row>
    <row r="12" spans="1:8" x14ac:dyDescent="0.25">
      <c r="A12"/>
      <c r="B12" s="16" t="s">
        <v>177</v>
      </c>
      <c r="C12" s="73">
        <v>371.36</v>
      </c>
      <c r="D12" s="73">
        <v>100</v>
      </c>
      <c r="E12" s="73">
        <v>100</v>
      </c>
      <c r="F12" s="74">
        <v>770.44</v>
      </c>
      <c r="G12" s="70">
        <f t="shared" si="0"/>
        <v>207.4644549763033</v>
      </c>
      <c r="H12" s="70">
        <f t="shared" si="1"/>
        <v>770.44</v>
      </c>
    </row>
    <row r="13" spans="1:8" x14ac:dyDescent="0.25">
      <c r="B13" s="8" t="s">
        <v>32</v>
      </c>
      <c r="C13" s="75">
        <f>C14+C16+C18</f>
        <v>1791008.1700000002</v>
      </c>
      <c r="D13" s="75">
        <f>D14+D16+D18</f>
        <v>2083136</v>
      </c>
      <c r="E13" s="75">
        <f>E14+E16+E18</f>
        <v>2014076</v>
      </c>
      <c r="F13" s="75">
        <f>F14+F16+F18</f>
        <v>2012160.87</v>
      </c>
      <c r="G13" s="72">
        <f t="shared" si="0"/>
        <v>112.34794478910723</v>
      </c>
      <c r="H13" s="72">
        <f t="shared" si="1"/>
        <v>99.904912724246756</v>
      </c>
    </row>
    <row r="14" spans="1:8" x14ac:dyDescent="0.25">
      <c r="A14"/>
      <c r="B14" s="8" t="s">
        <v>172</v>
      </c>
      <c r="C14" s="75">
        <f>C15</f>
        <v>1787937.54</v>
      </c>
      <c r="D14" s="75">
        <f>D15</f>
        <v>2082149</v>
      </c>
      <c r="E14" s="75">
        <f>E15</f>
        <v>2013089</v>
      </c>
      <c r="F14" s="75">
        <f>F15</f>
        <v>2011477.34</v>
      </c>
      <c r="G14" s="72">
        <f t="shared" si="0"/>
        <v>112.50266270487279</v>
      </c>
      <c r="H14" s="72">
        <f t="shared" si="1"/>
        <v>99.919940946475791</v>
      </c>
    </row>
    <row r="15" spans="1:8" x14ac:dyDescent="0.25">
      <c r="A15"/>
      <c r="B15" s="16" t="s">
        <v>173</v>
      </c>
      <c r="C15" s="73">
        <v>1787937.54</v>
      </c>
      <c r="D15" s="73">
        <v>2082149</v>
      </c>
      <c r="E15" s="76">
        <v>2013089</v>
      </c>
      <c r="F15" s="74">
        <v>2011477.34</v>
      </c>
      <c r="G15" s="70">
        <f t="shared" si="0"/>
        <v>112.50266270487279</v>
      </c>
      <c r="H15" s="70">
        <f t="shared" si="1"/>
        <v>99.919940946475791</v>
      </c>
    </row>
    <row r="16" spans="1:8" x14ac:dyDescent="0.25">
      <c r="A16"/>
      <c r="B16" s="8" t="s">
        <v>174</v>
      </c>
      <c r="C16" s="75">
        <f>C17</f>
        <v>777.54</v>
      </c>
      <c r="D16" s="75">
        <f>D17</f>
        <v>887</v>
      </c>
      <c r="E16" s="75">
        <f>E17</f>
        <v>887</v>
      </c>
      <c r="F16" s="75">
        <f>F17</f>
        <v>683.53</v>
      </c>
      <c r="G16" s="72">
        <f t="shared" si="0"/>
        <v>87.909303701417301</v>
      </c>
      <c r="H16" s="72">
        <f t="shared" si="1"/>
        <v>77.060879368658405</v>
      </c>
    </row>
    <row r="17" spans="1:8" x14ac:dyDescent="0.25">
      <c r="A17"/>
      <c r="B17" s="16" t="s">
        <v>175</v>
      </c>
      <c r="C17" s="73">
        <v>777.54</v>
      </c>
      <c r="D17" s="73">
        <v>887</v>
      </c>
      <c r="E17" s="76">
        <v>887</v>
      </c>
      <c r="F17" s="74">
        <v>683.53</v>
      </c>
      <c r="G17" s="70">
        <f t="shared" si="0"/>
        <v>87.909303701417301</v>
      </c>
      <c r="H17" s="70">
        <f t="shared" si="1"/>
        <v>77.060879368658405</v>
      </c>
    </row>
    <row r="18" spans="1:8" x14ac:dyDescent="0.25">
      <c r="A18"/>
      <c r="B18" s="8" t="s">
        <v>176</v>
      </c>
      <c r="C18" s="75">
        <f>C19</f>
        <v>2293.09</v>
      </c>
      <c r="D18" s="75">
        <f>D19</f>
        <v>100</v>
      </c>
      <c r="E18" s="75">
        <f>E19</f>
        <v>100</v>
      </c>
      <c r="F18" s="75">
        <f>F19</f>
        <v>0</v>
      </c>
      <c r="G18" s="72">
        <f t="shared" si="0"/>
        <v>0</v>
      </c>
      <c r="H18" s="72">
        <f t="shared" si="1"/>
        <v>0</v>
      </c>
    </row>
    <row r="19" spans="1:8" x14ac:dyDescent="0.25">
      <c r="A19"/>
      <c r="B19" s="16" t="s">
        <v>177</v>
      </c>
      <c r="C19" s="73">
        <v>2293.09</v>
      </c>
      <c r="D19" s="73">
        <v>100</v>
      </c>
      <c r="E19" s="76">
        <v>100</v>
      </c>
      <c r="F19" s="74">
        <v>0</v>
      </c>
      <c r="G19" s="70">
        <f t="shared" si="0"/>
        <v>0</v>
      </c>
      <c r="H19" s="7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4" t="s">
        <v>17</v>
      </c>
      <c r="C2" s="114"/>
      <c r="D2" s="114"/>
      <c r="E2" s="114"/>
      <c r="F2" s="114"/>
      <c r="G2" s="114"/>
      <c r="H2" s="114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1791008.17</v>
      </c>
      <c r="D6" s="75">
        <f t="shared" si="0"/>
        <v>2083136</v>
      </c>
      <c r="E6" s="75">
        <f t="shared" si="0"/>
        <v>2014076</v>
      </c>
      <c r="F6" s="75">
        <f t="shared" si="0"/>
        <v>2012160.87</v>
      </c>
      <c r="G6" s="70">
        <f>(F6*100)/C6</f>
        <v>112.34794478910725</v>
      </c>
      <c r="H6" s="70">
        <f>(F6*100)/E6</f>
        <v>99.904912724246756</v>
      </c>
    </row>
    <row r="7" spans="2:8" x14ac:dyDescent="0.25">
      <c r="B7" s="8" t="s">
        <v>178</v>
      </c>
      <c r="C7" s="75">
        <f t="shared" si="0"/>
        <v>1791008.17</v>
      </c>
      <c r="D7" s="75">
        <f t="shared" si="0"/>
        <v>2083136</v>
      </c>
      <c r="E7" s="75">
        <f t="shared" si="0"/>
        <v>2014076</v>
      </c>
      <c r="F7" s="75">
        <f t="shared" si="0"/>
        <v>2012160.87</v>
      </c>
      <c r="G7" s="70">
        <f>(F7*100)/C7</f>
        <v>112.34794478910725</v>
      </c>
      <c r="H7" s="70">
        <f>(F7*100)/E7</f>
        <v>99.904912724246756</v>
      </c>
    </row>
    <row r="8" spans="2:8" x14ac:dyDescent="0.25">
      <c r="B8" s="11" t="s">
        <v>179</v>
      </c>
      <c r="C8" s="73">
        <v>1791008.17</v>
      </c>
      <c r="D8" s="73">
        <v>2083136</v>
      </c>
      <c r="E8" s="73">
        <v>2014076</v>
      </c>
      <c r="F8" s="74">
        <v>2012160.87</v>
      </c>
      <c r="G8" s="70">
        <f>(F8*100)/C8</f>
        <v>112.34794478910725</v>
      </c>
      <c r="H8" s="70">
        <f>(F8*100)/E8</f>
        <v>99.904912724246756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4" t="s">
        <v>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4" t="s">
        <v>25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2:12" ht="15.75" customHeight="1" x14ac:dyDescent="0.25">
      <c r="B5" s="114" t="s">
        <v>18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20" t="s">
        <v>3</v>
      </c>
      <c r="C7" s="121"/>
      <c r="D7" s="121"/>
      <c r="E7" s="121"/>
      <c r="F7" s="122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20">
        <v>1</v>
      </c>
      <c r="C8" s="121"/>
      <c r="D8" s="121"/>
      <c r="E8" s="121"/>
      <c r="F8" s="122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tabSelected="1"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4" t="s">
        <v>19</v>
      </c>
      <c r="C2" s="114"/>
      <c r="D2" s="114"/>
      <c r="E2" s="114"/>
      <c r="F2" s="114"/>
      <c r="G2" s="114"/>
      <c r="H2" s="114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48"/>
  <sheetViews>
    <sheetView zoomScaleNormal="100" workbookViewId="0">
      <selection activeCell="B7" sqref="B7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180</v>
      </c>
      <c r="C1" s="39"/>
    </row>
    <row r="2" spans="1:6" ht="15" customHeight="1" x14ac:dyDescent="0.2">
      <c r="A2" s="41" t="s">
        <v>34</v>
      </c>
      <c r="B2" s="42" t="s">
        <v>181</v>
      </c>
      <c r="C2" s="39"/>
    </row>
    <row r="3" spans="1:6" s="39" customFormat="1" ht="43.5" customHeight="1" x14ac:dyDescent="0.2">
      <c r="A3" s="43" t="s">
        <v>35</v>
      </c>
      <c r="B3" s="37" t="s">
        <v>182</v>
      </c>
    </row>
    <row r="4" spans="1:6" s="39" customFormat="1" x14ac:dyDescent="0.2">
      <c r="A4" s="43" t="s">
        <v>36</v>
      </c>
      <c r="B4" s="44" t="s">
        <v>183</v>
      </c>
    </row>
    <row r="5" spans="1:6" s="39" customFormat="1" x14ac:dyDescent="0.2">
      <c r="A5" s="45"/>
      <c r="B5" s="46"/>
    </row>
    <row r="6" spans="1:6" s="39" customFormat="1" x14ac:dyDescent="0.2">
      <c r="A6" s="95" t="s">
        <v>37</v>
      </c>
      <c r="B6" s="96" t="s">
        <v>204</v>
      </c>
      <c r="C6" s="97">
        <f>SUM(C7:C9)</f>
        <v>2083136</v>
      </c>
      <c r="D6" s="97">
        <f t="shared" ref="D6:F6" si="0">SUM(D7:D9)</f>
        <v>2014076</v>
      </c>
      <c r="E6" s="97">
        <f t="shared" si="0"/>
        <v>2012160.8699999999</v>
      </c>
      <c r="F6" s="97">
        <f t="shared" si="0"/>
        <v>176.9808203151342</v>
      </c>
    </row>
    <row r="7" spans="1:6" x14ac:dyDescent="0.2">
      <c r="A7" s="47" t="s">
        <v>184</v>
      </c>
      <c r="B7" s="46" t="s">
        <v>201</v>
      </c>
      <c r="C7" s="77">
        <f>C12+C53</f>
        <v>2082149</v>
      </c>
      <c r="D7" s="77">
        <f>D12+D53</f>
        <v>2013089</v>
      </c>
      <c r="E7" s="77">
        <f>E12+E53</f>
        <v>2011477.3399999999</v>
      </c>
      <c r="F7" s="77">
        <f>(E7*100)/D7</f>
        <v>99.919940946475791</v>
      </c>
    </row>
    <row r="8" spans="1:6" x14ac:dyDescent="0.2">
      <c r="A8" s="47" t="s">
        <v>74</v>
      </c>
      <c r="B8" s="46" t="s">
        <v>202</v>
      </c>
      <c r="C8" s="77">
        <f>C73</f>
        <v>887</v>
      </c>
      <c r="D8" s="77">
        <f>D73</f>
        <v>887</v>
      </c>
      <c r="E8" s="77">
        <f>E73</f>
        <v>683.53</v>
      </c>
      <c r="F8" s="77">
        <f>(E8*100)/D8</f>
        <v>77.060879368658405</v>
      </c>
    </row>
    <row r="9" spans="1:6" x14ac:dyDescent="0.2">
      <c r="A9" s="47" t="s">
        <v>185</v>
      </c>
      <c r="B9" s="46" t="s">
        <v>203</v>
      </c>
      <c r="C9" s="77">
        <f>C83</f>
        <v>100</v>
      </c>
      <c r="D9" s="77">
        <f>D83</f>
        <v>100</v>
      </c>
      <c r="E9" s="77">
        <f>E83</f>
        <v>0</v>
      </c>
      <c r="F9" s="77">
        <f>(E9*100)/D9</f>
        <v>0</v>
      </c>
    </row>
    <row r="10" spans="1:6" s="57" customFormat="1" x14ac:dyDescent="0.2"/>
    <row r="11" spans="1:6" ht="38.25" x14ac:dyDescent="0.2">
      <c r="A11" s="47" t="s">
        <v>186</v>
      </c>
      <c r="B11" s="47" t="s">
        <v>187</v>
      </c>
      <c r="C11" s="47" t="s">
        <v>43</v>
      </c>
      <c r="D11" s="47" t="s">
        <v>188</v>
      </c>
      <c r="E11" s="47" t="s">
        <v>189</v>
      </c>
      <c r="F11" s="47" t="s">
        <v>190</v>
      </c>
    </row>
    <row r="12" spans="1:6" x14ac:dyDescent="0.2">
      <c r="A12" s="49" t="s">
        <v>72</v>
      </c>
      <c r="B12" s="50" t="s">
        <v>73</v>
      </c>
      <c r="C12" s="80">
        <f>C13+C21+C48</f>
        <v>2007162</v>
      </c>
      <c r="D12" s="80">
        <f>D13+D21+D48</f>
        <v>2008102</v>
      </c>
      <c r="E12" s="80">
        <f>E13+E21+E48</f>
        <v>2007127.46</v>
      </c>
      <c r="F12" s="81">
        <f>(E12*100)/D12</f>
        <v>99.951469596663912</v>
      </c>
    </row>
    <row r="13" spans="1:6" x14ac:dyDescent="0.2">
      <c r="A13" s="51" t="s">
        <v>74</v>
      </c>
      <c r="B13" s="52" t="s">
        <v>75</v>
      </c>
      <c r="C13" s="82">
        <f>C14+C17+C19</f>
        <v>1795706</v>
      </c>
      <c r="D13" s="82">
        <f>D14+D17+D19</f>
        <v>1776936</v>
      </c>
      <c r="E13" s="82">
        <f>E14+E17+E19</f>
        <v>1776819.8</v>
      </c>
      <c r="F13" s="81">
        <f>(E13*100)/D13</f>
        <v>99.993460653619493</v>
      </c>
    </row>
    <row r="14" spans="1:6" x14ac:dyDescent="0.2">
      <c r="A14" s="53" t="s">
        <v>76</v>
      </c>
      <c r="B14" s="54" t="s">
        <v>77</v>
      </c>
      <c r="C14" s="83">
        <f>C15+C16</f>
        <v>1486526</v>
      </c>
      <c r="D14" s="83">
        <f>D15+D16</f>
        <v>1476026</v>
      </c>
      <c r="E14" s="83">
        <f>E15+E16</f>
        <v>1475917.94</v>
      </c>
      <c r="F14" s="83">
        <f>(E14*100)/D14</f>
        <v>99.992678990749482</v>
      </c>
    </row>
    <row r="15" spans="1:6" x14ac:dyDescent="0.2">
      <c r="A15" s="55" t="s">
        <v>78</v>
      </c>
      <c r="B15" s="56" t="s">
        <v>79</v>
      </c>
      <c r="C15" s="84">
        <v>1484026</v>
      </c>
      <c r="D15" s="84">
        <v>1476026</v>
      </c>
      <c r="E15" s="84">
        <v>1475917.94</v>
      </c>
      <c r="F15" s="84"/>
    </row>
    <row r="16" spans="1:6" x14ac:dyDescent="0.2">
      <c r="A16" s="55" t="s">
        <v>80</v>
      </c>
      <c r="B16" s="56" t="s">
        <v>81</v>
      </c>
      <c r="C16" s="84">
        <v>2500</v>
      </c>
      <c r="D16" s="84">
        <v>0</v>
      </c>
      <c r="E16" s="84">
        <v>0</v>
      </c>
      <c r="F16" s="84"/>
    </row>
    <row r="17" spans="1:6" x14ac:dyDescent="0.2">
      <c r="A17" s="53" t="s">
        <v>82</v>
      </c>
      <c r="B17" s="54" t="s">
        <v>83</v>
      </c>
      <c r="C17" s="83">
        <f>C18</f>
        <v>60781</v>
      </c>
      <c r="D17" s="83">
        <f>D18</f>
        <v>57381</v>
      </c>
      <c r="E17" s="83">
        <f>E18</f>
        <v>57375.33</v>
      </c>
      <c r="F17" s="83">
        <f>(E17*100)/D17</f>
        <v>99.990118680399434</v>
      </c>
    </row>
    <row r="18" spans="1:6" x14ac:dyDescent="0.2">
      <c r="A18" s="55" t="s">
        <v>84</v>
      </c>
      <c r="B18" s="56" t="s">
        <v>83</v>
      </c>
      <c r="C18" s="84">
        <v>60781</v>
      </c>
      <c r="D18" s="84">
        <v>57381</v>
      </c>
      <c r="E18" s="84">
        <v>57375.33</v>
      </c>
      <c r="F18" s="84"/>
    </row>
    <row r="19" spans="1:6" x14ac:dyDescent="0.2">
      <c r="A19" s="53" t="s">
        <v>85</v>
      </c>
      <c r="B19" s="54" t="s">
        <v>86</v>
      </c>
      <c r="C19" s="83">
        <f>C20</f>
        <v>248399</v>
      </c>
      <c r="D19" s="83">
        <f>D20</f>
        <v>243529</v>
      </c>
      <c r="E19" s="83">
        <f>E20</f>
        <v>243526.53</v>
      </c>
      <c r="F19" s="83">
        <f>(E19*100)/D19</f>
        <v>99.998985747077356</v>
      </c>
    </row>
    <row r="20" spans="1:6" x14ac:dyDescent="0.2">
      <c r="A20" s="55" t="s">
        <v>87</v>
      </c>
      <c r="B20" s="56" t="s">
        <v>88</v>
      </c>
      <c r="C20" s="84">
        <v>248399</v>
      </c>
      <c r="D20" s="84">
        <v>243529</v>
      </c>
      <c r="E20" s="84">
        <v>243526.53</v>
      </c>
      <c r="F20" s="84"/>
    </row>
    <row r="21" spans="1:6" x14ac:dyDescent="0.2">
      <c r="A21" s="51" t="s">
        <v>89</v>
      </c>
      <c r="B21" s="52" t="s">
        <v>90</v>
      </c>
      <c r="C21" s="82">
        <f>C22+C27+C33+C43</f>
        <v>209396</v>
      </c>
      <c r="D21" s="82">
        <f>D22+D27+D33+D43</f>
        <v>229106</v>
      </c>
      <c r="E21" s="82">
        <f>E22+E27+E33+E43</f>
        <v>228352.7</v>
      </c>
      <c r="F21" s="81">
        <f>(E21*100)/D21</f>
        <v>99.671200230461011</v>
      </c>
    </row>
    <row r="22" spans="1:6" x14ac:dyDescent="0.2">
      <c r="A22" s="53" t="s">
        <v>91</v>
      </c>
      <c r="B22" s="54" t="s">
        <v>92</v>
      </c>
      <c r="C22" s="83">
        <f>C23+C24+C25+C26</f>
        <v>38610</v>
      </c>
      <c r="D22" s="83">
        <f>D23+D24+D25+D26</f>
        <v>42160</v>
      </c>
      <c r="E22" s="83">
        <f>E23+E24+E25+E26</f>
        <v>41919.339999999997</v>
      </c>
      <c r="F22" s="83">
        <f>(E22*100)/D22</f>
        <v>99.429174573055022</v>
      </c>
    </row>
    <row r="23" spans="1:6" x14ac:dyDescent="0.2">
      <c r="A23" s="55" t="s">
        <v>93</v>
      </c>
      <c r="B23" s="56" t="s">
        <v>94</v>
      </c>
      <c r="C23" s="84">
        <v>4000</v>
      </c>
      <c r="D23" s="84">
        <v>3050</v>
      </c>
      <c r="E23" s="84">
        <v>3045.2</v>
      </c>
      <c r="F23" s="84"/>
    </row>
    <row r="24" spans="1:6" ht="25.5" x14ac:dyDescent="0.2">
      <c r="A24" s="55" t="s">
        <v>95</v>
      </c>
      <c r="B24" s="56" t="s">
        <v>96</v>
      </c>
      <c r="C24" s="84">
        <v>30610</v>
      </c>
      <c r="D24" s="84">
        <v>34510</v>
      </c>
      <c r="E24" s="84">
        <v>34410.089999999997</v>
      </c>
      <c r="F24" s="84"/>
    </row>
    <row r="25" spans="1:6" x14ac:dyDescent="0.2">
      <c r="A25" s="55" t="s">
        <v>97</v>
      </c>
      <c r="B25" s="56" t="s">
        <v>98</v>
      </c>
      <c r="C25" s="84">
        <v>4000</v>
      </c>
      <c r="D25" s="84">
        <v>4600</v>
      </c>
      <c r="E25" s="84">
        <v>4464.05</v>
      </c>
      <c r="F25" s="84"/>
    </row>
    <row r="26" spans="1:6" x14ac:dyDescent="0.2">
      <c r="A26" s="55" t="s">
        <v>192</v>
      </c>
      <c r="B26" s="56" t="s">
        <v>193</v>
      </c>
      <c r="C26" s="84">
        <v>0</v>
      </c>
      <c r="D26" s="84">
        <v>0</v>
      </c>
      <c r="E26" s="84">
        <v>0</v>
      </c>
      <c r="F26" s="84"/>
    </row>
    <row r="27" spans="1:6" x14ac:dyDescent="0.2">
      <c r="A27" s="53" t="s">
        <v>99</v>
      </c>
      <c r="B27" s="54" t="s">
        <v>100</v>
      </c>
      <c r="C27" s="83">
        <f>C28+C29+C30+C31+C32</f>
        <v>51750</v>
      </c>
      <c r="D27" s="83">
        <f>D28+D29+D30+D31+D32</f>
        <v>56750</v>
      </c>
      <c r="E27" s="83">
        <f>E28+E29+E30+E31+E32</f>
        <v>56526.34</v>
      </c>
      <c r="F27" s="83">
        <f>(E27*100)/D27</f>
        <v>99.605885462555065</v>
      </c>
    </row>
    <row r="28" spans="1:6" x14ac:dyDescent="0.2">
      <c r="A28" s="55" t="s">
        <v>101</v>
      </c>
      <c r="B28" s="56" t="s">
        <v>102</v>
      </c>
      <c r="C28" s="84">
        <v>17500</v>
      </c>
      <c r="D28" s="84">
        <v>22600</v>
      </c>
      <c r="E28" s="84">
        <v>22591.55</v>
      </c>
      <c r="F28" s="84"/>
    </row>
    <row r="29" spans="1:6" x14ac:dyDescent="0.2">
      <c r="A29" s="55" t="s">
        <v>103</v>
      </c>
      <c r="B29" s="56" t="s">
        <v>104</v>
      </c>
      <c r="C29" s="84">
        <v>31200</v>
      </c>
      <c r="D29" s="84">
        <v>31250</v>
      </c>
      <c r="E29" s="84">
        <v>31168.57</v>
      </c>
      <c r="F29" s="84"/>
    </row>
    <row r="30" spans="1:6" x14ac:dyDescent="0.2">
      <c r="A30" s="55" t="s">
        <v>105</v>
      </c>
      <c r="B30" s="56" t="s">
        <v>106</v>
      </c>
      <c r="C30" s="84">
        <v>100</v>
      </c>
      <c r="D30" s="84">
        <v>0</v>
      </c>
      <c r="E30" s="84">
        <v>0</v>
      </c>
      <c r="F30" s="84"/>
    </row>
    <row r="31" spans="1:6" x14ac:dyDescent="0.2">
      <c r="A31" s="55" t="s">
        <v>107</v>
      </c>
      <c r="B31" s="56" t="s">
        <v>108</v>
      </c>
      <c r="C31" s="84">
        <v>2850</v>
      </c>
      <c r="D31" s="84">
        <v>2800</v>
      </c>
      <c r="E31" s="84">
        <v>2766.22</v>
      </c>
      <c r="F31" s="84"/>
    </row>
    <row r="32" spans="1:6" x14ac:dyDescent="0.2">
      <c r="A32" s="55" t="s">
        <v>109</v>
      </c>
      <c r="B32" s="56" t="s">
        <v>110</v>
      </c>
      <c r="C32" s="84">
        <v>100</v>
      </c>
      <c r="D32" s="84">
        <v>100</v>
      </c>
      <c r="E32" s="84">
        <v>0</v>
      </c>
      <c r="F32" s="84"/>
    </row>
    <row r="33" spans="1:6" x14ac:dyDescent="0.2">
      <c r="A33" s="53" t="s">
        <v>111</v>
      </c>
      <c r="B33" s="54" t="s">
        <v>112</v>
      </c>
      <c r="C33" s="83">
        <f>C34+C35+C36+C37+C38+C39+C40+C41+C42</f>
        <v>117236</v>
      </c>
      <c r="D33" s="83">
        <f>D34+D35+D36+D37+D38+D39+D40+D41+D42</f>
        <v>127996</v>
      </c>
      <c r="E33" s="83">
        <f>E34+E35+E36+E37+E38+E39+E40+E41+E42</f>
        <v>127778.73000000001</v>
      </c>
      <c r="F33" s="83">
        <f>(E33*100)/D33</f>
        <v>99.830252507890876</v>
      </c>
    </row>
    <row r="34" spans="1:6" x14ac:dyDescent="0.2">
      <c r="A34" s="55" t="s">
        <v>113</v>
      </c>
      <c r="B34" s="56" t="s">
        <v>114</v>
      </c>
      <c r="C34" s="84">
        <v>37000</v>
      </c>
      <c r="D34" s="84">
        <v>37350</v>
      </c>
      <c r="E34" s="84">
        <v>37300.980000000003</v>
      </c>
      <c r="F34" s="84"/>
    </row>
    <row r="35" spans="1:6" x14ac:dyDescent="0.2">
      <c r="A35" s="55" t="s">
        <v>115</v>
      </c>
      <c r="B35" s="56" t="s">
        <v>116</v>
      </c>
      <c r="C35" s="84">
        <v>17001</v>
      </c>
      <c r="D35" s="84">
        <v>27201</v>
      </c>
      <c r="E35" s="84">
        <v>27179.47</v>
      </c>
      <c r="F35" s="84"/>
    </row>
    <row r="36" spans="1:6" x14ac:dyDescent="0.2">
      <c r="A36" s="55" t="s">
        <v>117</v>
      </c>
      <c r="B36" s="56" t="s">
        <v>118</v>
      </c>
      <c r="C36" s="84">
        <v>600</v>
      </c>
      <c r="D36" s="84">
        <v>350</v>
      </c>
      <c r="E36" s="84">
        <v>317.5</v>
      </c>
      <c r="F36" s="84"/>
    </row>
    <row r="37" spans="1:6" x14ac:dyDescent="0.2">
      <c r="A37" s="55" t="s">
        <v>119</v>
      </c>
      <c r="B37" s="56" t="s">
        <v>120</v>
      </c>
      <c r="C37" s="84">
        <v>47400</v>
      </c>
      <c r="D37" s="84">
        <v>48950</v>
      </c>
      <c r="E37" s="84">
        <v>48947.519999999997</v>
      </c>
      <c r="F37" s="84"/>
    </row>
    <row r="38" spans="1:6" x14ac:dyDescent="0.2">
      <c r="A38" s="55" t="s">
        <v>121</v>
      </c>
      <c r="B38" s="56" t="s">
        <v>122</v>
      </c>
      <c r="C38" s="84">
        <v>9500</v>
      </c>
      <c r="D38" s="84">
        <v>9450</v>
      </c>
      <c r="E38" s="84">
        <v>9421.65</v>
      </c>
      <c r="F38" s="84"/>
    </row>
    <row r="39" spans="1:6" x14ac:dyDescent="0.2">
      <c r="A39" s="55" t="s">
        <v>123</v>
      </c>
      <c r="B39" s="56" t="s">
        <v>124</v>
      </c>
      <c r="C39" s="84">
        <v>1110</v>
      </c>
      <c r="D39" s="84">
        <v>310</v>
      </c>
      <c r="E39" s="84">
        <v>240</v>
      </c>
      <c r="F39" s="84"/>
    </row>
    <row r="40" spans="1:6" x14ac:dyDescent="0.2">
      <c r="A40" s="55" t="s">
        <v>125</v>
      </c>
      <c r="B40" s="56" t="s">
        <v>126</v>
      </c>
      <c r="C40" s="84">
        <v>2500</v>
      </c>
      <c r="D40" s="84">
        <v>2000</v>
      </c>
      <c r="E40" s="84">
        <v>1995.44</v>
      </c>
      <c r="F40" s="84"/>
    </row>
    <row r="41" spans="1:6" x14ac:dyDescent="0.2">
      <c r="A41" s="55" t="s">
        <v>127</v>
      </c>
      <c r="B41" s="56" t="s">
        <v>128</v>
      </c>
      <c r="C41" s="84">
        <v>125</v>
      </c>
      <c r="D41" s="84">
        <v>35</v>
      </c>
      <c r="E41" s="84">
        <v>33.96</v>
      </c>
      <c r="F41" s="84"/>
    </row>
    <row r="42" spans="1:6" x14ac:dyDescent="0.2">
      <c r="A42" s="55" t="s">
        <v>129</v>
      </c>
      <c r="B42" s="56" t="s">
        <v>130</v>
      </c>
      <c r="C42" s="84">
        <v>2000</v>
      </c>
      <c r="D42" s="84">
        <v>2350</v>
      </c>
      <c r="E42" s="84">
        <v>2342.21</v>
      </c>
      <c r="F42" s="84"/>
    </row>
    <row r="43" spans="1:6" x14ac:dyDescent="0.2">
      <c r="A43" s="53" t="s">
        <v>131</v>
      </c>
      <c r="B43" s="54" t="s">
        <v>132</v>
      </c>
      <c r="C43" s="83">
        <f>C44+C45+C46+C47</f>
        <v>1800</v>
      </c>
      <c r="D43" s="83">
        <f>D44+D45+D46+D47</f>
        <v>2200</v>
      </c>
      <c r="E43" s="83">
        <f>E44+E45+E46+E47</f>
        <v>2128.29</v>
      </c>
      <c r="F43" s="83">
        <f>(E43*100)/D43</f>
        <v>96.74045454545454</v>
      </c>
    </row>
    <row r="44" spans="1:6" x14ac:dyDescent="0.2">
      <c r="A44" s="55" t="s">
        <v>133</v>
      </c>
      <c r="B44" s="56" t="s">
        <v>134</v>
      </c>
      <c r="C44" s="84">
        <v>750</v>
      </c>
      <c r="D44" s="84">
        <v>750</v>
      </c>
      <c r="E44" s="84">
        <v>727.86</v>
      </c>
      <c r="F44" s="84"/>
    </row>
    <row r="45" spans="1:6" x14ac:dyDescent="0.2">
      <c r="A45" s="55" t="s">
        <v>135</v>
      </c>
      <c r="B45" s="56" t="s">
        <v>136</v>
      </c>
      <c r="C45" s="84">
        <v>400</v>
      </c>
      <c r="D45" s="84">
        <v>400</v>
      </c>
      <c r="E45" s="84">
        <v>400</v>
      </c>
      <c r="F45" s="84"/>
    </row>
    <row r="46" spans="1:6" x14ac:dyDescent="0.2">
      <c r="A46" s="55" t="s">
        <v>137</v>
      </c>
      <c r="B46" s="56" t="s">
        <v>138</v>
      </c>
      <c r="C46" s="84">
        <v>150</v>
      </c>
      <c r="D46" s="84">
        <v>150</v>
      </c>
      <c r="E46" s="84">
        <v>127.44</v>
      </c>
      <c r="F46" s="84"/>
    </row>
    <row r="47" spans="1:6" x14ac:dyDescent="0.2">
      <c r="A47" s="55" t="s">
        <v>139</v>
      </c>
      <c r="B47" s="56" t="s">
        <v>132</v>
      </c>
      <c r="C47" s="84">
        <v>500</v>
      </c>
      <c r="D47" s="84">
        <v>900</v>
      </c>
      <c r="E47" s="84">
        <v>872.99</v>
      </c>
      <c r="F47" s="84"/>
    </row>
    <row r="48" spans="1:6" x14ac:dyDescent="0.2">
      <c r="A48" s="51" t="s">
        <v>140</v>
      </c>
      <c r="B48" s="52" t="s">
        <v>141</v>
      </c>
      <c r="C48" s="82">
        <f>C49+C51</f>
        <v>2060</v>
      </c>
      <c r="D48" s="82">
        <f>D49+D51</f>
        <v>2060</v>
      </c>
      <c r="E48" s="82">
        <f>E49+E51</f>
        <v>1954.96</v>
      </c>
      <c r="F48" s="81">
        <f>(E48*100)/D48</f>
        <v>94.900970873786406</v>
      </c>
    </row>
    <row r="49" spans="1:6" x14ac:dyDescent="0.2">
      <c r="A49" s="53" t="s">
        <v>142</v>
      </c>
      <c r="B49" s="54" t="s">
        <v>143</v>
      </c>
      <c r="C49" s="83">
        <f>C50</f>
        <v>260</v>
      </c>
      <c r="D49" s="83">
        <f>D50</f>
        <v>260</v>
      </c>
      <c r="E49" s="83">
        <f>E50</f>
        <v>209.98</v>
      </c>
      <c r="F49" s="83">
        <f>(E49*100)/D49</f>
        <v>80.761538461538464</v>
      </c>
    </row>
    <row r="50" spans="1:6" ht="25.5" x14ac:dyDescent="0.2">
      <c r="A50" s="55" t="s">
        <v>144</v>
      </c>
      <c r="B50" s="56" t="s">
        <v>145</v>
      </c>
      <c r="C50" s="84">
        <v>260</v>
      </c>
      <c r="D50" s="84">
        <v>260</v>
      </c>
      <c r="E50" s="84">
        <v>209.98</v>
      </c>
      <c r="F50" s="84"/>
    </row>
    <row r="51" spans="1:6" x14ac:dyDescent="0.2">
      <c r="A51" s="53" t="s">
        <v>146</v>
      </c>
      <c r="B51" s="54" t="s">
        <v>147</v>
      </c>
      <c r="C51" s="83">
        <f>C52</f>
        <v>1800</v>
      </c>
      <c r="D51" s="83">
        <f>D52</f>
        <v>1800</v>
      </c>
      <c r="E51" s="83">
        <f>E52</f>
        <v>1744.98</v>
      </c>
      <c r="F51" s="83">
        <f>(E51*100)/D51</f>
        <v>96.943333333333328</v>
      </c>
    </row>
    <row r="52" spans="1:6" x14ac:dyDescent="0.2">
      <c r="A52" s="55" t="s">
        <v>148</v>
      </c>
      <c r="B52" s="56" t="s">
        <v>149</v>
      </c>
      <c r="C52" s="84">
        <v>1800</v>
      </c>
      <c r="D52" s="84">
        <v>1800</v>
      </c>
      <c r="E52" s="84">
        <v>1744.98</v>
      </c>
      <c r="F52" s="84"/>
    </row>
    <row r="53" spans="1:6" x14ac:dyDescent="0.2">
      <c r="A53" s="49" t="s">
        <v>150</v>
      </c>
      <c r="B53" s="50" t="s">
        <v>151</v>
      </c>
      <c r="C53" s="80">
        <f>C54+C58+C64</f>
        <v>74987</v>
      </c>
      <c r="D53" s="80">
        <f>D54+D58+D64</f>
        <v>4987</v>
      </c>
      <c r="E53" s="80">
        <f>E54+E58+E64</f>
        <v>4349.88</v>
      </c>
      <c r="F53" s="81">
        <f>(E53*100)/D53</f>
        <v>87.224383396831769</v>
      </c>
    </row>
    <row r="54" spans="1:6" x14ac:dyDescent="0.2">
      <c r="A54" s="51" t="s">
        <v>152</v>
      </c>
      <c r="B54" s="52" t="s">
        <v>153</v>
      </c>
      <c r="C54" s="82">
        <f>C55</f>
        <v>70200</v>
      </c>
      <c r="D54" s="82">
        <f>D55</f>
        <v>200</v>
      </c>
      <c r="E54" s="82">
        <f>E55</f>
        <v>187.5</v>
      </c>
      <c r="F54" s="81">
        <f>(E54*100)/D54</f>
        <v>93.75</v>
      </c>
    </row>
    <row r="55" spans="1:6" x14ac:dyDescent="0.2">
      <c r="A55" s="53" t="s">
        <v>154</v>
      </c>
      <c r="B55" s="54" t="s">
        <v>155</v>
      </c>
      <c r="C55" s="83">
        <f>C56+C57</f>
        <v>70200</v>
      </c>
      <c r="D55" s="83">
        <f>D56+D57</f>
        <v>200</v>
      </c>
      <c r="E55" s="83">
        <f>E56+E57</f>
        <v>187.5</v>
      </c>
      <c r="F55" s="83">
        <f>(E55*100)/D55</f>
        <v>93.75</v>
      </c>
    </row>
    <row r="56" spans="1:6" x14ac:dyDescent="0.2">
      <c r="A56" s="55" t="s">
        <v>156</v>
      </c>
      <c r="B56" s="56" t="s">
        <v>157</v>
      </c>
      <c r="C56" s="84">
        <v>200</v>
      </c>
      <c r="D56" s="84">
        <v>200</v>
      </c>
      <c r="E56" s="84">
        <v>187.5</v>
      </c>
      <c r="F56" s="84"/>
    </row>
    <row r="57" spans="1:6" x14ac:dyDescent="0.2">
      <c r="A57" s="55" t="s">
        <v>158</v>
      </c>
      <c r="B57" s="56" t="s">
        <v>159</v>
      </c>
      <c r="C57" s="84">
        <v>70000</v>
      </c>
      <c r="D57" s="84">
        <v>0</v>
      </c>
      <c r="E57" s="84">
        <v>0</v>
      </c>
      <c r="F57" s="84"/>
    </row>
    <row r="58" spans="1:6" x14ac:dyDescent="0.2">
      <c r="A58" s="51" t="s">
        <v>160</v>
      </c>
      <c r="B58" s="52" t="s">
        <v>161</v>
      </c>
      <c r="C58" s="82">
        <f>C59+C62</f>
        <v>4787</v>
      </c>
      <c r="D58" s="82">
        <f>D59+D62</f>
        <v>4787</v>
      </c>
      <c r="E58" s="82">
        <f>E59+E62</f>
        <v>4162.38</v>
      </c>
      <c r="F58" s="81">
        <f>(E58*100)/D58</f>
        <v>86.951744307499482</v>
      </c>
    </row>
    <row r="59" spans="1:6" x14ac:dyDescent="0.2">
      <c r="A59" s="53" t="s">
        <v>162</v>
      </c>
      <c r="B59" s="54" t="s">
        <v>163</v>
      </c>
      <c r="C59" s="83">
        <f>C60+C61</f>
        <v>1400</v>
      </c>
      <c r="D59" s="83">
        <f>D60+D61</f>
        <v>1400</v>
      </c>
      <c r="E59" s="83">
        <f>E60+E61</f>
        <v>775</v>
      </c>
      <c r="F59" s="83">
        <f>(E59*100)/D59</f>
        <v>55.357142857142854</v>
      </c>
    </row>
    <row r="60" spans="1:6" x14ac:dyDescent="0.2">
      <c r="A60" s="55" t="s">
        <v>164</v>
      </c>
      <c r="B60" s="56" t="s">
        <v>165</v>
      </c>
      <c r="C60" s="84">
        <v>1400</v>
      </c>
      <c r="D60" s="84">
        <v>1400</v>
      </c>
      <c r="E60" s="84">
        <v>775</v>
      </c>
      <c r="F60" s="84"/>
    </row>
    <row r="61" spans="1:6" x14ac:dyDescent="0.2">
      <c r="A61" s="55" t="s">
        <v>166</v>
      </c>
      <c r="B61" s="56" t="s">
        <v>167</v>
      </c>
      <c r="C61" s="84">
        <v>0</v>
      </c>
      <c r="D61" s="84">
        <v>0</v>
      </c>
      <c r="E61" s="84">
        <v>0</v>
      </c>
      <c r="F61" s="84"/>
    </row>
    <row r="62" spans="1:6" x14ac:dyDescent="0.2">
      <c r="A62" s="53" t="s">
        <v>168</v>
      </c>
      <c r="B62" s="54" t="s">
        <v>169</v>
      </c>
      <c r="C62" s="83">
        <f>C63</f>
        <v>3387</v>
      </c>
      <c r="D62" s="83">
        <f>D63</f>
        <v>3387</v>
      </c>
      <c r="E62" s="83">
        <f>E63</f>
        <v>3387.38</v>
      </c>
      <c r="F62" s="83">
        <f>(E62*100)/D62</f>
        <v>100.01121936817242</v>
      </c>
    </row>
    <row r="63" spans="1:6" x14ac:dyDescent="0.2">
      <c r="A63" s="55" t="s">
        <v>170</v>
      </c>
      <c r="B63" s="56" t="s">
        <v>171</v>
      </c>
      <c r="C63" s="84">
        <v>3387</v>
      </c>
      <c r="D63" s="84">
        <v>3387</v>
      </c>
      <c r="E63" s="84">
        <v>3387.38</v>
      </c>
      <c r="F63" s="84"/>
    </row>
    <row r="64" spans="1:6" x14ac:dyDescent="0.2">
      <c r="A64" s="51" t="s">
        <v>194</v>
      </c>
      <c r="B64" s="52" t="s">
        <v>195</v>
      </c>
      <c r="C64" s="82">
        <f t="shared" ref="C64:E65" si="1">C65</f>
        <v>0</v>
      </c>
      <c r="D64" s="82">
        <f t="shared" si="1"/>
        <v>0</v>
      </c>
      <c r="E64" s="82">
        <f t="shared" si="1"/>
        <v>0</v>
      </c>
      <c r="F64" s="81" t="e">
        <f>(E64*100)/D64</f>
        <v>#DIV/0!</v>
      </c>
    </row>
    <row r="65" spans="1:6" ht="25.5" x14ac:dyDescent="0.2">
      <c r="A65" s="53" t="s">
        <v>196</v>
      </c>
      <c r="B65" s="54" t="s">
        <v>197</v>
      </c>
      <c r="C65" s="83">
        <f t="shared" si="1"/>
        <v>0</v>
      </c>
      <c r="D65" s="83">
        <f t="shared" si="1"/>
        <v>0</v>
      </c>
      <c r="E65" s="83">
        <f t="shared" si="1"/>
        <v>0</v>
      </c>
      <c r="F65" s="83" t="e">
        <f>(E65*100)/D65</f>
        <v>#DIV/0!</v>
      </c>
    </row>
    <row r="66" spans="1:6" x14ac:dyDescent="0.2">
      <c r="A66" s="55" t="s">
        <v>198</v>
      </c>
      <c r="B66" s="56" t="s">
        <v>197</v>
      </c>
      <c r="C66" s="84">
        <v>0</v>
      </c>
      <c r="D66" s="84">
        <v>0</v>
      </c>
      <c r="E66" s="84">
        <v>0</v>
      </c>
      <c r="F66" s="84"/>
    </row>
    <row r="67" spans="1:6" x14ac:dyDescent="0.2">
      <c r="A67" s="49" t="s">
        <v>50</v>
      </c>
      <c r="B67" s="50" t="s">
        <v>51</v>
      </c>
      <c r="C67" s="80">
        <f t="shared" ref="C67:E68" si="2">C68</f>
        <v>2082149</v>
      </c>
      <c r="D67" s="80">
        <f t="shared" si="2"/>
        <v>2013089</v>
      </c>
      <c r="E67" s="80">
        <f t="shared" si="2"/>
        <v>2011477.3399999999</v>
      </c>
      <c r="F67" s="81">
        <f>(E67*100)/D67</f>
        <v>99.919940946475791</v>
      </c>
    </row>
    <row r="68" spans="1:6" x14ac:dyDescent="0.2">
      <c r="A68" s="51" t="s">
        <v>64</v>
      </c>
      <c r="B68" s="52" t="s">
        <v>65</v>
      </c>
      <c r="C68" s="82">
        <f t="shared" si="2"/>
        <v>2082149</v>
      </c>
      <c r="D68" s="82">
        <f t="shared" si="2"/>
        <v>2013089</v>
      </c>
      <c r="E68" s="82">
        <f t="shared" si="2"/>
        <v>2011477.3399999999</v>
      </c>
      <c r="F68" s="81">
        <f>(E68*100)/D68</f>
        <v>99.919940946475791</v>
      </c>
    </row>
    <row r="69" spans="1:6" ht="25.5" x14ac:dyDescent="0.2">
      <c r="A69" s="53" t="s">
        <v>66</v>
      </c>
      <c r="B69" s="54" t="s">
        <v>67</v>
      </c>
      <c r="C69" s="83">
        <f>C70+C71</f>
        <v>2082149</v>
      </c>
      <c r="D69" s="83">
        <f>D70+D71</f>
        <v>2013089</v>
      </c>
      <c r="E69" s="83">
        <f>E70+E71</f>
        <v>2011477.3399999999</v>
      </c>
      <c r="F69" s="83">
        <f>(E69*100)/D69</f>
        <v>99.919940946475791</v>
      </c>
    </row>
    <row r="70" spans="1:6" x14ac:dyDescent="0.2">
      <c r="A70" s="55" t="s">
        <v>68</v>
      </c>
      <c r="B70" s="56" t="s">
        <v>69</v>
      </c>
      <c r="C70" s="84">
        <v>2007162</v>
      </c>
      <c r="D70" s="84">
        <v>2008102</v>
      </c>
      <c r="E70" s="84">
        <v>2007127.46</v>
      </c>
      <c r="F70" s="84"/>
    </row>
    <row r="71" spans="1:6" ht="25.5" x14ac:dyDescent="0.2">
      <c r="A71" s="55" t="s">
        <v>70</v>
      </c>
      <c r="B71" s="56" t="s">
        <v>71</v>
      </c>
      <c r="C71" s="84">
        <v>74987</v>
      </c>
      <c r="D71" s="84">
        <v>4987</v>
      </c>
      <c r="E71" s="84">
        <v>4349.88</v>
      </c>
      <c r="F71" s="84"/>
    </row>
    <row r="72" spans="1:6" x14ac:dyDescent="0.2">
      <c r="A72" s="48" t="s">
        <v>184</v>
      </c>
      <c r="B72" s="48" t="s">
        <v>191</v>
      </c>
      <c r="C72" s="78"/>
      <c r="D72" s="78"/>
      <c r="E72" s="78"/>
      <c r="F72" s="79" t="e">
        <f>(E72*100)/D72</f>
        <v>#DIV/0!</v>
      </c>
    </row>
    <row r="73" spans="1:6" x14ac:dyDescent="0.2">
      <c r="A73" s="49" t="s">
        <v>72</v>
      </c>
      <c r="B73" s="50" t="s">
        <v>73</v>
      </c>
      <c r="C73" s="80">
        <f t="shared" ref="C73:E74" si="3">C74</f>
        <v>887</v>
      </c>
      <c r="D73" s="80">
        <f t="shared" si="3"/>
        <v>887</v>
      </c>
      <c r="E73" s="80">
        <f t="shared" si="3"/>
        <v>683.53</v>
      </c>
      <c r="F73" s="81">
        <f>(E73*100)/D73</f>
        <v>77.060879368658405</v>
      </c>
    </row>
    <row r="74" spans="1:6" x14ac:dyDescent="0.2">
      <c r="A74" s="51" t="s">
        <v>89</v>
      </c>
      <c r="B74" s="52" t="s">
        <v>90</v>
      </c>
      <c r="C74" s="82">
        <f t="shared" si="3"/>
        <v>887</v>
      </c>
      <c r="D74" s="82">
        <f t="shared" si="3"/>
        <v>887</v>
      </c>
      <c r="E74" s="82">
        <f t="shared" si="3"/>
        <v>683.53</v>
      </c>
      <c r="F74" s="81">
        <f>(E74*100)/D74</f>
        <v>77.060879368658405</v>
      </c>
    </row>
    <row r="75" spans="1:6" x14ac:dyDescent="0.2">
      <c r="A75" s="53" t="s">
        <v>99</v>
      </c>
      <c r="B75" s="54" t="s">
        <v>100</v>
      </c>
      <c r="C75" s="83">
        <f>C76+C77</f>
        <v>887</v>
      </c>
      <c r="D75" s="83">
        <f>D76+D77</f>
        <v>887</v>
      </c>
      <c r="E75" s="83">
        <f>E76+E77</f>
        <v>683.53</v>
      </c>
      <c r="F75" s="83">
        <f>(E75*100)/D75</f>
        <v>77.060879368658405</v>
      </c>
    </row>
    <row r="76" spans="1:6" x14ac:dyDescent="0.2">
      <c r="A76" s="55" t="s">
        <v>101</v>
      </c>
      <c r="B76" s="56" t="s">
        <v>102</v>
      </c>
      <c r="C76" s="84">
        <v>450</v>
      </c>
      <c r="D76" s="84">
        <v>450</v>
      </c>
      <c r="E76" s="84">
        <v>364.93</v>
      </c>
      <c r="F76" s="84"/>
    </row>
    <row r="77" spans="1:6" x14ac:dyDescent="0.2">
      <c r="A77" s="55" t="s">
        <v>103</v>
      </c>
      <c r="B77" s="56" t="s">
        <v>104</v>
      </c>
      <c r="C77" s="84">
        <v>437</v>
      </c>
      <c r="D77" s="84">
        <v>437</v>
      </c>
      <c r="E77" s="84">
        <v>318.60000000000002</v>
      </c>
      <c r="F77" s="84"/>
    </row>
    <row r="78" spans="1:6" x14ac:dyDescent="0.2">
      <c r="A78" s="49" t="s">
        <v>50</v>
      </c>
      <c r="B78" s="50" t="s">
        <v>51</v>
      </c>
      <c r="C78" s="80">
        <f t="shared" ref="C78:E80" si="4">C79</f>
        <v>887</v>
      </c>
      <c r="D78" s="80">
        <f t="shared" si="4"/>
        <v>887</v>
      </c>
      <c r="E78" s="80">
        <f t="shared" si="4"/>
        <v>717.88</v>
      </c>
      <c r="F78" s="81">
        <f>(E78*100)/D78</f>
        <v>80.933483652762121</v>
      </c>
    </row>
    <row r="79" spans="1:6" x14ac:dyDescent="0.2">
      <c r="A79" s="51" t="s">
        <v>58</v>
      </c>
      <c r="B79" s="52" t="s">
        <v>59</v>
      </c>
      <c r="C79" s="82">
        <f t="shared" si="4"/>
        <v>887</v>
      </c>
      <c r="D79" s="82">
        <f t="shared" si="4"/>
        <v>887</v>
      </c>
      <c r="E79" s="82">
        <f t="shared" si="4"/>
        <v>717.88</v>
      </c>
      <c r="F79" s="81">
        <f>(E79*100)/D79</f>
        <v>80.933483652762121</v>
      </c>
    </row>
    <row r="80" spans="1:6" x14ac:dyDescent="0.2">
      <c r="A80" s="53" t="s">
        <v>60</v>
      </c>
      <c r="B80" s="54" t="s">
        <v>61</v>
      </c>
      <c r="C80" s="83">
        <f t="shared" si="4"/>
        <v>887</v>
      </c>
      <c r="D80" s="83">
        <f t="shared" si="4"/>
        <v>887</v>
      </c>
      <c r="E80" s="83">
        <f t="shared" si="4"/>
        <v>717.88</v>
      </c>
      <c r="F80" s="83">
        <f>(E80*100)/D80</f>
        <v>80.933483652762121</v>
      </c>
    </row>
    <row r="81" spans="1:6" x14ac:dyDescent="0.2">
      <c r="A81" s="55" t="s">
        <v>62</v>
      </c>
      <c r="B81" s="56" t="s">
        <v>63</v>
      </c>
      <c r="C81" s="84">
        <v>887</v>
      </c>
      <c r="D81" s="84">
        <v>887</v>
      </c>
      <c r="E81" s="84">
        <v>717.88</v>
      </c>
      <c r="F81" s="84"/>
    </row>
    <row r="82" spans="1:6" x14ac:dyDescent="0.2">
      <c r="A82" s="48" t="s">
        <v>74</v>
      </c>
      <c r="B82" s="48" t="s">
        <v>199</v>
      </c>
      <c r="C82" s="78"/>
      <c r="D82" s="78"/>
      <c r="E82" s="78"/>
      <c r="F82" s="79" t="e">
        <f>(E82*100)/D82</f>
        <v>#DIV/0!</v>
      </c>
    </row>
    <row r="83" spans="1:6" x14ac:dyDescent="0.2">
      <c r="A83" s="49" t="s">
        <v>72</v>
      </c>
      <c r="B83" s="50" t="s">
        <v>73</v>
      </c>
      <c r="C83" s="80">
        <f t="shared" ref="C83:E84" si="5">C84</f>
        <v>100</v>
      </c>
      <c r="D83" s="80">
        <f t="shared" si="5"/>
        <v>100</v>
      </c>
      <c r="E83" s="80">
        <f t="shared" si="5"/>
        <v>0</v>
      </c>
      <c r="F83" s="81">
        <f>(E83*100)/D83</f>
        <v>0</v>
      </c>
    </row>
    <row r="84" spans="1:6" x14ac:dyDescent="0.2">
      <c r="A84" s="51" t="s">
        <v>89</v>
      </c>
      <c r="B84" s="52" t="s">
        <v>90</v>
      </c>
      <c r="C84" s="82">
        <f t="shared" si="5"/>
        <v>100</v>
      </c>
      <c r="D84" s="82">
        <f t="shared" si="5"/>
        <v>100</v>
      </c>
      <c r="E84" s="82">
        <f t="shared" si="5"/>
        <v>0</v>
      </c>
      <c r="F84" s="81">
        <f>(E84*100)/D84</f>
        <v>0</v>
      </c>
    </row>
    <row r="85" spans="1:6" x14ac:dyDescent="0.2">
      <c r="A85" s="53" t="s">
        <v>111</v>
      </c>
      <c r="B85" s="54" t="s">
        <v>112</v>
      </c>
      <c r="C85" s="83">
        <f>C86+C87</f>
        <v>100</v>
      </c>
      <c r="D85" s="83">
        <f>D86+D87</f>
        <v>100</v>
      </c>
      <c r="E85" s="83">
        <f>E86+E87</f>
        <v>0</v>
      </c>
      <c r="F85" s="83">
        <f>(E85*100)/D85</f>
        <v>0</v>
      </c>
    </row>
    <row r="86" spans="1:6" x14ac:dyDescent="0.2">
      <c r="A86" s="55" t="s">
        <v>113</v>
      </c>
      <c r="B86" s="56" t="s">
        <v>114</v>
      </c>
      <c r="C86" s="84">
        <v>100</v>
      </c>
      <c r="D86" s="84">
        <v>100</v>
      </c>
      <c r="E86" s="84">
        <v>0</v>
      </c>
      <c r="F86" s="84"/>
    </row>
    <row r="87" spans="1:6" x14ac:dyDescent="0.2">
      <c r="A87" s="55" t="s">
        <v>115</v>
      </c>
      <c r="B87" s="56" t="s">
        <v>116</v>
      </c>
      <c r="C87" s="84">
        <v>0</v>
      </c>
      <c r="D87" s="84">
        <v>0</v>
      </c>
      <c r="E87" s="84">
        <v>0</v>
      </c>
      <c r="F87" s="84"/>
    </row>
    <row r="88" spans="1:6" x14ac:dyDescent="0.2">
      <c r="A88" s="49" t="s">
        <v>50</v>
      </c>
      <c r="B88" s="50" t="s">
        <v>51</v>
      </c>
      <c r="C88" s="80">
        <f t="shared" ref="C88:E90" si="6">C89</f>
        <v>100</v>
      </c>
      <c r="D88" s="80">
        <f t="shared" si="6"/>
        <v>100</v>
      </c>
      <c r="E88" s="80">
        <f t="shared" si="6"/>
        <v>770.44</v>
      </c>
      <c r="F88" s="81">
        <f>(E88*100)/D88</f>
        <v>770.44</v>
      </c>
    </row>
    <row r="89" spans="1:6" x14ac:dyDescent="0.2">
      <c r="A89" s="51" t="s">
        <v>52</v>
      </c>
      <c r="B89" s="52" t="s">
        <v>53</v>
      </c>
      <c r="C89" s="82">
        <f t="shared" si="6"/>
        <v>100</v>
      </c>
      <c r="D89" s="82">
        <f t="shared" si="6"/>
        <v>100</v>
      </c>
      <c r="E89" s="82">
        <f t="shared" si="6"/>
        <v>770.44</v>
      </c>
      <c r="F89" s="81">
        <f>(E89*100)/D89</f>
        <v>770.44</v>
      </c>
    </row>
    <row r="90" spans="1:6" x14ac:dyDescent="0.2">
      <c r="A90" s="53" t="s">
        <v>54</v>
      </c>
      <c r="B90" s="54" t="s">
        <v>55</v>
      </c>
      <c r="C90" s="83">
        <f t="shared" si="6"/>
        <v>100</v>
      </c>
      <c r="D90" s="83">
        <f t="shared" si="6"/>
        <v>100</v>
      </c>
      <c r="E90" s="83">
        <f t="shared" si="6"/>
        <v>770.44</v>
      </c>
      <c r="F90" s="83">
        <f>(E90*100)/D90</f>
        <v>770.44</v>
      </c>
    </row>
    <row r="91" spans="1:6" x14ac:dyDescent="0.2">
      <c r="A91" s="55" t="s">
        <v>56</v>
      </c>
      <c r="B91" s="56" t="s">
        <v>57</v>
      </c>
      <c r="C91" s="84">
        <v>100</v>
      </c>
      <c r="D91" s="84">
        <v>100</v>
      </c>
      <c r="E91" s="84">
        <v>770.44</v>
      </c>
      <c r="F91" s="84"/>
    </row>
    <row r="92" spans="1:6" x14ac:dyDescent="0.2">
      <c r="A92" s="48" t="s">
        <v>185</v>
      </c>
      <c r="B92" s="48" t="s">
        <v>200</v>
      </c>
      <c r="C92" s="78"/>
      <c r="D92" s="78"/>
      <c r="E92" s="78"/>
      <c r="F92" s="79" t="e">
        <f>(E92*100)/D92</f>
        <v>#DIV/0!</v>
      </c>
    </row>
    <row r="93" spans="1:6" s="57" customFormat="1" x14ac:dyDescent="0.2"/>
    <row r="94" spans="1:6" s="57" customFormat="1" x14ac:dyDescent="0.2"/>
    <row r="95" spans="1:6" s="57" customFormat="1" x14ac:dyDescent="0.2"/>
    <row r="96" spans="1: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40"/>
      <c r="B1270" s="40"/>
      <c r="C1270" s="40"/>
    </row>
    <row r="1271" spans="1:3" x14ac:dyDescent="0.2">
      <c r="A1271" s="40"/>
      <c r="B1271" s="40"/>
      <c r="C1271" s="40"/>
    </row>
    <row r="1272" spans="1:3" x14ac:dyDescent="0.2">
      <c r="A1272" s="40"/>
      <c r="B1272" s="40"/>
      <c r="C1272" s="40"/>
    </row>
    <row r="1273" spans="1:3" x14ac:dyDescent="0.2">
      <c r="A1273" s="40"/>
      <c r="B1273" s="40"/>
      <c r="C1273" s="40"/>
    </row>
    <row r="1274" spans="1:3" x14ac:dyDescent="0.2">
      <c r="A1274" s="40"/>
      <c r="B1274" s="40"/>
      <c r="C1274" s="40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9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3</vt:i4>
      </vt:variant>
    </vt:vector>
  </HeadingPairs>
  <TitlesOfParts>
    <vt:vector size="11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List1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Marina Kalc</cp:lastModifiedBy>
  <cp:lastPrinted>2026-03-23T11:09:43Z</cp:lastPrinted>
  <dcterms:created xsi:type="dcterms:W3CDTF">2022-08-12T12:51:27Z</dcterms:created>
  <dcterms:modified xsi:type="dcterms:W3CDTF">2026-03-23T11:15:42Z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