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jtonkovic\Desktop\PLAN 25-27\IZVRŠENJE FINAN.PLANA 1-12. 2025\"/>
    </mc:Choice>
  </mc:AlternateContent>
  <xr:revisionPtr revIDLastSave="0" documentId="13_ncr:1_{10FCED7B-8AE8-481B-B8CE-2BB6E2D84DC6}" xr6:coauthVersionLast="47" xr6:coauthVersionMax="47" xr10:uidLastSave="{00000000-0000-0000-0000-000000000000}"/>
  <bookViews>
    <workbookView xWindow="1680" yWindow="4425" windowWidth="21390" windowHeight="9585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rashoda'!$B$1:$I$26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17" i="15"/>
  <c r="F115" i="15"/>
  <c r="E115" i="15"/>
  <c r="D115" i="15"/>
  <c r="C115" i="15"/>
  <c r="F114" i="15"/>
  <c r="E114" i="15"/>
  <c r="D114" i="15"/>
  <c r="C114" i="15"/>
  <c r="F113" i="15"/>
  <c r="E113" i="15"/>
  <c r="D113" i="15"/>
  <c r="C113" i="15"/>
  <c r="F112" i="15"/>
  <c r="F110" i="15"/>
  <c r="E110" i="15"/>
  <c r="D110" i="15"/>
  <c r="C110" i="15"/>
  <c r="F109" i="15"/>
  <c r="E109" i="15"/>
  <c r="D109" i="15"/>
  <c r="C109" i="15"/>
  <c r="F108" i="15"/>
  <c r="E108" i="15"/>
  <c r="D108" i="15"/>
  <c r="C108" i="15"/>
  <c r="F106" i="15"/>
  <c r="E106" i="15"/>
  <c r="D106" i="15"/>
  <c r="C106" i="15"/>
  <c r="F105" i="15"/>
  <c r="E105" i="15"/>
  <c r="D105" i="15"/>
  <c r="C105" i="15"/>
  <c r="F104" i="15"/>
  <c r="E104" i="15"/>
  <c r="D104" i="15"/>
  <c r="C104" i="15"/>
  <c r="F102" i="15"/>
  <c r="F99" i="15"/>
  <c r="E99" i="15"/>
  <c r="D99" i="15"/>
  <c r="C99" i="15"/>
  <c r="F98" i="15"/>
  <c r="E98" i="15"/>
  <c r="D98" i="15"/>
  <c r="C98" i="15"/>
  <c r="F97" i="15"/>
  <c r="E97" i="15"/>
  <c r="D97" i="15"/>
  <c r="C97" i="15"/>
  <c r="F95" i="15"/>
  <c r="E95" i="15"/>
  <c r="D95" i="15"/>
  <c r="C95" i="15"/>
  <c r="F94" i="15"/>
  <c r="E94" i="15"/>
  <c r="D94" i="15"/>
  <c r="C94" i="15"/>
  <c r="F93" i="15"/>
  <c r="E93" i="15"/>
  <c r="D93" i="15"/>
  <c r="C93" i="15"/>
  <c r="F91" i="15"/>
  <c r="E91" i="15"/>
  <c r="D91" i="15"/>
  <c r="C91" i="15"/>
  <c r="F89" i="15"/>
  <c r="E89" i="15"/>
  <c r="D89" i="15"/>
  <c r="C89" i="15"/>
  <c r="F87" i="15"/>
  <c r="E87" i="15"/>
  <c r="D87" i="15"/>
  <c r="C87" i="15"/>
  <c r="F86" i="15"/>
  <c r="E86" i="15"/>
  <c r="D86" i="15"/>
  <c r="C86" i="15"/>
  <c r="F85" i="15"/>
  <c r="E85" i="15"/>
  <c r="D85" i="15"/>
  <c r="C85" i="15"/>
  <c r="F84" i="15"/>
  <c r="F82" i="15"/>
  <c r="E82" i="15"/>
  <c r="D82" i="15"/>
  <c r="C82" i="15"/>
  <c r="F81" i="15"/>
  <c r="E81" i="15"/>
  <c r="D81" i="15"/>
  <c r="C81" i="15"/>
  <c r="F80" i="15"/>
  <c r="E80" i="15"/>
  <c r="D80" i="15"/>
  <c r="C80" i="15"/>
  <c r="F79" i="15"/>
  <c r="F77" i="15"/>
  <c r="E77" i="15"/>
  <c r="D77" i="15"/>
  <c r="C77" i="15"/>
  <c r="F76" i="15"/>
  <c r="E76" i="15"/>
  <c r="D76" i="15"/>
  <c r="C76" i="15"/>
  <c r="F75" i="15"/>
  <c r="E75" i="15"/>
  <c r="D75" i="15"/>
  <c r="C75" i="15"/>
  <c r="F73" i="15"/>
  <c r="E73" i="15"/>
  <c r="D73" i="15"/>
  <c r="C73" i="15"/>
  <c r="F72" i="15"/>
  <c r="E72" i="15"/>
  <c r="D72" i="15"/>
  <c r="C72" i="15"/>
  <c r="F71" i="15"/>
  <c r="E71" i="15"/>
  <c r="D71" i="15"/>
  <c r="C71" i="15"/>
  <c r="F70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3" i="15"/>
  <c r="E63" i="15"/>
  <c r="D63" i="15"/>
  <c r="C63" i="15"/>
  <c r="F62" i="15"/>
  <c r="E62" i="15"/>
  <c r="D62" i="15"/>
  <c r="C62" i="15"/>
  <c r="F60" i="15"/>
  <c r="E60" i="15"/>
  <c r="D60" i="15"/>
  <c r="C60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2" i="15"/>
  <c r="E52" i="15"/>
  <c r="D52" i="15"/>
  <c r="C52" i="15"/>
  <c r="F50" i="15"/>
  <c r="E50" i="15"/>
  <c r="D50" i="15"/>
  <c r="C50" i="15"/>
  <c r="F49" i="15"/>
  <c r="E49" i="15"/>
  <c r="D49" i="15"/>
  <c r="C49" i="15"/>
  <c r="F44" i="15"/>
  <c r="E44" i="15"/>
  <c r="D44" i="15"/>
  <c r="C44" i="15"/>
  <c r="F42" i="15"/>
  <c r="E42" i="15"/>
  <c r="D42" i="15"/>
  <c r="C42" i="15"/>
  <c r="F32" i="15"/>
  <c r="E32" i="15"/>
  <c r="D32" i="15"/>
  <c r="C32" i="15"/>
  <c r="F27" i="15"/>
  <c r="E27" i="15"/>
  <c r="D27" i="15"/>
  <c r="C27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82" i="3"/>
  <c r="K82" i="3"/>
  <c r="L81" i="3"/>
  <c r="K81" i="3"/>
  <c r="J81" i="3"/>
  <c r="I81" i="3"/>
  <c r="H81" i="3"/>
  <c r="G81" i="3"/>
  <c r="L80" i="3"/>
  <c r="K80" i="3"/>
  <c r="J80" i="3"/>
  <c r="I80" i="3"/>
  <c r="H80" i="3"/>
  <c r="G80" i="3"/>
  <c r="L79" i="3"/>
  <c r="K79" i="3"/>
  <c r="L78" i="3"/>
  <c r="K78" i="3"/>
  <c r="J78" i="3"/>
  <c r="I78" i="3"/>
  <c r="H78" i="3"/>
  <c r="G78" i="3"/>
  <c r="L77" i="3"/>
  <c r="K77" i="3"/>
  <c r="L76" i="3"/>
  <c r="K76" i="3"/>
  <c r="J76" i="3"/>
  <c r="I76" i="3"/>
  <c r="H76" i="3"/>
  <c r="G76" i="3"/>
  <c r="L75" i="3"/>
  <c r="K75" i="3"/>
  <c r="J75" i="3"/>
  <c r="I75" i="3"/>
  <c r="H75" i="3"/>
  <c r="G75" i="3"/>
  <c r="L74" i="3"/>
  <c r="K74" i="3"/>
  <c r="J74" i="3"/>
  <c r="I74" i="3"/>
  <c r="H74" i="3"/>
  <c r="G74" i="3"/>
  <c r="L73" i="3"/>
  <c r="K73" i="3"/>
  <c r="L72" i="3"/>
  <c r="K72" i="3"/>
  <c r="L71" i="3"/>
  <c r="K71" i="3"/>
  <c r="J71" i="3"/>
  <c r="I71" i="3"/>
  <c r="H71" i="3"/>
  <c r="G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L64" i="3"/>
  <c r="K64" i="3"/>
  <c r="L63" i="3"/>
  <c r="K63" i="3"/>
  <c r="L62" i="3"/>
  <c r="K62" i="3"/>
  <c r="J62" i="3"/>
  <c r="I62" i="3"/>
  <c r="H62" i="3"/>
  <c r="G62" i="3"/>
  <c r="L61" i="3"/>
  <c r="K61" i="3"/>
  <c r="L60" i="3"/>
  <c r="K60" i="3"/>
  <c r="J60" i="3"/>
  <c r="I60" i="3"/>
  <c r="H60" i="3"/>
  <c r="G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J50" i="3"/>
  <c r="I50" i="3"/>
  <c r="H50" i="3"/>
  <c r="G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J40" i="3"/>
  <c r="I40" i="3"/>
  <c r="H40" i="3"/>
  <c r="G40" i="3"/>
  <c r="L39" i="3"/>
  <c r="K39" i="3"/>
  <c r="L38" i="3"/>
  <c r="K38" i="3"/>
  <c r="J38" i="3"/>
  <c r="I38" i="3"/>
  <c r="H38" i="3"/>
  <c r="G38" i="3"/>
  <c r="L37" i="3"/>
  <c r="K37" i="3"/>
  <c r="L36" i="3"/>
  <c r="K36" i="3"/>
  <c r="J36" i="3"/>
  <c r="I36" i="3"/>
  <c r="H36" i="3"/>
  <c r="G36" i="3"/>
  <c r="L35" i="3"/>
  <c r="K35" i="3"/>
  <c r="L34" i="3"/>
  <c r="K34" i="3"/>
  <c r="L33" i="3"/>
  <c r="K33" i="3"/>
  <c r="J33" i="3"/>
  <c r="I33" i="3"/>
  <c r="H33" i="3"/>
  <c r="G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J30" i="3"/>
  <c r="I30" i="3"/>
  <c r="H30" i="3"/>
  <c r="G30" i="3"/>
  <c r="L25" i="3"/>
  <c r="K25" i="3"/>
  <c r="L24" i="3"/>
  <c r="K24" i="3"/>
  <c r="L23" i="3"/>
  <c r="K23" i="3"/>
  <c r="J23" i="3"/>
  <c r="I23" i="3"/>
  <c r="H23" i="3"/>
  <c r="G23" i="3"/>
  <c r="L22" i="3"/>
  <c r="K22" i="3"/>
  <c r="J22" i="3"/>
  <c r="I22" i="3"/>
  <c r="H22" i="3"/>
  <c r="G22" i="3"/>
  <c r="L21" i="3"/>
  <c r="K21" i="3"/>
  <c r="L20" i="3"/>
  <c r="K20" i="3"/>
  <c r="J20" i="3"/>
  <c r="I20" i="3"/>
  <c r="H20" i="3"/>
  <c r="G20" i="3"/>
  <c r="L19" i="3"/>
  <c r="K19" i="3"/>
  <c r="J19" i="3"/>
  <c r="I19" i="3"/>
  <c r="H19" i="3"/>
  <c r="G19" i="3"/>
  <c r="L18" i="3"/>
  <c r="K18" i="3"/>
  <c r="L17" i="3"/>
  <c r="K17" i="3"/>
  <c r="J17" i="3"/>
  <c r="I17" i="3"/>
  <c r="H17" i="3"/>
  <c r="G17" i="3"/>
  <c r="L16" i="3"/>
  <c r="K16" i="3"/>
  <c r="J16" i="3"/>
  <c r="I16" i="3"/>
  <c r="H16" i="3"/>
  <c r="G16" i="3"/>
  <c r="L15" i="3"/>
  <c r="K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<sst xmlns="http://schemas.openxmlformats.org/spreadsheetml/2006/main" count="492" uniqueCount="211">
  <si>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</si>
  <si>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</si>
  <si>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</si>
  <si>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</si>
  <si>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</si>
  <si>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</si>
  <si>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</si>
  <si>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</si>
  <si>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</si>
  <si>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</si>
  <si>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</si>
  <si>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</si>
  <si>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</si>
  <si>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</si>
  <si>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</si>
  <si>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</si>
  <si>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</si>
  <si>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</si>
  <si>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</si>
  <si>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</si>
  <si>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</si>
  <si>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</si>
  <si>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</si>
  <si>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</si>
  <si>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</si>
  <si>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</si>
  <si>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</si>
  <si>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</si>
  <si>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</si>
  <si>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</si>
  <si>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</si>
  <si>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</si>
  <si>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</si>
  <si>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</si>
  <si>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</si>
  <si>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</si>
  <si>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</si>
  <si>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</si>
  <si>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</si>
  <si>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</si>
  <si>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</si>
  <si>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</si>
  <si>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</si>
  <si>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</si>
  <si>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</si>
  <si>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</si>
  <si>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</si>
  <si>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</si>
  <si>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</si>
  <si>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</si>
  <si>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</si>
  <si>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</si>
  <si>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</si>
  <si>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</si>
  <si>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</si>
  <si>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</si>
  <si>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</si>
  <si>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</si>
  <si>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6362</t>
  </si>
  <si>
    <t>Kapitalne pomoći proračunskim korisnicima iz proračuna 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</si>
  <si>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</si>
  <si>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</si>
  <si>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</si>
  <si>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</si>
  <si>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</si>
  <si>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</si>
  <si>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</si>
  <si>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</si>
  <si>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</si>
  <si>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</si>
  <si>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</si>
  <si>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</si>
  <si>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</si>
  <si>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</si>
  <si>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</si>
  <si>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</si>
  <si>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</si>
  <si>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</si>
  <si>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</si>
  <si>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</si>
  <si>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</si>
  <si>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</si>
  <si>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</si>
  <si>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</si>
  <si>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</si>
  <si>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</si>
  <si>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</si>
  <si>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</si>
  <si>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</si>
  <si>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</si>
  <si>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</si>
  <si>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</si>
  <si>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</si>
  <si>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</si>
  <si>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</si>
  <si>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</si>
  <si>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</si>
  <si>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</si>
  <si>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</si>
  <si>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</si>
  <si>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</si>
  <si>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</si>
  <si>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</si>
  <si>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</si>
  <si>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</si>
  <si>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</si>
  <si>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</si>
  <si>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</si>
  <si>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</si>
  <si>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</si>
  <si>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</si>
  <si>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</si>
  <si>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</si>
  <si>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</si>
  <si>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</si>
  <si>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</si>
  <si>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</si>
  <si>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</si>
  <si>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</si>
  <si>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</si>
  <si>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</si>
  <si>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</si>
  <si>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</si>
  <si>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</si>
  <si>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</si>
  <si>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</si>
  <si>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</si>
  <si>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</si>
  <si>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</si>
  <si>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</si>
  <si>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</si>
  <si>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</si>
  <si>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</si>
  <si>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</si>
  <si>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</si>
  <si>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</si>
  <si>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</si>
  <si>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</si>
  <si>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</si>
  <si>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</si>
  <si>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</si>
  <si>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</si>
  <si>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</si>
  <si>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</si>
  <si>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</si>
  <si>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</si>
  <si>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</si>
  <si>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</si>
  <si>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</si>
  <si>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</si>
  <si>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</si>
  <si>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</si>
  <si>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</si>
  <si>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</si>
  <si>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</si>
  <si>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</si>
  <si>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</si>
  <si>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</si>
  <si>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</si>
  <si>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</si>
  <si>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</si>
  <si>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</si>
  <si>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</si>
  <si>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</si>
  <si>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</si>
  <si>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</si>
  <si>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</si>
  <si>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</si>
  <si>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</si>
  <si>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</si>
  <si>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</si>
  <si>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</si>
  <si>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</si>
  <si>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</si>
  <si>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</si>
  <si>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</si>
  <si>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</si>
  <si>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</si>
  <si>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</si>
  <si>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</si>
  <si>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</si>
  <si>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</si>
  <si>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</si>
  <si>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</si>
  <si>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</si>
  <si>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</si>
  <si>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</si>
  <si>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</si>
  <si>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</si>
  <si>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</si>
  <si>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</si>
  <si>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</si>
  <si>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</si>
  <si>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50514 CRIKVENICA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</si>
  <si>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</si>
  <si>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</si>
  <si>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</si>
  <si>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</si>
  <si>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</si>
  <si>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</si>
  <si>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</si>
  <si>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</si>
  <si>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</si>
  <si>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</si>
  <si>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4222</t>
  </si>
  <si>
    <t>KOMUNIKACIJSKA OPREMA</t>
  </si>
  <si>
    <t>Vlastiti prihodi</t>
  </si>
  <si>
    <t>Ostali prihodi za posebne namjene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</si>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</sst>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2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Alignment="1">
      <alignment horizontal="left" wrapText="1"/>
    </xf>
    <xf numFmtId="49" fontId="17" fillId="0" borderId="0" xfId="2" applyNumberFormat="1" applyFont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workbookViewId="0">
      <selection activeCell="B1" sqref="B1:L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5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09" t="s">
        <v>31</v>
      </c>
      <c r="C7" s="109"/>
      <c r="D7" s="109"/>
      <c r="E7" s="109"/>
      <c r="F7" s="109"/>
      <c r="G7" s="6"/>
      <c r="H7" s="7"/>
      <c r="I7" s="7"/>
      <c r="J7" s="7"/>
      <c r="K7" s="23"/>
      <c r="L7" s="23"/>
    </row>
    <row r="8" spans="2:13" ht="25.5" x14ac:dyDescent="0.25">
      <c r="B8" s="103" t="s">
        <v>3</v>
      </c>
      <c r="C8" s="103"/>
      <c r="D8" s="103"/>
      <c r="E8" s="103"/>
      <c r="F8" s="103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4">
        <v>1</v>
      </c>
      <c r="C9" s="104"/>
      <c r="D9" s="104"/>
      <c r="E9" s="104"/>
      <c r="F9" s="105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99" t="s">
        <v>8</v>
      </c>
      <c r="C10" s="100"/>
      <c r="D10" s="100"/>
      <c r="E10" s="100"/>
      <c r="F10" s="101"/>
      <c r="G10" s="85">
        <v>3817674.97</v>
      </c>
      <c r="H10" s="86">
        <v>4031800</v>
      </c>
      <c r="I10" s="86">
        <v>3981168</v>
      </c>
      <c r="J10" s="86">
        <v>3966109.36</v>
      </c>
      <c r="K10" s="86"/>
      <c r="L10" s="86"/>
    </row>
    <row r="11" spans="2:13" x14ac:dyDescent="0.25">
      <c r="B11" s="102" t="s">
        <v>7</v>
      </c>
      <c r="C11" s="101"/>
      <c r="D11" s="101"/>
      <c r="E11" s="101"/>
      <c r="F11" s="101"/>
      <c r="G11" s="85"/>
      <c r="H11" s="86"/>
      <c r="I11" s="86"/>
      <c r="J11" s="86"/>
      <c r="K11" s="86"/>
      <c r="L11" s="86"/>
    </row>
    <row r="12" spans="2:13" x14ac:dyDescent="0.25">
      <c r="B12" s="96" t="s">
        <v>0</v>
      </c>
      <c r="C12" s="97"/>
      <c r="D12" s="97"/>
      <c r="E12" s="97"/>
      <c r="F12" s="98"/>
      <c r="G12" s="87">
        <f>ROUND(G10+G11,2)</f>
        <v>3817674.97</v>
      </c>
      <c r="H12" s="87">
        <f>ROUND(H10+H11,2)</f>
        <v>4031800</v>
      </c>
      <c r="I12" s="87">
        <f>ROUND(I10+I11,2)</f>
        <v>3981168</v>
      </c>
      <c r="J12" s="87">
        <f>ROUND(J10+J11,2)</f>
        <v>3966109.36</v>
      </c>
      <c r="K12" s="88">
        <f>J12/G12*100</f>
        <v>103.88808348448801</v>
      </c>
      <c r="L12" s="88">
        <f>J12/I12*100</f>
        <v>99.621753214132099</v>
      </c>
    </row>
    <row r="13" spans="2:13" x14ac:dyDescent="0.25">
      <c r="B13" s="108" t="s">
        <v>9</v>
      </c>
      <c r="C13" s="100"/>
      <c r="D13" s="100"/>
      <c r="E13" s="100"/>
      <c r="F13" s="100"/>
      <c r="G13" s="89">
        <v>3710594.85</v>
      </c>
      <c r="H13" s="86">
        <v>4017800</v>
      </c>
      <c r="I13" s="86">
        <v>3967379</v>
      </c>
      <c r="J13" s="86">
        <v>3946515.18</v>
      </c>
      <c r="K13" s="86"/>
      <c r="L13" s="86"/>
    </row>
    <row r="14" spans="2:13" x14ac:dyDescent="0.25">
      <c r="B14" s="102" t="s">
        <v>10</v>
      </c>
      <c r="C14" s="101"/>
      <c r="D14" s="101"/>
      <c r="E14" s="101"/>
      <c r="F14" s="101"/>
      <c r="G14" s="85">
        <v>103004.91</v>
      </c>
      <c r="H14" s="86">
        <v>14000</v>
      </c>
      <c r="I14" s="86">
        <v>13789</v>
      </c>
      <c r="J14" s="86">
        <v>12788.52</v>
      </c>
      <c r="K14" s="86"/>
      <c r="L14" s="86"/>
    </row>
    <row r="15" spans="2:13" x14ac:dyDescent="0.25">
      <c r="B15" s="15" t="s">
        <v>1</v>
      </c>
      <c r="C15" s="16"/>
      <c r="D15" s="16"/>
      <c r="E15" s="16"/>
      <c r="F15" s="16"/>
      <c r="G15" s="87">
        <f>ROUND(G13+G14,2)</f>
        <v>3813599.76</v>
      </c>
      <c r="H15" s="87">
        <f>ROUND(H13+H14,2)</f>
        <v>4031800</v>
      </c>
      <c r="I15" s="87">
        <f>ROUND(I13+I14,2)</f>
        <v>3981168</v>
      </c>
      <c r="J15" s="87">
        <f>ROUND(J13+J14,2)</f>
        <v>3959303.7</v>
      </c>
      <c r="K15" s="88">
        <f>J15/G15*100</f>
        <v>103.820640580279</v>
      </c>
      <c r="L15" s="88">
        <f>J15/I15*100</f>
        <v>99.450806898879904</v>
      </c>
    </row>
    <row r="16" spans="2:13" x14ac:dyDescent="0.25">
      <c r="B16" s="107" t="s">
        <v>2</v>
      </c>
      <c r="C16" s="97"/>
      <c r="D16" s="97"/>
      <c r="E16" s="97"/>
      <c r="F16" s="97"/>
      <c r="G16" s="90">
        <f>ROUND(G12-G15,2)</f>
        <v>4075.21</v>
      </c>
      <c r="H16" s="90">
        <f>ROUND(H12-H15,2)</f>
        <v>0</v>
      </c>
      <c r="I16" s="90">
        <f>ROUND(I12-I15,2)</f>
        <v>0</v>
      </c>
      <c r="J16" s="90">
        <f>ROUND(J12-J15,2)</f>
        <v>6805.66</v>
      </c>
      <c r="K16" s="88">
        <f>J16/G16*100</f>
        <v>167.00145513973499</v>
      </c>
      <c r="L16" s="88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09" t="s">
        <v>28</v>
      </c>
      <c r="C18" s="109"/>
      <c r="D18" s="109"/>
      <c r="E18" s="109"/>
      <c r="F18" s="109"/>
      <c r="G18" s="8"/>
      <c r="H18" s="8"/>
      <c r="I18" s="8"/>
      <c r="J18" s="8"/>
      <c r="K18" s="2"/>
      <c r="L18" s="2"/>
      <c r="M18" s="2"/>
    </row>
    <row r="19" spans="1:49" ht="25.5" x14ac:dyDescent="0.25">
      <c r="B19" s="103" t="s">
        <v>3</v>
      </c>
      <c r="C19" s="103"/>
      <c r="D19" s="103"/>
      <c r="E19" s="103"/>
      <c r="F19" s="103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0">
        <v>1</v>
      </c>
      <c r="C20" s="111"/>
      <c r="D20" s="111"/>
      <c r="E20" s="111"/>
      <c r="F20" s="111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99" t="s">
        <v>11</v>
      </c>
      <c r="C21" s="112"/>
      <c r="D21" s="112"/>
      <c r="E21" s="112"/>
      <c r="F21" s="112"/>
      <c r="G21" s="91"/>
      <c r="H21" s="86"/>
      <c r="I21" s="86"/>
      <c r="J21" s="86"/>
      <c r="K21" s="86"/>
      <c r="L21" s="86"/>
    </row>
    <row r="22" spans="1:49" x14ac:dyDescent="0.25">
      <c r="B22" s="99" t="s">
        <v>12</v>
      </c>
      <c r="C22" s="100"/>
      <c r="D22" s="100"/>
      <c r="E22" s="100"/>
      <c r="F22" s="100"/>
      <c r="G22" s="89"/>
      <c r="H22" s="86"/>
      <c r="I22" s="86"/>
      <c r="J22" s="86"/>
      <c r="K22" s="86"/>
      <c r="L22" s="86"/>
    </row>
    <row r="23" spans="1:49" ht="15" customHeight="1" x14ac:dyDescent="0.25">
      <c r="B23" s="113" t="s">
        <v>23</v>
      </c>
      <c r="C23" s="114"/>
      <c r="D23" s="114"/>
      <c r="E23" s="114"/>
      <c r="F23" s="115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30" customFormat="1" ht="15" customHeight="1" x14ac:dyDescent="0.25">
      <c r="A24"/>
      <c r="B24" s="99" t="s">
        <v>5</v>
      </c>
      <c r="C24" s="100"/>
      <c r="D24" s="100"/>
      <c r="E24" s="100"/>
      <c r="F24" s="100"/>
      <c r="G24" s="89">
        <v>13692.16</v>
      </c>
      <c r="H24" s="86"/>
      <c r="I24" s="86"/>
      <c r="J24" s="86">
        <v>18600.37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99" t="s">
        <v>27</v>
      </c>
      <c r="C25" s="100"/>
      <c r="D25" s="100"/>
      <c r="E25" s="100"/>
      <c r="F25" s="100"/>
      <c r="G25" s="89">
        <v>-27567.68</v>
      </c>
      <c r="H25" s="86"/>
      <c r="I25" s="86"/>
      <c r="J25" s="86">
        <v>-24012.44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3" t="s">
        <v>29</v>
      </c>
      <c r="C26" s="114"/>
      <c r="D26" s="114"/>
      <c r="E26" s="114"/>
      <c r="F26" s="115"/>
      <c r="G26" s="94">
        <f>ROUND(G24+G25,2)</f>
        <v>-13875.52</v>
      </c>
      <c r="H26" s="94">
        <f>ROUND(H24+H25,2)</f>
        <v>0</v>
      </c>
      <c r="I26" s="94">
        <f>ROUND(I24+I25,2)</f>
        <v>0</v>
      </c>
      <c r="J26" s="94">
        <f>ROUND(J24+J25,2)</f>
        <v>-5412.07</v>
      </c>
      <c r="K26" s="93">
        <f>J26/G26*100</f>
        <v>39.004448121583906</v>
      </c>
      <c r="L26" s="93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6" t="s">
        <v>30</v>
      </c>
      <c r="C27" s="106"/>
      <c r="D27" s="106"/>
      <c r="E27" s="106"/>
      <c r="F27" s="106"/>
      <c r="G27" s="94">
        <f>ROUND(G16+G26,2)</f>
        <v>-9800.31</v>
      </c>
      <c r="H27" s="94">
        <f>ROUND(H16+H26,2)</f>
        <v>0</v>
      </c>
      <c r="I27" s="94">
        <f>ROUND(I16+I26,2)</f>
        <v>0</v>
      </c>
      <c r="J27" s="94">
        <f>ROUND(J16+J26,2)</f>
        <v>1393.59</v>
      </c>
      <c r="K27" s="93">
        <f>J27/G27*100</f>
        <v>-14.2198563106677</v>
      </c>
      <c r="L27" s="93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83"/>
  <sheetViews>
    <sheetView topLeftCell="A45" zoomScale="90" zoomScaleNormal="90" workbookViewId="0">
      <selection activeCell="B2" sqref="B2:L8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19" t="s">
        <v>3</v>
      </c>
      <c r="C8" s="120"/>
      <c r="D8" s="120"/>
      <c r="E8" s="120"/>
      <c r="F8" s="121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6">
        <v>1</v>
      </c>
      <c r="C9" s="117"/>
      <c r="D9" s="117"/>
      <c r="E9" s="117"/>
      <c r="F9" s="118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3817674.9699999997</v>
      </c>
      <c r="H10" s="65">
        <f>H11</f>
        <v>4031800</v>
      </c>
      <c r="I10" s="65">
        <f>I11</f>
        <v>3981168</v>
      </c>
      <c r="J10" s="65">
        <f>J11</f>
        <v>3966109.36</v>
      </c>
      <c r="K10" s="69">
        <f t="shared" ref="K10:K25" si="0">(J10*100)/G10</f>
        <v>103.88808348448795</v>
      </c>
      <c r="L10" s="69">
        <f t="shared" ref="L10:L25" si="1">(J10*100)/I10</f>
        <v>99.621753214132127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G12+G16+G19+G22</f>
        <v>3817674.9699999997</v>
      </c>
      <c r="H11" s="65">
        <f>H12+H16+H19+H22</f>
        <v>4031800</v>
      </c>
      <c r="I11" s="65">
        <f>I12+I16+I19+I22</f>
        <v>3981168</v>
      </c>
      <c r="J11" s="65">
        <f>J12+J16+J19+J22</f>
        <v>3966109.36</v>
      </c>
      <c r="K11" s="65">
        <f t="shared" si="0"/>
        <v>103.88808348448795</v>
      </c>
      <c r="L11" s="65">
        <f t="shared" si="1"/>
        <v>99.621753214132127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>G13</f>
        <v>41898.21</v>
      </c>
      <c r="H12" s="65">
        <f>H13</f>
        <v>44435</v>
      </c>
      <c r="I12" s="65">
        <f>I13</f>
        <v>44435</v>
      </c>
      <c r="J12" s="65">
        <f>J13</f>
        <v>32219.08</v>
      </c>
      <c r="K12" s="65">
        <f t="shared" si="0"/>
        <v>76.898464158731372</v>
      </c>
      <c r="L12" s="65">
        <f t="shared" si="1"/>
        <v>72.508338021829644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>G14+G15</f>
        <v>41898.21</v>
      </c>
      <c r="H13" s="65">
        <f>H14+H15</f>
        <v>44435</v>
      </c>
      <c r="I13" s="65">
        <f>I14+I15</f>
        <v>44435</v>
      </c>
      <c r="J13" s="65">
        <f>J14+J15</f>
        <v>32219.08</v>
      </c>
      <c r="K13" s="65">
        <f t="shared" si="0"/>
        <v>76.898464158731372</v>
      </c>
      <c r="L13" s="65">
        <f t="shared" si="1"/>
        <v>72.508338021829644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31721.08</v>
      </c>
      <c r="H14" s="66">
        <v>44435</v>
      </c>
      <c r="I14" s="66">
        <v>44435</v>
      </c>
      <c r="J14" s="66">
        <v>32219.08</v>
      </c>
      <c r="K14" s="66">
        <f t="shared" si="0"/>
        <v>101.56993393667554</v>
      </c>
      <c r="L14" s="66">
        <f t="shared" si="1"/>
        <v>72.508338021829644</v>
      </c>
    </row>
    <row r="15" spans="2:12" x14ac:dyDescent="0.25">
      <c r="B15" s="66"/>
      <c r="C15" s="66"/>
      <c r="D15" s="66"/>
      <c r="E15" s="66" t="s">
        <v>58</v>
      </c>
      <c r="F15" s="66" t="s">
        <v>59</v>
      </c>
      <c r="G15" s="66">
        <v>10177.129999999999</v>
      </c>
      <c r="H15" s="66">
        <v>0</v>
      </c>
      <c r="I15" s="66">
        <v>0</v>
      </c>
      <c r="J15" s="66">
        <v>0</v>
      </c>
      <c r="K15" s="66">
        <f t="shared" si="0"/>
        <v>0</v>
      </c>
      <c r="L15" s="66" t="e">
        <f t="shared" si="1"/>
        <v>#DIV/0!</v>
      </c>
    </row>
    <row r="16" spans="2:12" x14ac:dyDescent="0.25">
      <c r="B16" s="65"/>
      <c r="C16" s="65" t="s">
        <v>60</v>
      </c>
      <c r="D16" s="65"/>
      <c r="E16" s="65"/>
      <c r="F16" s="65" t="s">
        <v>61</v>
      </c>
      <c r="G16" s="65">
        <f t="shared" ref="G16:J17" si="2">G17</f>
        <v>0</v>
      </c>
      <c r="H16" s="65">
        <f t="shared" si="2"/>
        <v>0</v>
      </c>
      <c r="I16" s="65">
        <f t="shared" si="2"/>
        <v>0</v>
      </c>
      <c r="J16" s="65">
        <f t="shared" si="2"/>
        <v>487.73</v>
      </c>
      <c r="K16" s="65" t="e">
        <f t="shared" si="0"/>
        <v>#DIV/0!</v>
      </c>
      <c r="L16" s="65" t="e">
        <f t="shared" si="1"/>
        <v>#DIV/0!</v>
      </c>
    </row>
    <row r="17" spans="2:12" x14ac:dyDescent="0.25">
      <c r="B17" s="65"/>
      <c r="C17" s="65"/>
      <c r="D17" s="65" t="s">
        <v>62</v>
      </c>
      <c r="E17" s="65"/>
      <c r="F17" s="65" t="s">
        <v>63</v>
      </c>
      <c r="G17" s="65">
        <f t="shared" si="2"/>
        <v>0</v>
      </c>
      <c r="H17" s="65">
        <f t="shared" si="2"/>
        <v>0</v>
      </c>
      <c r="I17" s="65">
        <f t="shared" si="2"/>
        <v>0</v>
      </c>
      <c r="J17" s="65">
        <f t="shared" si="2"/>
        <v>487.73</v>
      </c>
      <c r="K17" s="65" t="e">
        <f t="shared" si="0"/>
        <v>#DIV/0!</v>
      </c>
      <c r="L17" s="65" t="e">
        <f t="shared" si="1"/>
        <v>#DIV/0!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0</v>
      </c>
      <c r="H18" s="66">
        <v>0</v>
      </c>
      <c r="I18" s="66">
        <v>0</v>
      </c>
      <c r="J18" s="66">
        <v>487.73</v>
      </c>
      <c r="K18" s="66" t="e">
        <f t="shared" si="0"/>
        <v>#DIV/0!</v>
      </c>
      <c r="L18" s="66" t="e">
        <f t="shared" si="1"/>
        <v>#DIV/0!</v>
      </c>
    </row>
    <row r="19" spans="2:12" x14ac:dyDescent="0.25">
      <c r="B19" s="65"/>
      <c r="C19" s="65" t="s">
        <v>66</v>
      </c>
      <c r="D19" s="65"/>
      <c r="E19" s="65"/>
      <c r="F19" s="65" t="s">
        <v>67</v>
      </c>
      <c r="G19" s="65">
        <f t="shared" ref="G19:J20" si="3">G20</f>
        <v>617.89</v>
      </c>
      <c r="H19" s="65">
        <f t="shared" si="3"/>
        <v>1000</v>
      </c>
      <c r="I19" s="65">
        <f t="shared" si="3"/>
        <v>1000</v>
      </c>
      <c r="J19" s="65">
        <f t="shared" si="3"/>
        <v>338.24</v>
      </c>
      <c r="K19" s="65">
        <f t="shared" si="0"/>
        <v>54.741135153506292</v>
      </c>
      <c r="L19" s="65">
        <f t="shared" si="1"/>
        <v>33.823999999999998</v>
      </c>
    </row>
    <row r="20" spans="2:12" x14ac:dyDescent="0.25">
      <c r="B20" s="65"/>
      <c r="C20" s="65"/>
      <c r="D20" s="65" t="s">
        <v>68</v>
      </c>
      <c r="E20" s="65"/>
      <c r="F20" s="65" t="s">
        <v>69</v>
      </c>
      <c r="G20" s="65">
        <f t="shared" si="3"/>
        <v>617.89</v>
      </c>
      <c r="H20" s="65">
        <f t="shared" si="3"/>
        <v>1000</v>
      </c>
      <c r="I20" s="65">
        <f t="shared" si="3"/>
        <v>1000</v>
      </c>
      <c r="J20" s="65">
        <f t="shared" si="3"/>
        <v>338.24</v>
      </c>
      <c r="K20" s="65">
        <f t="shared" si="0"/>
        <v>54.741135153506292</v>
      </c>
      <c r="L20" s="65">
        <f t="shared" si="1"/>
        <v>33.823999999999998</v>
      </c>
    </row>
    <row r="21" spans="2:12" x14ac:dyDescent="0.25">
      <c r="B21" s="66"/>
      <c r="C21" s="66"/>
      <c r="D21" s="66"/>
      <c r="E21" s="66" t="s">
        <v>70</v>
      </c>
      <c r="F21" s="66" t="s">
        <v>71</v>
      </c>
      <c r="G21" s="66">
        <v>617.89</v>
      </c>
      <c r="H21" s="66">
        <v>1000</v>
      </c>
      <c r="I21" s="66">
        <v>1000</v>
      </c>
      <c r="J21" s="66">
        <v>338.24</v>
      </c>
      <c r="K21" s="66">
        <f t="shared" si="0"/>
        <v>54.741135153506292</v>
      </c>
      <c r="L21" s="66">
        <f t="shared" si="1"/>
        <v>33.823999999999998</v>
      </c>
    </row>
    <row r="22" spans="2:12" x14ac:dyDescent="0.25">
      <c r="B22" s="65"/>
      <c r="C22" s="65" t="s">
        <v>72</v>
      </c>
      <c r="D22" s="65"/>
      <c r="E22" s="65"/>
      <c r="F22" s="65" t="s">
        <v>73</v>
      </c>
      <c r="G22" s="65">
        <f>G23</f>
        <v>3775158.8699999996</v>
      </c>
      <c r="H22" s="65">
        <f>H23</f>
        <v>3986365</v>
      </c>
      <c r="I22" s="65">
        <f>I23</f>
        <v>3935733</v>
      </c>
      <c r="J22" s="65">
        <f>J23</f>
        <v>3933064.31</v>
      </c>
      <c r="K22" s="65">
        <f t="shared" si="0"/>
        <v>104.18274953286934</v>
      </c>
      <c r="L22" s="65">
        <f t="shared" si="1"/>
        <v>99.932193316975514</v>
      </c>
    </row>
    <row r="23" spans="2:12" x14ac:dyDescent="0.25">
      <c r="B23" s="65"/>
      <c r="C23" s="65"/>
      <c r="D23" s="65" t="s">
        <v>74</v>
      </c>
      <c r="E23" s="65"/>
      <c r="F23" s="65" t="s">
        <v>75</v>
      </c>
      <c r="G23" s="65">
        <f>G24+G25</f>
        <v>3775158.8699999996</v>
      </c>
      <c r="H23" s="65">
        <f>H24+H25</f>
        <v>3986365</v>
      </c>
      <c r="I23" s="65">
        <f>I24+I25</f>
        <v>3935733</v>
      </c>
      <c r="J23" s="65">
        <f>J24+J25</f>
        <v>3933064.31</v>
      </c>
      <c r="K23" s="65">
        <f t="shared" si="0"/>
        <v>104.18274953286934</v>
      </c>
      <c r="L23" s="65">
        <f t="shared" si="1"/>
        <v>99.932193316975514</v>
      </c>
    </row>
    <row r="24" spans="2:12" x14ac:dyDescent="0.25">
      <c r="B24" s="66"/>
      <c r="C24" s="66"/>
      <c r="D24" s="66"/>
      <c r="E24" s="66" t="s">
        <v>76</v>
      </c>
      <c r="F24" s="66" t="s">
        <v>77</v>
      </c>
      <c r="G24" s="66">
        <v>3683231.07</v>
      </c>
      <c r="H24" s="66">
        <v>3973365</v>
      </c>
      <c r="I24" s="66">
        <v>3922944</v>
      </c>
      <c r="J24" s="66">
        <v>3920275.79</v>
      </c>
      <c r="K24" s="66">
        <f t="shared" si="0"/>
        <v>106.435781939687</v>
      </c>
      <c r="L24" s="66">
        <f t="shared" si="1"/>
        <v>99.931984499396378</v>
      </c>
    </row>
    <row r="25" spans="2:12" x14ac:dyDescent="0.25">
      <c r="B25" s="66"/>
      <c r="C25" s="66"/>
      <c r="D25" s="66"/>
      <c r="E25" s="66" t="s">
        <v>78</v>
      </c>
      <c r="F25" s="66" t="s">
        <v>79</v>
      </c>
      <c r="G25" s="66">
        <v>91927.8</v>
      </c>
      <c r="H25" s="66">
        <v>13000</v>
      </c>
      <c r="I25" s="66">
        <v>12789</v>
      </c>
      <c r="J25" s="66">
        <v>12788.52</v>
      </c>
      <c r="K25" s="66">
        <f t="shared" si="0"/>
        <v>13.911482707080991</v>
      </c>
      <c r="L25" s="66">
        <f t="shared" si="1"/>
        <v>99.996246774571901</v>
      </c>
    </row>
    <row r="26" spans="2:12" x14ac:dyDescent="0.25">
      <c r="F26" s="36"/>
    </row>
    <row r="27" spans="2:12" x14ac:dyDescent="0.25">
      <c r="F27" s="36"/>
    </row>
    <row r="28" spans="2:12" ht="36.75" customHeight="1" x14ac:dyDescent="0.25">
      <c r="B28" s="119" t="s">
        <v>3</v>
      </c>
      <c r="C28" s="120"/>
      <c r="D28" s="120"/>
      <c r="E28" s="120"/>
      <c r="F28" s="121"/>
      <c r="G28" s="29" t="s">
        <v>46</v>
      </c>
      <c r="H28" s="29" t="s">
        <v>43</v>
      </c>
      <c r="I28" s="29" t="s">
        <v>44</v>
      </c>
      <c r="J28" s="29" t="s">
        <v>47</v>
      </c>
      <c r="K28" s="29" t="s">
        <v>6</v>
      </c>
      <c r="L28" s="29" t="s">
        <v>22</v>
      </c>
    </row>
    <row r="29" spans="2:12" x14ac:dyDescent="0.25">
      <c r="B29" s="116">
        <v>1</v>
      </c>
      <c r="C29" s="117"/>
      <c r="D29" s="117"/>
      <c r="E29" s="117"/>
      <c r="F29" s="118"/>
      <c r="G29" s="31">
        <v>2</v>
      </c>
      <c r="H29" s="31">
        <v>3</v>
      </c>
      <c r="I29" s="31">
        <v>4</v>
      </c>
      <c r="J29" s="31">
        <v>5</v>
      </c>
      <c r="K29" s="31" t="s">
        <v>13</v>
      </c>
      <c r="L29" s="31" t="s">
        <v>14</v>
      </c>
    </row>
    <row r="30" spans="2:12" x14ac:dyDescent="0.25">
      <c r="B30" s="65"/>
      <c r="C30" s="66"/>
      <c r="D30" s="67"/>
      <c r="E30" s="68"/>
      <c r="F30" s="9" t="s">
        <v>21</v>
      </c>
      <c r="G30" s="65">
        <f>G31+G74</f>
        <v>3813599.7600000002</v>
      </c>
      <c r="H30" s="65">
        <f>H31+H74</f>
        <v>4031800</v>
      </c>
      <c r="I30" s="65">
        <f>I31+I74</f>
        <v>3981168</v>
      </c>
      <c r="J30" s="65">
        <f>J31+J74</f>
        <v>3959303.7</v>
      </c>
      <c r="K30" s="70">
        <f t="shared" ref="K30:K61" si="4">(J30*100)/G30</f>
        <v>103.82064058027944</v>
      </c>
      <c r="L30" s="70">
        <f t="shared" ref="L30:L61" si="5">(J30*100)/I30</f>
        <v>99.450806898879932</v>
      </c>
    </row>
    <row r="31" spans="2:12" x14ac:dyDescent="0.25">
      <c r="B31" s="65" t="s">
        <v>80</v>
      </c>
      <c r="C31" s="65"/>
      <c r="D31" s="65"/>
      <c r="E31" s="65"/>
      <c r="F31" s="65" t="s">
        <v>81</v>
      </c>
      <c r="G31" s="65">
        <f>G32+G40+G68</f>
        <v>3710594.85</v>
      </c>
      <c r="H31" s="65">
        <f>H32+H40+H68</f>
        <v>4017800</v>
      </c>
      <c r="I31" s="65">
        <f>I32+I40+I68</f>
        <v>3967379</v>
      </c>
      <c r="J31" s="65">
        <f>J32+J40+J68</f>
        <v>3946515.18</v>
      </c>
      <c r="K31" s="65">
        <f t="shared" si="4"/>
        <v>106.35801911922559</v>
      </c>
      <c r="L31" s="65">
        <f t="shared" si="5"/>
        <v>99.474115782737172</v>
      </c>
    </row>
    <row r="32" spans="2:12" x14ac:dyDescent="0.25">
      <c r="B32" s="65"/>
      <c r="C32" s="65" t="s">
        <v>82</v>
      </c>
      <c r="D32" s="65"/>
      <c r="E32" s="65"/>
      <c r="F32" s="65" t="s">
        <v>83</v>
      </c>
      <c r="G32" s="65">
        <f>G33+G36+G38</f>
        <v>3020119.52</v>
      </c>
      <c r="H32" s="65">
        <f>H33+H36+H38</f>
        <v>3243200</v>
      </c>
      <c r="I32" s="65">
        <f>I33+I36+I38</f>
        <v>3228800</v>
      </c>
      <c r="J32" s="65">
        <f>J33+J36+J38</f>
        <v>3228319.31</v>
      </c>
      <c r="K32" s="65">
        <f t="shared" si="4"/>
        <v>106.89375995291736</v>
      </c>
      <c r="L32" s="65">
        <f t="shared" si="5"/>
        <v>99.985112425668973</v>
      </c>
    </row>
    <row r="33" spans="2:12" x14ac:dyDescent="0.25">
      <c r="B33" s="65"/>
      <c r="C33" s="65"/>
      <c r="D33" s="65" t="s">
        <v>84</v>
      </c>
      <c r="E33" s="65"/>
      <c r="F33" s="65" t="s">
        <v>85</v>
      </c>
      <c r="G33" s="65">
        <f>G34+G35</f>
        <v>2508854.0499999998</v>
      </c>
      <c r="H33" s="65">
        <f>H34+H35</f>
        <v>2703900</v>
      </c>
      <c r="I33" s="65">
        <f>I34+I35</f>
        <v>2683700</v>
      </c>
      <c r="J33" s="65">
        <f>J34+J35</f>
        <v>2683328.98</v>
      </c>
      <c r="K33" s="65">
        <f t="shared" si="4"/>
        <v>106.95436747307004</v>
      </c>
      <c r="L33" s="65">
        <f t="shared" si="5"/>
        <v>99.986175056824536</v>
      </c>
    </row>
    <row r="34" spans="2:12" x14ac:dyDescent="0.25">
      <c r="B34" s="66"/>
      <c r="C34" s="66"/>
      <c r="D34" s="66"/>
      <c r="E34" s="66" t="s">
        <v>86</v>
      </c>
      <c r="F34" s="66" t="s">
        <v>87</v>
      </c>
      <c r="G34" s="66">
        <v>2482612.4</v>
      </c>
      <c r="H34" s="66">
        <v>2663900</v>
      </c>
      <c r="I34" s="66">
        <v>2646700</v>
      </c>
      <c r="J34" s="66">
        <v>2646626.58</v>
      </c>
      <c r="K34" s="66">
        <f t="shared" si="4"/>
        <v>106.60651578152111</v>
      </c>
      <c r="L34" s="66">
        <f t="shared" si="5"/>
        <v>99.997225979521673</v>
      </c>
    </row>
    <row r="35" spans="2:12" x14ac:dyDescent="0.25">
      <c r="B35" s="66"/>
      <c r="C35" s="66"/>
      <c r="D35" s="66"/>
      <c r="E35" s="66" t="s">
        <v>88</v>
      </c>
      <c r="F35" s="66" t="s">
        <v>89</v>
      </c>
      <c r="G35" s="66">
        <v>26241.65</v>
      </c>
      <c r="H35" s="66">
        <v>40000</v>
      </c>
      <c r="I35" s="66">
        <v>37000</v>
      </c>
      <c r="J35" s="66">
        <v>36702.400000000001</v>
      </c>
      <c r="K35" s="66">
        <f t="shared" si="4"/>
        <v>139.86315647072496</v>
      </c>
      <c r="L35" s="66">
        <f t="shared" si="5"/>
        <v>99.195675675675673</v>
      </c>
    </row>
    <row r="36" spans="2:12" x14ac:dyDescent="0.25">
      <c r="B36" s="65"/>
      <c r="C36" s="65"/>
      <c r="D36" s="65" t="s">
        <v>90</v>
      </c>
      <c r="E36" s="65"/>
      <c r="F36" s="65" t="s">
        <v>91</v>
      </c>
      <c r="G36" s="65">
        <f>G37</f>
        <v>99277.68</v>
      </c>
      <c r="H36" s="65">
        <f>H37</f>
        <v>80000</v>
      </c>
      <c r="I36" s="65">
        <f>I37</f>
        <v>102200</v>
      </c>
      <c r="J36" s="65">
        <f>J37</f>
        <v>102167.88</v>
      </c>
      <c r="K36" s="65">
        <f t="shared" si="4"/>
        <v>102.9112283848696</v>
      </c>
      <c r="L36" s="65">
        <f t="shared" si="5"/>
        <v>99.968571428571423</v>
      </c>
    </row>
    <row r="37" spans="2:12" x14ac:dyDescent="0.25">
      <c r="B37" s="66"/>
      <c r="C37" s="66"/>
      <c r="D37" s="66"/>
      <c r="E37" s="66" t="s">
        <v>92</v>
      </c>
      <c r="F37" s="66" t="s">
        <v>91</v>
      </c>
      <c r="G37" s="66">
        <v>99277.68</v>
      </c>
      <c r="H37" s="66">
        <v>80000</v>
      </c>
      <c r="I37" s="66">
        <v>102200</v>
      </c>
      <c r="J37" s="66">
        <v>102167.88</v>
      </c>
      <c r="K37" s="66">
        <f t="shared" si="4"/>
        <v>102.9112283848696</v>
      </c>
      <c r="L37" s="66">
        <f t="shared" si="5"/>
        <v>99.968571428571423</v>
      </c>
    </row>
    <row r="38" spans="2:12" x14ac:dyDescent="0.25">
      <c r="B38" s="65"/>
      <c r="C38" s="65"/>
      <c r="D38" s="65" t="s">
        <v>93</v>
      </c>
      <c r="E38" s="65"/>
      <c r="F38" s="65" t="s">
        <v>94</v>
      </c>
      <c r="G38" s="65">
        <f>G39</f>
        <v>411987.79</v>
      </c>
      <c r="H38" s="65">
        <f>H39</f>
        <v>459300</v>
      </c>
      <c r="I38" s="65">
        <f>I39</f>
        <v>442900</v>
      </c>
      <c r="J38" s="65">
        <f>J39</f>
        <v>442822.45</v>
      </c>
      <c r="K38" s="65">
        <f t="shared" si="4"/>
        <v>107.48436258268723</v>
      </c>
      <c r="L38" s="65">
        <f t="shared" si="5"/>
        <v>99.982490404154433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411987.79</v>
      </c>
      <c r="H39" s="66">
        <v>459300</v>
      </c>
      <c r="I39" s="66">
        <v>442900</v>
      </c>
      <c r="J39" s="66">
        <v>442822.45</v>
      </c>
      <c r="K39" s="66">
        <f t="shared" si="4"/>
        <v>107.48436258268723</v>
      </c>
      <c r="L39" s="66">
        <f t="shared" si="5"/>
        <v>99.982490404154433</v>
      </c>
    </row>
    <row r="40" spans="2:12" x14ac:dyDescent="0.25">
      <c r="B40" s="65"/>
      <c r="C40" s="65" t="s">
        <v>97</v>
      </c>
      <c r="D40" s="65"/>
      <c r="E40" s="65"/>
      <c r="F40" s="65" t="s">
        <v>98</v>
      </c>
      <c r="G40" s="65">
        <f>G41+G45+G50+G60+G62</f>
        <v>687571.08</v>
      </c>
      <c r="H40" s="65">
        <f>H41+H45+H50+H60+H62</f>
        <v>769800</v>
      </c>
      <c r="I40" s="65">
        <f>I41+I45+I50+I60+I62</f>
        <v>733770</v>
      </c>
      <c r="J40" s="65">
        <f>J41+J45+J50+J60+J62</f>
        <v>713387.21000000008</v>
      </c>
      <c r="K40" s="65">
        <f t="shared" si="4"/>
        <v>103.75468526104967</v>
      </c>
      <c r="L40" s="65">
        <f t="shared" si="5"/>
        <v>97.22218270030119</v>
      </c>
    </row>
    <row r="41" spans="2:12" x14ac:dyDescent="0.25">
      <c r="B41" s="65"/>
      <c r="C41" s="65"/>
      <c r="D41" s="65" t="s">
        <v>99</v>
      </c>
      <c r="E41" s="65"/>
      <c r="F41" s="65" t="s">
        <v>100</v>
      </c>
      <c r="G41" s="65">
        <f>G42+G43+G44</f>
        <v>98728.11</v>
      </c>
      <c r="H41" s="65">
        <f>H42+H43+H44</f>
        <v>103000</v>
      </c>
      <c r="I41" s="65">
        <f>I42+I43+I44</f>
        <v>92200</v>
      </c>
      <c r="J41" s="65">
        <f>J42+J43+J44</f>
        <v>91970.64</v>
      </c>
      <c r="K41" s="65">
        <f t="shared" si="4"/>
        <v>93.155475173180164</v>
      </c>
      <c r="L41" s="65">
        <f t="shared" si="5"/>
        <v>99.751236442516273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3432.2</v>
      </c>
      <c r="H42" s="66">
        <v>5000</v>
      </c>
      <c r="I42" s="66">
        <v>5000</v>
      </c>
      <c r="J42" s="66">
        <v>4875.6000000000004</v>
      </c>
      <c r="K42" s="66">
        <f t="shared" si="4"/>
        <v>142.05465881941612</v>
      </c>
      <c r="L42" s="66">
        <f t="shared" si="5"/>
        <v>97.512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94059.41</v>
      </c>
      <c r="H43" s="66">
        <v>95000</v>
      </c>
      <c r="I43" s="66">
        <v>86200</v>
      </c>
      <c r="J43" s="66">
        <v>86146.29</v>
      </c>
      <c r="K43" s="66">
        <f t="shared" si="4"/>
        <v>91.587104363082858</v>
      </c>
      <c r="L43" s="66">
        <f t="shared" si="5"/>
        <v>99.937691415313225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1236.5</v>
      </c>
      <c r="H44" s="66">
        <v>3000</v>
      </c>
      <c r="I44" s="66">
        <v>1000</v>
      </c>
      <c r="J44" s="66">
        <v>948.75</v>
      </c>
      <c r="K44" s="66">
        <f t="shared" si="4"/>
        <v>76.728669632025884</v>
      </c>
      <c r="L44" s="66">
        <f t="shared" si="5"/>
        <v>94.875</v>
      </c>
    </row>
    <row r="45" spans="2:12" x14ac:dyDescent="0.25">
      <c r="B45" s="65"/>
      <c r="C45" s="65"/>
      <c r="D45" s="65" t="s">
        <v>107</v>
      </c>
      <c r="E45" s="65"/>
      <c r="F45" s="65" t="s">
        <v>108</v>
      </c>
      <c r="G45" s="65">
        <f>G46+G47+G48+G49</f>
        <v>78249.45</v>
      </c>
      <c r="H45" s="65">
        <f>H46+H47+H48+H49</f>
        <v>88636</v>
      </c>
      <c r="I45" s="65">
        <f>I46+I47+I48+I49</f>
        <v>75406</v>
      </c>
      <c r="J45" s="65">
        <f>J46+J47+J48+J49</f>
        <v>73193.150000000009</v>
      </c>
      <c r="K45" s="65">
        <f t="shared" si="4"/>
        <v>93.53822934218708</v>
      </c>
      <c r="L45" s="65">
        <f t="shared" si="5"/>
        <v>97.065419197411344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31845.58</v>
      </c>
      <c r="H46" s="66">
        <v>35636</v>
      </c>
      <c r="I46" s="66">
        <v>27636</v>
      </c>
      <c r="J46" s="66">
        <v>26191.77</v>
      </c>
      <c r="K46" s="66">
        <f t="shared" si="4"/>
        <v>82.246170426162749</v>
      </c>
      <c r="L46" s="66">
        <f t="shared" si="5"/>
        <v>94.774099001302645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43560.57</v>
      </c>
      <c r="H47" s="66">
        <v>50000</v>
      </c>
      <c r="I47" s="66">
        <v>46000</v>
      </c>
      <c r="J47" s="66">
        <v>45437.55</v>
      </c>
      <c r="K47" s="66">
        <f t="shared" si="4"/>
        <v>104.30889678440847</v>
      </c>
      <c r="L47" s="66">
        <f t="shared" si="5"/>
        <v>98.777282608695657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2818.6</v>
      </c>
      <c r="H48" s="66">
        <v>2000</v>
      </c>
      <c r="I48" s="66">
        <v>770</v>
      </c>
      <c r="J48" s="66">
        <v>766.5</v>
      </c>
      <c r="K48" s="66">
        <f t="shared" si="4"/>
        <v>27.194351805861068</v>
      </c>
      <c r="L48" s="66">
        <f t="shared" si="5"/>
        <v>99.545454545454547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24.7</v>
      </c>
      <c r="H49" s="66">
        <v>1000</v>
      </c>
      <c r="I49" s="66">
        <v>1000</v>
      </c>
      <c r="J49" s="66">
        <v>797.33</v>
      </c>
      <c r="K49" s="66">
        <f t="shared" si="4"/>
        <v>3228.0566801619434</v>
      </c>
      <c r="L49" s="66">
        <f t="shared" si="5"/>
        <v>79.733000000000004</v>
      </c>
    </row>
    <row r="50" spans="2:12" x14ac:dyDescent="0.25">
      <c r="B50" s="65"/>
      <c r="C50" s="65"/>
      <c r="D50" s="65" t="s">
        <v>117</v>
      </c>
      <c r="E50" s="65"/>
      <c r="F50" s="65" t="s">
        <v>118</v>
      </c>
      <c r="G50" s="65">
        <f>G51+G52+G53+G54+G55+G56+G57+G58+G59</f>
        <v>489682.14</v>
      </c>
      <c r="H50" s="65">
        <f>H51+H52+H53+H54+H55+H56+H57+H58+H59</f>
        <v>547558</v>
      </c>
      <c r="I50" s="65">
        <f>I51+I52+I53+I54+I55+I56+I57+I58+I59</f>
        <v>535558</v>
      </c>
      <c r="J50" s="65">
        <f>J51+J52+J53+J54+J55+J56+J57+J58+J59</f>
        <v>522331.39</v>
      </c>
      <c r="K50" s="65">
        <f t="shared" si="4"/>
        <v>106.66743737069929</v>
      </c>
      <c r="L50" s="65">
        <f t="shared" si="5"/>
        <v>97.530312309777841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344069.23</v>
      </c>
      <c r="H51" s="66">
        <v>363523</v>
      </c>
      <c r="I51" s="66">
        <v>354523</v>
      </c>
      <c r="J51" s="66">
        <v>340826.16</v>
      </c>
      <c r="K51" s="66">
        <f t="shared" si="4"/>
        <v>99.057436783870514</v>
      </c>
      <c r="L51" s="66">
        <f t="shared" si="5"/>
        <v>96.136544032404103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5294.8</v>
      </c>
      <c r="H52" s="66">
        <v>10000</v>
      </c>
      <c r="I52" s="66">
        <v>10000</v>
      </c>
      <c r="J52" s="66">
        <v>9920.69</v>
      </c>
      <c r="K52" s="66">
        <f t="shared" si="4"/>
        <v>187.36666163027877</v>
      </c>
      <c r="L52" s="66">
        <f t="shared" si="5"/>
        <v>99.206900000000005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9667.2900000000009</v>
      </c>
      <c r="H53" s="66">
        <v>7000</v>
      </c>
      <c r="I53" s="66">
        <v>7000</v>
      </c>
      <c r="J53" s="66">
        <v>3625.21</v>
      </c>
      <c r="K53" s="66">
        <f t="shared" si="4"/>
        <v>37.499754326186547</v>
      </c>
      <c r="L53" s="66">
        <f t="shared" si="5"/>
        <v>51.788714285714285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24459.53</v>
      </c>
      <c r="H54" s="66">
        <v>26000</v>
      </c>
      <c r="I54" s="66">
        <v>26000</v>
      </c>
      <c r="J54" s="66">
        <v>24230.19</v>
      </c>
      <c r="K54" s="66">
        <f t="shared" si="4"/>
        <v>99.062369554934222</v>
      </c>
      <c r="L54" s="66">
        <f t="shared" si="5"/>
        <v>93.193038461538464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32704.400000000001</v>
      </c>
      <c r="H55" s="66">
        <v>43000</v>
      </c>
      <c r="I55" s="66">
        <v>40000</v>
      </c>
      <c r="J55" s="66">
        <v>34456.04</v>
      </c>
      <c r="K55" s="66">
        <f t="shared" si="4"/>
        <v>105.35597656584434</v>
      </c>
      <c r="L55" s="66">
        <f t="shared" si="5"/>
        <v>86.140100000000004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12502.35</v>
      </c>
      <c r="H56" s="66">
        <v>1000</v>
      </c>
      <c r="I56" s="66">
        <v>1000</v>
      </c>
      <c r="J56" s="66">
        <v>75.88</v>
      </c>
      <c r="K56" s="66">
        <f t="shared" si="4"/>
        <v>0.6069258979311889</v>
      </c>
      <c r="L56" s="66">
        <f t="shared" si="5"/>
        <v>7.5880000000000001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54745.21</v>
      </c>
      <c r="H57" s="66">
        <v>40000</v>
      </c>
      <c r="I57" s="66">
        <v>40000</v>
      </c>
      <c r="J57" s="66">
        <v>52251.519999999997</v>
      </c>
      <c r="K57" s="66">
        <f t="shared" si="4"/>
        <v>95.44491655069001</v>
      </c>
      <c r="L57" s="66">
        <f t="shared" si="5"/>
        <v>130.62880000000001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182.87</v>
      </c>
      <c r="H58" s="66">
        <v>185</v>
      </c>
      <c r="I58" s="66">
        <v>185</v>
      </c>
      <c r="J58" s="66">
        <v>19.920000000000002</v>
      </c>
      <c r="K58" s="66">
        <f t="shared" si="4"/>
        <v>10.892984087056378</v>
      </c>
      <c r="L58" s="66">
        <f t="shared" si="5"/>
        <v>10.767567567567568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6056.46</v>
      </c>
      <c r="H59" s="66">
        <v>56850</v>
      </c>
      <c r="I59" s="66">
        <v>56850</v>
      </c>
      <c r="J59" s="66">
        <v>56925.78</v>
      </c>
      <c r="K59" s="66">
        <f t="shared" si="4"/>
        <v>939.91836815565523</v>
      </c>
      <c r="L59" s="66">
        <f t="shared" si="5"/>
        <v>100.1332981530343</v>
      </c>
    </row>
    <row r="60" spans="2:12" x14ac:dyDescent="0.25">
      <c r="B60" s="65"/>
      <c r="C60" s="65"/>
      <c r="D60" s="65" t="s">
        <v>137</v>
      </c>
      <c r="E60" s="65"/>
      <c r="F60" s="65" t="s">
        <v>138</v>
      </c>
      <c r="G60" s="65">
        <f>G61</f>
        <v>229.1</v>
      </c>
      <c r="H60" s="65">
        <f>H61</f>
        <v>300</v>
      </c>
      <c r="I60" s="65">
        <f>I61</f>
        <v>300</v>
      </c>
      <c r="J60" s="65">
        <f>J61</f>
        <v>289.43</v>
      </c>
      <c r="K60" s="65">
        <f t="shared" si="4"/>
        <v>126.33347883020515</v>
      </c>
      <c r="L60" s="65">
        <f t="shared" si="5"/>
        <v>96.476666666666674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229.1</v>
      </c>
      <c r="H61" s="66">
        <v>300</v>
      </c>
      <c r="I61" s="66">
        <v>300</v>
      </c>
      <c r="J61" s="66">
        <v>289.43</v>
      </c>
      <c r="K61" s="66">
        <f t="shared" si="4"/>
        <v>126.33347883020515</v>
      </c>
      <c r="L61" s="66">
        <f t="shared" si="5"/>
        <v>96.476666666666674</v>
      </c>
    </row>
    <row r="62" spans="2:12" x14ac:dyDescent="0.25">
      <c r="B62" s="65"/>
      <c r="C62" s="65"/>
      <c r="D62" s="65" t="s">
        <v>141</v>
      </c>
      <c r="E62" s="65"/>
      <c r="F62" s="65" t="s">
        <v>142</v>
      </c>
      <c r="G62" s="65">
        <f>G63+G64+G65+G66+G67</f>
        <v>20682.28</v>
      </c>
      <c r="H62" s="65">
        <f>H63+H64+H65+H66+H67</f>
        <v>30306</v>
      </c>
      <c r="I62" s="65">
        <f>I63+I64+I65+I66+I67</f>
        <v>30306</v>
      </c>
      <c r="J62" s="65">
        <f>J63+J64+J65+J66+J67</f>
        <v>25602.6</v>
      </c>
      <c r="K62" s="65">
        <f t="shared" ref="K62:K93" si="6">(J62*100)/G62</f>
        <v>123.79002701829779</v>
      </c>
      <c r="L62" s="65">
        <f t="shared" ref="L62:L82" si="7">(J62*100)/I62</f>
        <v>84.480300930508804</v>
      </c>
    </row>
    <row r="63" spans="2:12" x14ac:dyDescent="0.25">
      <c r="B63" s="66"/>
      <c r="C63" s="66"/>
      <c r="D63" s="66"/>
      <c r="E63" s="66" t="s">
        <v>143</v>
      </c>
      <c r="F63" s="66" t="s">
        <v>144</v>
      </c>
      <c r="G63" s="66">
        <v>15114.7</v>
      </c>
      <c r="H63" s="66">
        <v>21891</v>
      </c>
      <c r="I63" s="66">
        <v>21891</v>
      </c>
      <c r="J63" s="66">
        <v>18001.509999999998</v>
      </c>
      <c r="K63" s="66">
        <f t="shared" si="6"/>
        <v>119.09935360940011</v>
      </c>
      <c r="L63" s="66">
        <f t="shared" si="7"/>
        <v>82.232469964825725</v>
      </c>
    </row>
    <row r="64" spans="2:12" x14ac:dyDescent="0.25">
      <c r="B64" s="66"/>
      <c r="C64" s="66"/>
      <c r="D64" s="66"/>
      <c r="E64" s="66" t="s">
        <v>145</v>
      </c>
      <c r="F64" s="66" t="s">
        <v>146</v>
      </c>
      <c r="G64" s="66">
        <v>1383.16</v>
      </c>
      <c r="H64" s="66">
        <v>1300</v>
      </c>
      <c r="I64" s="66">
        <v>1300</v>
      </c>
      <c r="J64" s="66">
        <v>1337.87</v>
      </c>
      <c r="K64" s="66">
        <f t="shared" si="6"/>
        <v>96.725613811851119</v>
      </c>
      <c r="L64" s="66">
        <f t="shared" si="7"/>
        <v>102.91307692307693</v>
      </c>
    </row>
    <row r="65" spans="2:12" x14ac:dyDescent="0.25">
      <c r="B65" s="66"/>
      <c r="C65" s="66"/>
      <c r="D65" s="66"/>
      <c r="E65" s="66" t="s">
        <v>147</v>
      </c>
      <c r="F65" s="66" t="s">
        <v>148</v>
      </c>
      <c r="G65" s="66">
        <v>0</v>
      </c>
      <c r="H65" s="66">
        <v>50</v>
      </c>
      <c r="I65" s="66">
        <v>50</v>
      </c>
      <c r="J65" s="66">
        <v>0</v>
      </c>
      <c r="K65" s="66" t="e">
        <f t="shared" si="6"/>
        <v>#DIV/0!</v>
      </c>
      <c r="L65" s="66">
        <f t="shared" si="7"/>
        <v>0</v>
      </c>
    </row>
    <row r="66" spans="2:12" x14ac:dyDescent="0.25">
      <c r="B66" s="66"/>
      <c r="C66" s="66"/>
      <c r="D66" s="66"/>
      <c r="E66" s="66" t="s">
        <v>149</v>
      </c>
      <c r="F66" s="66" t="s">
        <v>150</v>
      </c>
      <c r="G66" s="66">
        <v>4061.28</v>
      </c>
      <c r="H66" s="66">
        <v>6865</v>
      </c>
      <c r="I66" s="66">
        <v>6865</v>
      </c>
      <c r="J66" s="66">
        <v>6253.32</v>
      </c>
      <c r="K66" s="66">
        <f t="shared" si="6"/>
        <v>153.97411653468856</v>
      </c>
      <c r="L66" s="66">
        <f t="shared" si="7"/>
        <v>91.089876183539701</v>
      </c>
    </row>
    <row r="67" spans="2:12" x14ac:dyDescent="0.25">
      <c r="B67" s="66"/>
      <c r="C67" s="66"/>
      <c r="D67" s="66"/>
      <c r="E67" s="66" t="s">
        <v>151</v>
      </c>
      <c r="F67" s="66" t="s">
        <v>142</v>
      </c>
      <c r="G67" s="66">
        <v>123.14</v>
      </c>
      <c r="H67" s="66">
        <v>200</v>
      </c>
      <c r="I67" s="66">
        <v>200</v>
      </c>
      <c r="J67" s="66">
        <v>9.9</v>
      </c>
      <c r="K67" s="66">
        <f t="shared" si="6"/>
        <v>8.0396296897839861</v>
      </c>
      <c r="L67" s="66">
        <f t="shared" si="7"/>
        <v>4.95</v>
      </c>
    </row>
    <row r="68" spans="2:12" x14ac:dyDescent="0.25">
      <c r="B68" s="65"/>
      <c r="C68" s="65" t="s">
        <v>152</v>
      </c>
      <c r="D68" s="65"/>
      <c r="E68" s="65"/>
      <c r="F68" s="65" t="s">
        <v>153</v>
      </c>
      <c r="G68" s="65">
        <f>G69+G71</f>
        <v>2904.2499999999995</v>
      </c>
      <c r="H68" s="65">
        <f>H69+H71</f>
        <v>4800</v>
      </c>
      <c r="I68" s="65">
        <f>I69+I71</f>
        <v>4809</v>
      </c>
      <c r="J68" s="65">
        <f>J69+J71</f>
        <v>4808.66</v>
      </c>
      <c r="K68" s="65">
        <f t="shared" si="6"/>
        <v>165.57321167254887</v>
      </c>
      <c r="L68" s="65">
        <f t="shared" si="7"/>
        <v>99.992929923060927</v>
      </c>
    </row>
    <row r="69" spans="2:12" x14ac:dyDescent="0.25">
      <c r="B69" s="65"/>
      <c r="C69" s="65"/>
      <c r="D69" s="65" t="s">
        <v>154</v>
      </c>
      <c r="E69" s="65"/>
      <c r="F69" s="65" t="s">
        <v>155</v>
      </c>
      <c r="G69" s="65">
        <f>G70</f>
        <v>369.62</v>
      </c>
      <c r="H69" s="65">
        <f>H70</f>
        <v>1200</v>
      </c>
      <c r="I69" s="65">
        <f>I70</f>
        <v>1209</v>
      </c>
      <c r="J69" s="65">
        <f>J70</f>
        <v>1531.47</v>
      </c>
      <c r="K69" s="65">
        <f t="shared" si="6"/>
        <v>414.33634543585305</v>
      </c>
      <c r="L69" s="65">
        <f t="shared" si="7"/>
        <v>126.67245657568238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369.62</v>
      </c>
      <c r="H70" s="66">
        <v>1200</v>
      </c>
      <c r="I70" s="66">
        <v>1209</v>
      </c>
      <c r="J70" s="66">
        <v>1531.47</v>
      </c>
      <c r="K70" s="66">
        <f t="shared" si="6"/>
        <v>414.33634543585305</v>
      </c>
      <c r="L70" s="66">
        <f t="shared" si="7"/>
        <v>126.67245657568238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G72+G73</f>
        <v>2534.6299999999997</v>
      </c>
      <c r="H71" s="65">
        <f>H72+H73</f>
        <v>3600</v>
      </c>
      <c r="I71" s="65">
        <f>I72+I73</f>
        <v>3600</v>
      </c>
      <c r="J71" s="65">
        <f>J72+J73</f>
        <v>3277.19</v>
      </c>
      <c r="K71" s="65">
        <f t="shared" si="6"/>
        <v>129.296583722279</v>
      </c>
      <c r="L71" s="65">
        <f t="shared" si="7"/>
        <v>91.033055555555549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2470.4899999999998</v>
      </c>
      <c r="H72" s="66">
        <v>3500</v>
      </c>
      <c r="I72" s="66">
        <v>3500</v>
      </c>
      <c r="J72" s="66">
        <v>3237.93</v>
      </c>
      <c r="K72" s="66">
        <f t="shared" si="6"/>
        <v>131.06428279410159</v>
      </c>
      <c r="L72" s="66">
        <f t="shared" si="7"/>
        <v>92.51228571428571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64.14</v>
      </c>
      <c r="H73" s="66">
        <v>100</v>
      </c>
      <c r="I73" s="66">
        <v>100</v>
      </c>
      <c r="J73" s="66">
        <v>39.26</v>
      </c>
      <c r="K73" s="66">
        <f t="shared" si="6"/>
        <v>61.209853445587775</v>
      </c>
      <c r="L73" s="66">
        <f t="shared" si="7"/>
        <v>39.26</v>
      </c>
    </row>
    <row r="74" spans="2:12" x14ac:dyDescent="0.25">
      <c r="B74" s="65" t="s">
        <v>164</v>
      </c>
      <c r="C74" s="65"/>
      <c r="D74" s="65"/>
      <c r="E74" s="65"/>
      <c r="F74" s="65" t="s">
        <v>165</v>
      </c>
      <c r="G74" s="65">
        <f>G75+G80</f>
        <v>103004.91</v>
      </c>
      <c r="H74" s="65">
        <f>H75+H80</f>
        <v>14000</v>
      </c>
      <c r="I74" s="65">
        <f>I75+I80</f>
        <v>13789</v>
      </c>
      <c r="J74" s="65">
        <f>J75+J80</f>
        <v>12788.52</v>
      </c>
      <c r="K74" s="65">
        <f t="shared" si="6"/>
        <v>12.41544699179874</v>
      </c>
      <c r="L74" s="65">
        <f t="shared" si="7"/>
        <v>92.744361447530636</v>
      </c>
    </row>
    <row r="75" spans="2:12" x14ac:dyDescent="0.25">
      <c r="B75" s="65"/>
      <c r="C75" s="65" t="s">
        <v>166</v>
      </c>
      <c r="D75" s="65"/>
      <c r="E75" s="65"/>
      <c r="F75" s="65" t="s">
        <v>167</v>
      </c>
      <c r="G75" s="65">
        <f>G76+G78</f>
        <v>29071.68</v>
      </c>
      <c r="H75" s="65">
        <f>H76+H78</f>
        <v>14000</v>
      </c>
      <c r="I75" s="65">
        <f>I76+I78</f>
        <v>13789</v>
      </c>
      <c r="J75" s="65">
        <f>J76+J78</f>
        <v>12788.52</v>
      </c>
      <c r="K75" s="65">
        <f t="shared" si="6"/>
        <v>43.989614635273917</v>
      </c>
      <c r="L75" s="65">
        <f t="shared" si="7"/>
        <v>92.744361447530636</v>
      </c>
    </row>
    <row r="76" spans="2:12" x14ac:dyDescent="0.25">
      <c r="B76" s="65"/>
      <c r="C76" s="65"/>
      <c r="D76" s="65" t="s">
        <v>168</v>
      </c>
      <c r="E76" s="65"/>
      <c r="F76" s="65" t="s">
        <v>169</v>
      </c>
      <c r="G76" s="65">
        <f>G77</f>
        <v>25214.14</v>
      </c>
      <c r="H76" s="65">
        <f>H77</f>
        <v>4000</v>
      </c>
      <c r="I76" s="65">
        <f>I77</f>
        <v>4000</v>
      </c>
      <c r="J76" s="65">
        <f>J77</f>
        <v>4862.55</v>
      </c>
      <c r="K76" s="65">
        <f t="shared" si="6"/>
        <v>19.285012298654646</v>
      </c>
      <c r="L76" s="65">
        <f t="shared" si="7"/>
        <v>121.56375</v>
      </c>
    </row>
    <row r="77" spans="2:12" x14ac:dyDescent="0.25">
      <c r="B77" s="66"/>
      <c r="C77" s="66"/>
      <c r="D77" s="66"/>
      <c r="E77" s="66" t="s">
        <v>170</v>
      </c>
      <c r="F77" s="66" t="s">
        <v>171</v>
      </c>
      <c r="G77" s="66">
        <v>25214.14</v>
      </c>
      <c r="H77" s="66">
        <v>4000</v>
      </c>
      <c r="I77" s="66">
        <v>4000</v>
      </c>
      <c r="J77" s="66">
        <v>4862.55</v>
      </c>
      <c r="K77" s="66">
        <f t="shared" si="6"/>
        <v>19.285012298654646</v>
      </c>
      <c r="L77" s="66">
        <f t="shared" si="7"/>
        <v>121.56375</v>
      </c>
    </row>
    <row r="78" spans="2:12" x14ac:dyDescent="0.25">
      <c r="B78" s="65"/>
      <c r="C78" s="65"/>
      <c r="D78" s="65" t="s">
        <v>172</v>
      </c>
      <c r="E78" s="65"/>
      <c r="F78" s="65" t="s">
        <v>173</v>
      </c>
      <c r="G78" s="65">
        <f>G79</f>
        <v>3857.54</v>
      </c>
      <c r="H78" s="65">
        <f>H79</f>
        <v>10000</v>
      </c>
      <c r="I78" s="65">
        <f>I79</f>
        <v>9789</v>
      </c>
      <c r="J78" s="65">
        <f>J79</f>
        <v>7925.97</v>
      </c>
      <c r="K78" s="65">
        <f t="shared" si="6"/>
        <v>205.46695562456904</v>
      </c>
      <c r="L78" s="65">
        <f t="shared" si="7"/>
        <v>80.968127490039834</v>
      </c>
    </row>
    <row r="79" spans="2:12" x14ac:dyDescent="0.25">
      <c r="B79" s="66"/>
      <c r="C79" s="66"/>
      <c r="D79" s="66"/>
      <c r="E79" s="66" t="s">
        <v>174</v>
      </c>
      <c r="F79" s="66" t="s">
        <v>175</v>
      </c>
      <c r="G79" s="66">
        <v>3857.54</v>
      </c>
      <c r="H79" s="66">
        <v>10000</v>
      </c>
      <c r="I79" s="66">
        <v>9789</v>
      </c>
      <c r="J79" s="66">
        <v>7925.97</v>
      </c>
      <c r="K79" s="66">
        <f t="shared" si="6"/>
        <v>205.46695562456904</v>
      </c>
      <c r="L79" s="66">
        <f t="shared" si="7"/>
        <v>80.968127490039834</v>
      </c>
    </row>
    <row r="80" spans="2:12" x14ac:dyDescent="0.25">
      <c r="B80" s="65"/>
      <c r="C80" s="65" t="s">
        <v>176</v>
      </c>
      <c r="D80" s="65"/>
      <c r="E80" s="65"/>
      <c r="F80" s="65" t="s">
        <v>177</v>
      </c>
      <c r="G80" s="65">
        <f t="shared" ref="G80:J81" si="8">G81</f>
        <v>73933.23</v>
      </c>
      <c r="H80" s="65">
        <f t="shared" si="8"/>
        <v>0</v>
      </c>
      <c r="I80" s="65">
        <f t="shared" si="8"/>
        <v>0</v>
      </c>
      <c r="J80" s="65">
        <f t="shared" si="8"/>
        <v>0</v>
      </c>
      <c r="K80" s="65">
        <f t="shared" si="6"/>
        <v>0</v>
      </c>
      <c r="L80" s="65" t="e">
        <f t="shared" si="7"/>
        <v>#DIV/0!</v>
      </c>
    </row>
    <row r="81" spans="2:12" x14ac:dyDescent="0.25">
      <c r="B81" s="65"/>
      <c r="C81" s="65"/>
      <c r="D81" s="65" t="s">
        <v>178</v>
      </c>
      <c r="E81" s="65"/>
      <c r="F81" s="65" t="s">
        <v>179</v>
      </c>
      <c r="G81" s="65">
        <f t="shared" si="8"/>
        <v>73933.23</v>
      </c>
      <c r="H81" s="65">
        <f t="shared" si="8"/>
        <v>0</v>
      </c>
      <c r="I81" s="65">
        <f t="shared" si="8"/>
        <v>0</v>
      </c>
      <c r="J81" s="65">
        <f t="shared" si="8"/>
        <v>0</v>
      </c>
      <c r="K81" s="65">
        <f t="shared" si="6"/>
        <v>0</v>
      </c>
      <c r="L81" s="65" t="e">
        <f t="shared" si="7"/>
        <v>#DIV/0!</v>
      </c>
    </row>
    <row r="82" spans="2:12" x14ac:dyDescent="0.25">
      <c r="B82" s="66"/>
      <c r="C82" s="66"/>
      <c r="D82" s="66"/>
      <c r="E82" s="66" t="s">
        <v>180</v>
      </c>
      <c r="F82" s="66" t="s">
        <v>179</v>
      </c>
      <c r="G82" s="66">
        <v>73933.23</v>
      </c>
      <c r="H82" s="66">
        <v>0</v>
      </c>
      <c r="I82" s="66">
        <v>0</v>
      </c>
      <c r="J82" s="66">
        <v>0</v>
      </c>
      <c r="K82" s="66">
        <f t="shared" si="6"/>
        <v>0</v>
      </c>
      <c r="L82" s="66" t="e">
        <f t="shared" si="7"/>
        <v>#DIV/0!</v>
      </c>
    </row>
    <row r="83" spans="2:12" x14ac:dyDescent="0.25">
      <c r="B83" s="65"/>
      <c r="C83" s="66"/>
      <c r="D83" s="67"/>
      <c r="E83" s="68"/>
      <c r="F83" s="9"/>
      <c r="G83" s="65"/>
      <c r="H83" s="65"/>
      <c r="I83" s="65"/>
      <c r="J83" s="65"/>
      <c r="K83" s="70"/>
      <c r="L83" s="70"/>
    </row>
  </sheetData>
  <mergeCells count="7">
    <mergeCell ref="B28:F28"/>
    <mergeCell ref="B29:F29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21"/>
  <sheetViews>
    <sheetView workbookViewId="0">
      <selection activeCell="B1" sqref="B1:H22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1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9" t="s">
        <v>39</v>
      </c>
      <c r="C6" s="71">
        <f>C7+C9+C11+C13</f>
        <v>3817674.97</v>
      </c>
      <c r="D6" s="71">
        <f>D7+D9+D11+D13</f>
        <v>4031800</v>
      </c>
      <c r="E6" s="71">
        <f>E7+E9+E11+E13</f>
        <v>3981168</v>
      </c>
      <c r="F6" s="71">
        <f>F7+F9+F11+F13</f>
        <v>3966109.3600000003</v>
      </c>
      <c r="G6" s="72">
        <f t="shared" ref="G6:G21" si="0">(F6*100)/C6</f>
        <v>103.88808348448794</v>
      </c>
      <c r="H6" s="72">
        <f t="shared" ref="H6:H21" si="1">(F6*100)/E6</f>
        <v>99.621753214132127</v>
      </c>
    </row>
    <row r="7" spans="1:8" x14ac:dyDescent="0.25">
      <c r="A7"/>
      <c r="B7" s="9" t="s">
        <v>181</v>
      </c>
      <c r="C7" s="71">
        <f>C8</f>
        <v>3775158.87</v>
      </c>
      <c r="D7" s="71">
        <f>D8</f>
        <v>3986365</v>
      </c>
      <c r="E7" s="71">
        <f>E8</f>
        <v>3935733</v>
      </c>
      <c r="F7" s="71">
        <f>F8</f>
        <v>3933064.31</v>
      </c>
      <c r="G7" s="72">
        <f t="shared" si="0"/>
        <v>104.18274953286932</v>
      </c>
      <c r="H7" s="72">
        <f t="shared" si="1"/>
        <v>99.932193316975514</v>
      </c>
    </row>
    <row r="8" spans="1:8" x14ac:dyDescent="0.25">
      <c r="A8"/>
      <c r="B8" s="17" t="s">
        <v>182</v>
      </c>
      <c r="C8" s="73">
        <v>3775158.87</v>
      </c>
      <c r="D8" s="73">
        <v>3986365</v>
      </c>
      <c r="E8" s="73">
        <v>3935733</v>
      </c>
      <c r="F8" s="74">
        <v>3933064.31</v>
      </c>
      <c r="G8" s="70">
        <f t="shared" si="0"/>
        <v>104.18274953286932</v>
      </c>
      <c r="H8" s="70">
        <f t="shared" si="1"/>
        <v>99.932193316975514</v>
      </c>
    </row>
    <row r="9" spans="1:8" x14ac:dyDescent="0.25">
      <c r="A9"/>
      <c r="B9" s="9" t="s">
        <v>183</v>
      </c>
      <c r="C9" s="71">
        <f>C10</f>
        <v>617.89</v>
      </c>
      <c r="D9" s="71">
        <f>D10</f>
        <v>1000</v>
      </c>
      <c r="E9" s="71">
        <f>E10</f>
        <v>1000</v>
      </c>
      <c r="F9" s="71">
        <f>F10</f>
        <v>338.24</v>
      </c>
      <c r="G9" s="72">
        <f t="shared" si="0"/>
        <v>54.741135153506292</v>
      </c>
      <c r="H9" s="72">
        <f t="shared" si="1"/>
        <v>33.823999999999998</v>
      </c>
    </row>
    <row r="10" spans="1:8" x14ac:dyDescent="0.25">
      <c r="A10"/>
      <c r="B10" s="17" t="s">
        <v>184</v>
      </c>
      <c r="C10" s="73">
        <v>617.89</v>
      </c>
      <c r="D10" s="73">
        <v>1000</v>
      </c>
      <c r="E10" s="73">
        <v>1000</v>
      </c>
      <c r="F10" s="74">
        <v>338.24</v>
      </c>
      <c r="G10" s="70">
        <f t="shared" si="0"/>
        <v>54.741135153506292</v>
      </c>
      <c r="H10" s="70">
        <f t="shared" si="1"/>
        <v>33.823999999999998</v>
      </c>
    </row>
    <row r="11" spans="1:8" x14ac:dyDescent="0.25">
      <c r="A11"/>
      <c r="B11" s="9" t="s">
        <v>185</v>
      </c>
      <c r="C11" s="71">
        <f>C12</f>
        <v>0</v>
      </c>
      <c r="D11" s="71">
        <f>D12</f>
        <v>0</v>
      </c>
      <c r="E11" s="71">
        <f>E12</f>
        <v>0</v>
      </c>
      <c r="F11" s="71">
        <f>F12</f>
        <v>487.73</v>
      </c>
      <c r="G11" s="72" t="e">
        <f t="shared" si="0"/>
        <v>#DIV/0!</v>
      </c>
      <c r="H11" s="72" t="e">
        <f t="shared" si="1"/>
        <v>#DIV/0!</v>
      </c>
    </row>
    <row r="12" spans="1:8" x14ac:dyDescent="0.25">
      <c r="A12"/>
      <c r="B12" s="17" t="s">
        <v>186</v>
      </c>
      <c r="C12" s="73">
        <v>0</v>
      </c>
      <c r="D12" s="73">
        <v>0</v>
      </c>
      <c r="E12" s="73">
        <v>0</v>
      </c>
      <c r="F12" s="74">
        <v>487.73</v>
      </c>
      <c r="G12" s="70" t="e">
        <f t="shared" si="0"/>
        <v>#DIV/0!</v>
      </c>
      <c r="H12" s="70" t="e">
        <f t="shared" si="1"/>
        <v>#DIV/0!</v>
      </c>
    </row>
    <row r="13" spans="1:8" x14ac:dyDescent="0.25">
      <c r="A13"/>
      <c r="B13" s="9" t="s">
        <v>187</v>
      </c>
      <c r="C13" s="71">
        <f>C14</f>
        <v>41898.21</v>
      </c>
      <c r="D13" s="71">
        <f>D14</f>
        <v>44435</v>
      </c>
      <c r="E13" s="71">
        <f>E14</f>
        <v>44435</v>
      </c>
      <c r="F13" s="71">
        <f>F14</f>
        <v>32219.08</v>
      </c>
      <c r="G13" s="72">
        <f t="shared" si="0"/>
        <v>76.898464158731372</v>
      </c>
      <c r="H13" s="72">
        <f t="shared" si="1"/>
        <v>72.508338021829644</v>
      </c>
    </row>
    <row r="14" spans="1:8" x14ac:dyDescent="0.25">
      <c r="A14"/>
      <c r="B14" s="17" t="s">
        <v>188</v>
      </c>
      <c r="C14" s="73">
        <v>41898.21</v>
      </c>
      <c r="D14" s="73">
        <v>44435</v>
      </c>
      <c r="E14" s="73">
        <v>44435</v>
      </c>
      <c r="F14" s="74">
        <v>32219.08</v>
      </c>
      <c r="G14" s="70">
        <f t="shared" si="0"/>
        <v>76.898464158731372</v>
      </c>
      <c r="H14" s="70">
        <f t="shared" si="1"/>
        <v>72.508338021829644</v>
      </c>
    </row>
    <row r="15" spans="1:8" x14ac:dyDescent="0.25">
      <c r="B15" s="9" t="s">
        <v>32</v>
      </c>
      <c r="C15" s="75">
        <f>C16+C18+C20</f>
        <v>3813599.7600000002</v>
      </c>
      <c r="D15" s="75">
        <f>D16+D18+D20</f>
        <v>4031800</v>
      </c>
      <c r="E15" s="75">
        <f>E16+E18+E20</f>
        <v>3981168</v>
      </c>
      <c r="F15" s="75">
        <f>F16+F18+F20</f>
        <v>3959303.7</v>
      </c>
      <c r="G15" s="72">
        <f t="shared" si="0"/>
        <v>103.82064058027944</v>
      </c>
      <c r="H15" s="72">
        <f t="shared" si="1"/>
        <v>99.450806898879932</v>
      </c>
    </row>
    <row r="16" spans="1:8" x14ac:dyDescent="0.25">
      <c r="A16"/>
      <c r="B16" s="9" t="s">
        <v>181</v>
      </c>
      <c r="C16" s="75">
        <f>C17</f>
        <v>3775158.87</v>
      </c>
      <c r="D16" s="75">
        <f>D17</f>
        <v>3986365</v>
      </c>
      <c r="E16" s="75">
        <f>E17</f>
        <v>3935733</v>
      </c>
      <c r="F16" s="75">
        <f>F17</f>
        <v>3933064.31</v>
      </c>
      <c r="G16" s="72">
        <f t="shared" si="0"/>
        <v>104.18274953286932</v>
      </c>
      <c r="H16" s="72">
        <f t="shared" si="1"/>
        <v>99.932193316975514</v>
      </c>
    </row>
    <row r="17" spans="1:8" x14ac:dyDescent="0.25">
      <c r="A17"/>
      <c r="B17" s="17" t="s">
        <v>182</v>
      </c>
      <c r="C17" s="73">
        <v>3775158.87</v>
      </c>
      <c r="D17" s="73">
        <v>3986365</v>
      </c>
      <c r="E17" s="76">
        <v>3935733</v>
      </c>
      <c r="F17" s="74">
        <v>3933064.31</v>
      </c>
      <c r="G17" s="70">
        <f t="shared" si="0"/>
        <v>104.18274953286932</v>
      </c>
      <c r="H17" s="70">
        <f t="shared" si="1"/>
        <v>99.932193316975514</v>
      </c>
    </row>
    <row r="18" spans="1:8" x14ac:dyDescent="0.25">
      <c r="A18"/>
      <c r="B18" s="9" t="s">
        <v>183</v>
      </c>
      <c r="C18" s="75">
        <f>C19</f>
        <v>899.98</v>
      </c>
      <c r="D18" s="75">
        <f>D19</f>
        <v>1000</v>
      </c>
      <c r="E18" s="75">
        <f>E19</f>
        <v>1000</v>
      </c>
      <c r="F18" s="75">
        <f>F19</f>
        <v>0</v>
      </c>
      <c r="G18" s="72">
        <f t="shared" si="0"/>
        <v>0</v>
      </c>
      <c r="H18" s="72">
        <f t="shared" si="1"/>
        <v>0</v>
      </c>
    </row>
    <row r="19" spans="1:8" x14ac:dyDescent="0.25">
      <c r="A19"/>
      <c r="B19" s="17" t="s">
        <v>184</v>
      </c>
      <c r="C19" s="73">
        <v>899.98</v>
      </c>
      <c r="D19" s="73">
        <v>1000</v>
      </c>
      <c r="E19" s="76">
        <v>1000</v>
      </c>
      <c r="F19" s="74">
        <v>0</v>
      </c>
      <c r="G19" s="70">
        <f t="shared" si="0"/>
        <v>0</v>
      </c>
      <c r="H19" s="70">
        <f t="shared" si="1"/>
        <v>0</v>
      </c>
    </row>
    <row r="20" spans="1:8" x14ac:dyDescent="0.25">
      <c r="A20"/>
      <c r="B20" s="9" t="s">
        <v>187</v>
      </c>
      <c r="C20" s="75">
        <f>C21</f>
        <v>37540.910000000003</v>
      </c>
      <c r="D20" s="75">
        <f>D21</f>
        <v>44435</v>
      </c>
      <c r="E20" s="75">
        <f>E21</f>
        <v>44435</v>
      </c>
      <c r="F20" s="75">
        <f>F21</f>
        <v>26239.39</v>
      </c>
      <c r="G20" s="72">
        <f t="shared" si="0"/>
        <v>69.895455384539147</v>
      </c>
      <c r="H20" s="72">
        <f t="shared" si="1"/>
        <v>59.051175874873408</v>
      </c>
    </row>
    <row r="21" spans="1:8" x14ac:dyDescent="0.25">
      <c r="A21"/>
      <c r="B21" s="17" t="s">
        <v>188</v>
      </c>
      <c r="C21" s="73">
        <v>37540.910000000003</v>
      </c>
      <c r="D21" s="73">
        <v>44435</v>
      </c>
      <c r="E21" s="76">
        <v>44435</v>
      </c>
      <c r="F21" s="74">
        <v>26239.39</v>
      </c>
      <c r="G21" s="70">
        <f t="shared" si="0"/>
        <v>69.895455384539147</v>
      </c>
      <c r="H21" s="70">
        <f t="shared" si="1"/>
        <v>59.051175874873408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B2" sqref="B2:H12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5">
        <f t="shared" ref="C6:F7" si="0">C7</f>
        <v>3813599.76</v>
      </c>
      <c r="D6" s="75">
        <f t="shared" si="0"/>
        <v>4031800</v>
      </c>
      <c r="E6" s="75">
        <f t="shared" si="0"/>
        <v>3981168</v>
      </c>
      <c r="F6" s="75">
        <f t="shared" si="0"/>
        <v>3959303.7</v>
      </c>
      <c r="G6" s="70">
        <f>(F6*100)/C6</f>
        <v>103.82064058027946</v>
      </c>
      <c r="H6" s="70">
        <f>(F6*100)/E6</f>
        <v>99.450806898879932</v>
      </c>
    </row>
    <row r="7" spans="2:8" x14ac:dyDescent="0.25">
      <c r="B7" s="9" t="s">
        <v>189</v>
      </c>
      <c r="C7" s="75">
        <f t="shared" si="0"/>
        <v>3813599.76</v>
      </c>
      <c r="D7" s="75">
        <f t="shared" si="0"/>
        <v>4031800</v>
      </c>
      <c r="E7" s="75">
        <f t="shared" si="0"/>
        <v>3981168</v>
      </c>
      <c r="F7" s="75">
        <f t="shared" si="0"/>
        <v>3959303.7</v>
      </c>
      <c r="G7" s="70">
        <f>(F7*100)/C7</f>
        <v>103.82064058027946</v>
      </c>
      <c r="H7" s="70">
        <f>(F7*100)/E7</f>
        <v>99.450806898879932</v>
      </c>
    </row>
    <row r="8" spans="2:8" x14ac:dyDescent="0.25">
      <c r="B8" s="12" t="s">
        <v>190</v>
      </c>
      <c r="C8" s="73">
        <v>3813599.76</v>
      </c>
      <c r="D8" s="73">
        <v>4031800</v>
      </c>
      <c r="E8" s="73">
        <v>3981168</v>
      </c>
      <c r="F8" s="74">
        <v>3959303.7</v>
      </c>
      <c r="G8" s="70">
        <f>(F8*100)/C8</f>
        <v>103.82064058027946</v>
      </c>
      <c r="H8" s="70">
        <f>(F8*100)/E8</f>
        <v>99.450806898879932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B2" sqref="B2:L1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19" t="s">
        <v>3</v>
      </c>
      <c r="C7" s="120"/>
      <c r="D7" s="120"/>
      <c r="E7" s="120"/>
      <c r="F7" s="121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19">
        <v>1</v>
      </c>
      <c r="C8" s="120"/>
      <c r="D8" s="120"/>
      <c r="E8" s="120"/>
      <c r="F8" s="121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5"/>
      <c r="H9" s="75"/>
      <c r="I9" s="75"/>
      <c r="J9" s="75"/>
      <c r="K9" s="69"/>
      <c r="L9" s="69"/>
    </row>
    <row r="10" spans="2:12" x14ac:dyDescent="0.25">
      <c r="B10" s="11"/>
      <c r="C10" s="11"/>
      <c r="D10" s="11"/>
      <c r="E10" s="11"/>
      <c r="F10" s="14"/>
      <c r="G10" s="75"/>
      <c r="H10" s="75"/>
      <c r="I10" s="75"/>
      <c r="J10" s="75"/>
      <c r="K10" s="69"/>
      <c r="L10" s="69"/>
    </row>
    <row r="11" spans="2:12" x14ac:dyDescent="0.25">
      <c r="B11" s="10"/>
      <c r="C11" s="10"/>
      <c r="D11" s="10"/>
      <c r="E11" s="10"/>
      <c r="F11" s="13"/>
      <c r="G11" s="75"/>
      <c r="H11" s="75"/>
      <c r="I11" s="75"/>
      <c r="J11" s="75"/>
      <c r="K11" s="69"/>
      <c r="L11" s="69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B1" sqref="B1:H1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5"/>
      <c r="D6" s="75"/>
      <c r="E6" s="75"/>
      <c r="F6" s="75"/>
      <c r="G6" s="69"/>
      <c r="H6" s="69"/>
    </row>
    <row r="7" spans="2:8" x14ac:dyDescent="0.25">
      <c r="B7" s="9"/>
      <c r="C7" s="75"/>
      <c r="D7" s="75"/>
      <c r="E7" s="75"/>
      <c r="F7" s="75"/>
      <c r="G7" s="69"/>
      <c r="H7" s="69"/>
    </row>
    <row r="8" spans="2:8" x14ac:dyDescent="0.25">
      <c r="B8" s="17"/>
      <c r="C8" s="73"/>
      <c r="D8" s="73"/>
      <c r="E8" s="73"/>
      <c r="F8" s="74"/>
      <c r="G8" s="70"/>
      <c r="H8" s="70"/>
    </row>
    <row r="9" spans="2:8" x14ac:dyDescent="0.25">
      <c r="B9" s="18"/>
      <c r="C9" s="73"/>
      <c r="D9" s="73"/>
      <c r="E9" s="76"/>
      <c r="F9" s="74"/>
      <c r="G9" s="70"/>
      <c r="H9" s="70"/>
    </row>
    <row r="10" spans="2:8" x14ac:dyDescent="0.25">
      <c r="B10" s="9" t="s">
        <v>40</v>
      </c>
      <c r="C10" s="75">
        <f t="shared" ref="C10:F11" si="0">C11</f>
        <v>37540.910000000003</v>
      </c>
      <c r="D10" s="75">
        <f t="shared" si="0"/>
        <v>44435</v>
      </c>
      <c r="E10" s="75">
        <f t="shared" si="0"/>
        <v>44435</v>
      </c>
      <c r="F10" s="75">
        <f t="shared" si="0"/>
        <v>26239.39</v>
      </c>
      <c r="G10" s="69">
        <f>(F10*100)/C10</f>
        <v>69.895455384539147</v>
      </c>
      <c r="H10" s="69">
        <f>(F10*100)/E10</f>
        <v>59.051175874873408</v>
      </c>
    </row>
    <row r="11" spans="2:8" x14ac:dyDescent="0.25">
      <c r="B11" s="9" t="s">
        <v>187</v>
      </c>
      <c r="C11" s="75">
        <f t="shared" si="0"/>
        <v>37540.910000000003</v>
      </c>
      <c r="D11" s="75">
        <f t="shared" si="0"/>
        <v>44435</v>
      </c>
      <c r="E11" s="75">
        <f t="shared" si="0"/>
        <v>44435</v>
      </c>
      <c r="F11" s="75">
        <f t="shared" si="0"/>
        <v>26239.39</v>
      </c>
      <c r="G11" s="69">
        <f>(F11*100)/C11</f>
        <v>69.895455384539147</v>
      </c>
      <c r="H11" s="69">
        <f>(F11*100)/E11</f>
        <v>59.051175874873408</v>
      </c>
    </row>
    <row r="12" spans="2:8" x14ac:dyDescent="0.25">
      <c r="B12" s="17" t="s">
        <v>188</v>
      </c>
      <c r="C12" s="73">
        <v>37540.910000000003</v>
      </c>
      <c r="D12" s="73">
        <v>44435</v>
      </c>
      <c r="E12" s="76">
        <v>44435</v>
      </c>
      <c r="F12" s="74">
        <v>26239.39</v>
      </c>
      <c r="G12" s="70">
        <f>(F12*100)/C12</f>
        <v>69.895455384539147</v>
      </c>
      <c r="H12" s="70">
        <f>(F12*100)/E12</f>
        <v>59.051175874873408</v>
      </c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73"/>
  <sheetViews>
    <sheetView tabSelected="1" topLeftCell="A116" zoomScaleNormal="100" workbookViewId="0">
      <selection sqref="A1:F1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8" t="s">
        <v>33</v>
      </c>
      <c r="B1" s="39" t="s">
        <v>191</v>
      </c>
      <c r="C1" s="40"/>
    </row>
    <row r="2" spans="1:6" ht="15" customHeight="1" x14ac:dyDescent="0.2">
      <c r="A2" s="41" t="s">
        <v>34</v>
      </c>
      <c r="B2" s="42" t="s">
        <v>192</v>
      </c>
      <c r="C2" s="40"/>
    </row>
    <row r="3" spans="1:6" ht="43.5" customHeight="1" x14ac:dyDescent="0.2">
      <c r="A3" s="43" t="s">
        <v>35</v>
      </c>
      <c r="B3" s="38" t="s">
        <v>193</v>
      </c>
      <c r="C3" s="40"/>
    </row>
    <row r="4" spans="1:6" x14ac:dyDescent="0.2">
      <c r="A4" s="43" t="s">
        <v>36</v>
      </c>
      <c r="B4" s="44" t="s">
        <v>194</v>
      </c>
      <c r="C4" s="40"/>
    </row>
    <row r="5" spans="1:6" x14ac:dyDescent="0.2">
      <c r="A5" s="45"/>
      <c r="B5" s="46"/>
      <c r="C5" s="40"/>
    </row>
    <row r="6" spans="1:6" x14ac:dyDescent="0.2">
      <c r="A6" s="45" t="s">
        <v>37</v>
      </c>
      <c r="B6" s="46"/>
      <c r="C6" s="40"/>
    </row>
    <row r="7" spans="1:6" x14ac:dyDescent="0.2">
      <c r="A7" s="47" t="s">
        <v>195</v>
      </c>
      <c r="B7" s="46"/>
      <c r="C7" s="77">
        <f>C13+C55+C104</f>
        <v>3986365</v>
      </c>
      <c r="D7" s="77">
        <f>D13+D55+D104</f>
        <v>3935733</v>
      </c>
      <c r="E7" s="77">
        <f>E13+E55+E104</f>
        <v>3933064.31</v>
      </c>
      <c r="F7" s="77">
        <f>(E7*100)/D7</f>
        <v>99.932193316975514</v>
      </c>
    </row>
    <row r="8" spans="1:6" x14ac:dyDescent="0.2">
      <c r="A8" s="47" t="s">
        <v>82</v>
      </c>
      <c r="B8" s="46"/>
      <c r="C8" s="77">
        <f>C71</f>
        <v>1000</v>
      </c>
      <c r="D8" s="77">
        <f>D71</f>
        <v>1000</v>
      </c>
      <c r="E8" s="77">
        <f>E71</f>
        <v>0</v>
      </c>
      <c r="F8" s="77">
        <f>(E8*100)/D8</f>
        <v>0</v>
      </c>
    </row>
    <row r="9" spans="1:6" x14ac:dyDescent="0.2">
      <c r="A9" s="47" t="s">
        <v>196</v>
      </c>
      <c r="B9" s="46"/>
      <c r="C9" s="77"/>
      <c r="D9" s="77"/>
      <c r="E9" s="77"/>
      <c r="F9" s="77" t="e">
        <f>(E9*100)/D9</f>
        <v>#DIV/0!</v>
      </c>
    </row>
    <row r="10" spans="1:6" x14ac:dyDescent="0.2">
      <c r="A10" s="47" t="s">
        <v>197</v>
      </c>
      <c r="B10" s="46"/>
      <c r="C10" s="77">
        <f>C85+C93</f>
        <v>44435</v>
      </c>
      <c r="D10" s="77">
        <f>D85+D93</f>
        <v>44435</v>
      </c>
      <c r="E10" s="77">
        <f>E85+E93</f>
        <v>26239.39</v>
      </c>
      <c r="F10" s="77">
        <f>(E10*100)/D10</f>
        <v>59.051175874873408</v>
      </c>
    </row>
    <row r="11" spans="1:6" s="57" customFormat="1" x14ac:dyDescent="0.2"/>
    <row r="12" spans="1:6" ht="38.25" x14ac:dyDescent="0.2">
      <c r="A12" s="47" t="s">
        <v>198</v>
      </c>
      <c r="B12" s="47" t="s">
        <v>199</v>
      </c>
      <c r="C12" s="47" t="s">
        <v>43</v>
      </c>
      <c r="D12" s="47" t="s">
        <v>200</v>
      </c>
      <c r="E12" s="47" t="s">
        <v>201</v>
      </c>
      <c r="F12" s="47" t="s">
        <v>202</v>
      </c>
    </row>
    <row r="13" spans="1:6" x14ac:dyDescent="0.2">
      <c r="A13" s="49" t="s">
        <v>80</v>
      </c>
      <c r="B13" s="50" t="s">
        <v>81</v>
      </c>
      <c r="C13" s="80">
        <f>C14+C22+C49</f>
        <v>3973365</v>
      </c>
      <c r="D13" s="80">
        <f>D14+D22+D49</f>
        <v>3922944</v>
      </c>
      <c r="E13" s="80">
        <f>E14+E22+E49</f>
        <v>3920275.79</v>
      </c>
      <c r="F13" s="81">
        <f>(E13*100)/D13</f>
        <v>99.931984499396378</v>
      </c>
    </row>
    <row r="14" spans="1:6" x14ac:dyDescent="0.2">
      <c r="A14" s="51" t="s">
        <v>82</v>
      </c>
      <c r="B14" s="52" t="s">
        <v>83</v>
      </c>
      <c r="C14" s="82">
        <f>C15+C18+C20</f>
        <v>3243200</v>
      </c>
      <c r="D14" s="82">
        <f>D15+D18+D20</f>
        <v>3228800</v>
      </c>
      <c r="E14" s="82">
        <f>E15+E18+E20</f>
        <v>3228319.31</v>
      </c>
      <c r="F14" s="81">
        <f>(E14*100)/D14</f>
        <v>99.985112425668973</v>
      </c>
    </row>
    <row r="15" spans="1:6" x14ac:dyDescent="0.2">
      <c r="A15" s="53" t="s">
        <v>84</v>
      </c>
      <c r="B15" s="54" t="s">
        <v>85</v>
      </c>
      <c r="C15" s="83">
        <f>C16+C17</f>
        <v>2703900</v>
      </c>
      <c r="D15" s="83">
        <f>D16+D17</f>
        <v>2683700</v>
      </c>
      <c r="E15" s="83">
        <f>E16+E17</f>
        <v>2683328.98</v>
      </c>
      <c r="F15" s="83">
        <f>(E15*100)/D15</f>
        <v>99.986175056824536</v>
      </c>
    </row>
    <row r="16" spans="1:6" x14ac:dyDescent="0.2">
      <c r="A16" s="55" t="s">
        <v>86</v>
      </c>
      <c r="B16" s="56" t="s">
        <v>87</v>
      </c>
      <c r="C16" s="84">
        <v>2663900</v>
      </c>
      <c r="D16" s="84">
        <v>2646700</v>
      </c>
      <c r="E16" s="84">
        <v>2646626.58</v>
      </c>
      <c r="F16" s="84"/>
    </row>
    <row r="17" spans="1:6" x14ac:dyDescent="0.2">
      <c r="A17" s="55" t="s">
        <v>88</v>
      </c>
      <c r="B17" s="56" t="s">
        <v>89</v>
      </c>
      <c r="C17" s="84">
        <v>40000</v>
      </c>
      <c r="D17" s="84">
        <v>37000</v>
      </c>
      <c r="E17" s="84">
        <v>36702.400000000001</v>
      </c>
      <c r="F17" s="84"/>
    </row>
    <row r="18" spans="1:6" x14ac:dyDescent="0.2">
      <c r="A18" s="53" t="s">
        <v>90</v>
      </c>
      <c r="B18" s="54" t="s">
        <v>91</v>
      </c>
      <c r="C18" s="83">
        <f>C19</f>
        <v>80000</v>
      </c>
      <c r="D18" s="83">
        <f>D19</f>
        <v>102200</v>
      </c>
      <c r="E18" s="83">
        <f>E19</f>
        <v>102167.88</v>
      </c>
      <c r="F18" s="83">
        <f>(E18*100)/D18</f>
        <v>99.968571428571423</v>
      </c>
    </row>
    <row r="19" spans="1:6" x14ac:dyDescent="0.2">
      <c r="A19" s="55" t="s">
        <v>92</v>
      </c>
      <c r="B19" s="56" t="s">
        <v>91</v>
      </c>
      <c r="C19" s="84">
        <v>80000</v>
      </c>
      <c r="D19" s="84">
        <v>102200</v>
      </c>
      <c r="E19" s="84">
        <v>102167.88</v>
      </c>
      <c r="F19" s="84"/>
    </row>
    <row r="20" spans="1:6" x14ac:dyDescent="0.2">
      <c r="A20" s="53" t="s">
        <v>93</v>
      </c>
      <c r="B20" s="54" t="s">
        <v>94</v>
      </c>
      <c r="C20" s="83">
        <f>C21</f>
        <v>459300</v>
      </c>
      <c r="D20" s="83">
        <f>D21</f>
        <v>442900</v>
      </c>
      <c r="E20" s="83">
        <f>E21</f>
        <v>442822.45</v>
      </c>
      <c r="F20" s="83">
        <f>(E20*100)/D20</f>
        <v>99.982490404154433</v>
      </c>
    </row>
    <row r="21" spans="1:6" x14ac:dyDescent="0.2">
      <c r="A21" s="55" t="s">
        <v>95</v>
      </c>
      <c r="B21" s="56" t="s">
        <v>96</v>
      </c>
      <c r="C21" s="84">
        <v>459300</v>
      </c>
      <c r="D21" s="84">
        <v>442900</v>
      </c>
      <c r="E21" s="84">
        <v>442822.45</v>
      </c>
      <c r="F21" s="84"/>
    </row>
    <row r="22" spans="1:6" x14ac:dyDescent="0.2">
      <c r="A22" s="51" t="s">
        <v>97</v>
      </c>
      <c r="B22" s="52" t="s">
        <v>98</v>
      </c>
      <c r="C22" s="82">
        <f>C23+C27+C32+C42+C44</f>
        <v>725365</v>
      </c>
      <c r="D22" s="82">
        <f>D23+D27+D32+D42+D44</f>
        <v>689335</v>
      </c>
      <c r="E22" s="82">
        <f>E23+E27+E32+E42+E44</f>
        <v>687147.82</v>
      </c>
      <c r="F22" s="81">
        <f>(E22*100)/D22</f>
        <v>99.682711598859768</v>
      </c>
    </row>
    <row r="23" spans="1:6" x14ac:dyDescent="0.2">
      <c r="A23" s="53" t="s">
        <v>99</v>
      </c>
      <c r="B23" s="54" t="s">
        <v>100</v>
      </c>
      <c r="C23" s="83">
        <f>C24+C25+C26</f>
        <v>103000</v>
      </c>
      <c r="D23" s="83">
        <f>D24+D25+D26</f>
        <v>92200</v>
      </c>
      <c r="E23" s="83">
        <f>E24+E25+E26</f>
        <v>91970.64</v>
      </c>
      <c r="F23" s="83">
        <f>(E23*100)/D23</f>
        <v>99.751236442516273</v>
      </c>
    </row>
    <row r="24" spans="1:6" x14ac:dyDescent="0.2">
      <c r="A24" s="55" t="s">
        <v>101</v>
      </c>
      <c r="B24" s="56" t="s">
        <v>102</v>
      </c>
      <c r="C24" s="84">
        <v>5000</v>
      </c>
      <c r="D24" s="84">
        <v>5000</v>
      </c>
      <c r="E24" s="84">
        <v>4875.6000000000004</v>
      </c>
      <c r="F24" s="84"/>
    </row>
    <row r="25" spans="1:6" ht="25.5" x14ac:dyDescent="0.2">
      <c r="A25" s="55" t="s">
        <v>103</v>
      </c>
      <c r="B25" s="56" t="s">
        <v>104</v>
      </c>
      <c r="C25" s="84">
        <v>95000</v>
      </c>
      <c r="D25" s="84">
        <v>86200</v>
      </c>
      <c r="E25" s="84">
        <v>86146.29</v>
      </c>
      <c r="F25" s="84"/>
    </row>
    <row r="26" spans="1:6" x14ac:dyDescent="0.2">
      <c r="A26" s="55" t="s">
        <v>105</v>
      </c>
      <c r="B26" s="56" t="s">
        <v>106</v>
      </c>
      <c r="C26" s="84">
        <v>3000</v>
      </c>
      <c r="D26" s="84">
        <v>1000</v>
      </c>
      <c r="E26" s="84">
        <v>948.75</v>
      </c>
      <c r="F26" s="84"/>
    </row>
    <row r="27" spans="1:6" x14ac:dyDescent="0.2">
      <c r="A27" s="53" t="s">
        <v>107</v>
      </c>
      <c r="B27" s="54" t="s">
        <v>108</v>
      </c>
      <c r="C27" s="83">
        <f>C28+C29+C30+C31</f>
        <v>86000</v>
      </c>
      <c r="D27" s="83">
        <f>D28+D29+D30+D31</f>
        <v>72770</v>
      </c>
      <c r="E27" s="83">
        <f>E28+E29+E30+E31</f>
        <v>71694.710000000006</v>
      </c>
      <c r="F27" s="83">
        <f>(E27*100)/D27</f>
        <v>98.522344372681047</v>
      </c>
    </row>
    <row r="28" spans="1:6" x14ac:dyDescent="0.2">
      <c r="A28" s="55" t="s">
        <v>109</v>
      </c>
      <c r="B28" s="56" t="s">
        <v>110</v>
      </c>
      <c r="C28" s="84">
        <v>33000</v>
      </c>
      <c r="D28" s="84">
        <v>25000</v>
      </c>
      <c r="E28" s="84">
        <v>24693.33</v>
      </c>
      <c r="F28" s="84"/>
    </row>
    <row r="29" spans="1:6" x14ac:dyDescent="0.2">
      <c r="A29" s="55" t="s">
        <v>111</v>
      </c>
      <c r="B29" s="56" t="s">
        <v>112</v>
      </c>
      <c r="C29" s="84">
        <v>50000</v>
      </c>
      <c r="D29" s="84">
        <v>46000</v>
      </c>
      <c r="E29" s="84">
        <v>45437.55</v>
      </c>
      <c r="F29" s="84"/>
    </row>
    <row r="30" spans="1:6" x14ac:dyDescent="0.2">
      <c r="A30" s="55" t="s">
        <v>113</v>
      </c>
      <c r="B30" s="56" t="s">
        <v>114</v>
      </c>
      <c r="C30" s="84">
        <v>2000</v>
      </c>
      <c r="D30" s="84">
        <v>770</v>
      </c>
      <c r="E30" s="84">
        <v>766.5</v>
      </c>
      <c r="F30" s="84"/>
    </row>
    <row r="31" spans="1:6" x14ac:dyDescent="0.2">
      <c r="A31" s="55" t="s">
        <v>115</v>
      </c>
      <c r="B31" s="56" t="s">
        <v>116</v>
      </c>
      <c r="C31" s="84">
        <v>1000</v>
      </c>
      <c r="D31" s="84">
        <v>1000</v>
      </c>
      <c r="E31" s="84">
        <v>797.33</v>
      </c>
      <c r="F31" s="84"/>
    </row>
    <row r="32" spans="1:6" x14ac:dyDescent="0.2">
      <c r="A32" s="53" t="s">
        <v>117</v>
      </c>
      <c r="B32" s="54" t="s">
        <v>118</v>
      </c>
      <c r="C32" s="83">
        <f>C33+C34+C35+C36+C37+C38+C39+C40+C41</f>
        <v>527650</v>
      </c>
      <c r="D32" s="83">
        <f>D33+D34+D35+D36+D37+D38+D39+D40+D41</f>
        <v>515650</v>
      </c>
      <c r="E32" s="83">
        <f>E33+E34+E35+E36+E37+E38+E39+E40+E41</f>
        <v>515591.94999999995</v>
      </c>
      <c r="F32" s="83">
        <f>(E32*100)/D32</f>
        <v>99.988742364006598</v>
      </c>
    </row>
    <row r="33" spans="1:6" x14ac:dyDescent="0.2">
      <c r="A33" s="55" t="s">
        <v>119</v>
      </c>
      <c r="B33" s="56" t="s">
        <v>120</v>
      </c>
      <c r="C33" s="84">
        <v>343615</v>
      </c>
      <c r="D33" s="84">
        <v>334615</v>
      </c>
      <c r="E33" s="84">
        <v>334086.71999999997</v>
      </c>
      <c r="F33" s="84"/>
    </row>
    <row r="34" spans="1:6" x14ac:dyDescent="0.2">
      <c r="A34" s="55" t="s">
        <v>121</v>
      </c>
      <c r="B34" s="56" t="s">
        <v>122</v>
      </c>
      <c r="C34" s="84">
        <v>10000</v>
      </c>
      <c r="D34" s="84">
        <v>10000</v>
      </c>
      <c r="E34" s="84">
        <v>9920.69</v>
      </c>
      <c r="F34" s="84"/>
    </row>
    <row r="35" spans="1:6" x14ac:dyDescent="0.2">
      <c r="A35" s="55" t="s">
        <v>123</v>
      </c>
      <c r="B35" s="56" t="s">
        <v>124</v>
      </c>
      <c r="C35" s="84">
        <v>7000</v>
      </c>
      <c r="D35" s="84">
        <v>7000</v>
      </c>
      <c r="E35" s="84">
        <v>3625.21</v>
      </c>
      <c r="F35" s="84"/>
    </row>
    <row r="36" spans="1:6" x14ac:dyDescent="0.2">
      <c r="A36" s="55" t="s">
        <v>125</v>
      </c>
      <c r="B36" s="56" t="s">
        <v>126</v>
      </c>
      <c r="C36" s="84">
        <v>26000</v>
      </c>
      <c r="D36" s="84">
        <v>26000</v>
      </c>
      <c r="E36" s="84">
        <v>24230.19</v>
      </c>
      <c r="F36" s="84"/>
    </row>
    <row r="37" spans="1:6" x14ac:dyDescent="0.2">
      <c r="A37" s="55" t="s">
        <v>127</v>
      </c>
      <c r="B37" s="56" t="s">
        <v>128</v>
      </c>
      <c r="C37" s="84">
        <v>43000</v>
      </c>
      <c r="D37" s="84">
        <v>40000</v>
      </c>
      <c r="E37" s="84">
        <v>34456.04</v>
      </c>
      <c r="F37" s="84"/>
    </row>
    <row r="38" spans="1:6" x14ac:dyDescent="0.2">
      <c r="A38" s="55" t="s">
        <v>129</v>
      </c>
      <c r="B38" s="56" t="s">
        <v>130</v>
      </c>
      <c r="C38" s="84">
        <v>1000</v>
      </c>
      <c r="D38" s="84">
        <v>1000</v>
      </c>
      <c r="E38" s="84">
        <v>75.88</v>
      </c>
      <c r="F38" s="84"/>
    </row>
    <row r="39" spans="1:6" x14ac:dyDescent="0.2">
      <c r="A39" s="55" t="s">
        <v>131</v>
      </c>
      <c r="B39" s="56" t="s">
        <v>132</v>
      </c>
      <c r="C39" s="84">
        <v>40000</v>
      </c>
      <c r="D39" s="84">
        <v>40000</v>
      </c>
      <c r="E39" s="84">
        <v>52251.519999999997</v>
      </c>
      <c r="F39" s="84"/>
    </row>
    <row r="40" spans="1:6" x14ac:dyDescent="0.2">
      <c r="A40" s="55" t="s">
        <v>133</v>
      </c>
      <c r="B40" s="56" t="s">
        <v>134</v>
      </c>
      <c r="C40" s="84">
        <v>185</v>
      </c>
      <c r="D40" s="84">
        <v>185</v>
      </c>
      <c r="E40" s="84">
        <v>19.920000000000002</v>
      </c>
      <c r="F40" s="84"/>
    </row>
    <row r="41" spans="1:6" x14ac:dyDescent="0.2">
      <c r="A41" s="55" t="s">
        <v>135</v>
      </c>
      <c r="B41" s="56" t="s">
        <v>136</v>
      </c>
      <c r="C41" s="84">
        <v>56850</v>
      </c>
      <c r="D41" s="84">
        <v>56850</v>
      </c>
      <c r="E41" s="84">
        <v>56925.78</v>
      </c>
      <c r="F41" s="84"/>
    </row>
    <row r="42" spans="1:6" x14ac:dyDescent="0.2">
      <c r="A42" s="53" t="s">
        <v>137</v>
      </c>
      <c r="B42" s="54" t="s">
        <v>138</v>
      </c>
      <c r="C42" s="83">
        <f>C43</f>
        <v>300</v>
      </c>
      <c r="D42" s="83">
        <f>D43</f>
        <v>300</v>
      </c>
      <c r="E42" s="83">
        <f>E43</f>
        <v>289.43</v>
      </c>
      <c r="F42" s="83">
        <f>(E42*100)/D42</f>
        <v>96.476666666666674</v>
      </c>
    </row>
    <row r="43" spans="1:6" ht="25.5" x14ac:dyDescent="0.2">
      <c r="A43" s="55" t="s">
        <v>139</v>
      </c>
      <c r="B43" s="56" t="s">
        <v>140</v>
      </c>
      <c r="C43" s="84">
        <v>300</v>
      </c>
      <c r="D43" s="84">
        <v>300</v>
      </c>
      <c r="E43" s="84">
        <v>289.43</v>
      </c>
      <c r="F43" s="84"/>
    </row>
    <row r="44" spans="1:6" x14ac:dyDescent="0.2">
      <c r="A44" s="53" t="s">
        <v>141</v>
      </c>
      <c r="B44" s="54" t="s">
        <v>142</v>
      </c>
      <c r="C44" s="83">
        <f>C45+C46+C47+C48</f>
        <v>8415</v>
      </c>
      <c r="D44" s="83">
        <f>D45+D46+D47+D48</f>
        <v>8415</v>
      </c>
      <c r="E44" s="83">
        <f>E45+E46+E47+E48</f>
        <v>7601.0899999999992</v>
      </c>
      <c r="F44" s="83">
        <f>(E44*100)/D44</f>
        <v>90.327866904337498</v>
      </c>
    </row>
    <row r="45" spans="1:6" x14ac:dyDescent="0.2">
      <c r="A45" s="55" t="s">
        <v>145</v>
      </c>
      <c r="B45" s="56" t="s">
        <v>146</v>
      </c>
      <c r="C45" s="84">
        <v>1300</v>
      </c>
      <c r="D45" s="84">
        <v>1300</v>
      </c>
      <c r="E45" s="84">
        <v>1337.87</v>
      </c>
      <c r="F45" s="84"/>
    </row>
    <row r="46" spans="1:6" x14ac:dyDescent="0.2">
      <c r="A46" s="55" t="s">
        <v>147</v>
      </c>
      <c r="B46" s="56" t="s">
        <v>148</v>
      </c>
      <c r="C46" s="84">
        <v>50</v>
      </c>
      <c r="D46" s="84">
        <v>50</v>
      </c>
      <c r="E46" s="84">
        <v>0</v>
      </c>
      <c r="F46" s="84"/>
    </row>
    <row r="47" spans="1:6" x14ac:dyDescent="0.2">
      <c r="A47" s="55" t="s">
        <v>149</v>
      </c>
      <c r="B47" s="56" t="s">
        <v>150</v>
      </c>
      <c r="C47" s="84">
        <v>6865</v>
      </c>
      <c r="D47" s="84">
        <v>6865</v>
      </c>
      <c r="E47" s="84">
        <v>6253.32</v>
      </c>
      <c r="F47" s="84"/>
    </row>
    <row r="48" spans="1:6" x14ac:dyDescent="0.2">
      <c r="A48" s="55" t="s">
        <v>151</v>
      </c>
      <c r="B48" s="56" t="s">
        <v>142</v>
      </c>
      <c r="C48" s="84">
        <v>200</v>
      </c>
      <c r="D48" s="84">
        <v>200</v>
      </c>
      <c r="E48" s="84">
        <v>9.9</v>
      </c>
      <c r="F48" s="84"/>
    </row>
    <row r="49" spans="1:6" x14ac:dyDescent="0.2">
      <c r="A49" s="51" t="s">
        <v>152</v>
      </c>
      <c r="B49" s="52" t="s">
        <v>153</v>
      </c>
      <c r="C49" s="82">
        <f>C50+C52</f>
        <v>4800</v>
      </c>
      <c r="D49" s="82">
        <f>D50+D52</f>
        <v>4809</v>
      </c>
      <c r="E49" s="82">
        <f>E50+E52</f>
        <v>4808.66</v>
      </c>
      <c r="F49" s="81">
        <f>(E49*100)/D49</f>
        <v>99.992929923060927</v>
      </c>
    </row>
    <row r="50" spans="1:6" x14ac:dyDescent="0.2">
      <c r="A50" s="53" t="s">
        <v>154</v>
      </c>
      <c r="B50" s="54" t="s">
        <v>155</v>
      </c>
      <c r="C50" s="83">
        <f>C51</f>
        <v>1200</v>
      </c>
      <c r="D50" s="83">
        <f>D51</f>
        <v>1209</v>
      </c>
      <c r="E50" s="83">
        <f>E51</f>
        <v>1531.47</v>
      </c>
      <c r="F50" s="83">
        <f>(E50*100)/D50</f>
        <v>126.67245657568238</v>
      </c>
    </row>
    <row r="51" spans="1:6" ht="25.5" x14ac:dyDescent="0.2">
      <c r="A51" s="55" t="s">
        <v>156</v>
      </c>
      <c r="B51" s="56" t="s">
        <v>157</v>
      </c>
      <c r="C51" s="84">
        <v>1200</v>
      </c>
      <c r="D51" s="84">
        <v>1209</v>
      </c>
      <c r="E51" s="84">
        <v>1531.47</v>
      </c>
      <c r="F51" s="84"/>
    </row>
    <row r="52" spans="1:6" x14ac:dyDescent="0.2">
      <c r="A52" s="53" t="s">
        <v>158</v>
      </c>
      <c r="B52" s="54" t="s">
        <v>159</v>
      </c>
      <c r="C52" s="83">
        <f>C53+C54</f>
        <v>3600</v>
      </c>
      <c r="D52" s="83">
        <f>D53+D54</f>
        <v>3600</v>
      </c>
      <c r="E52" s="83">
        <f>E53+E54</f>
        <v>3277.19</v>
      </c>
      <c r="F52" s="83">
        <f>(E52*100)/D52</f>
        <v>91.033055555555549</v>
      </c>
    </row>
    <row r="53" spans="1:6" x14ac:dyDescent="0.2">
      <c r="A53" s="55" t="s">
        <v>160</v>
      </c>
      <c r="B53" s="56" t="s">
        <v>161</v>
      </c>
      <c r="C53" s="84">
        <v>3500</v>
      </c>
      <c r="D53" s="84">
        <v>3500</v>
      </c>
      <c r="E53" s="84">
        <v>3237.93</v>
      </c>
      <c r="F53" s="84"/>
    </row>
    <row r="54" spans="1:6" x14ac:dyDescent="0.2">
      <c r="A54" s="55" t="s">
        <v>162</v>
      </c>
      <c r="B54" s="56" t="s">
        <v>163</v>
      </c>
      <c r="C54" s="84">
        <v>100</v>
      </c>
      <c r="D54" s="84">
        <v>100</v>
      </c>
      <c r="E54" s="84">
        <v>39.26</v>
      </c>
      <c r="F54" s="84"/>
    </row>
    <row r="55" spans="1:6" x14ac:dyDescent="0.2">
      <c r="A55" s="49" t="s">
        <v>164</v>
      </c>
      <c r="B55" s="50" t="s">
        <v>165</v>
      </c>
      <c r="C55" s="80">
        <f>C56+C62</f>
        <v>13000</v>
      </c>
      <c r="D55" s="80">
        <f>D56+D62</f>
        <v>12789</v>
      </c>
      <c r="E55" s="80">
        <f>E56+E62</f>
        <v>12788.52</v>
      </c>
      <c r="F55" s="81">
        <f>(E55*100)/D55</f>
        <v>99.996246774571901</v>
      </c>
    </row>
    <row r="56" spans="1:6" x14ac:dyDescent="0.2">
      <c r="A56" s="51" t="s">
        <v>166</v>
      </c>
      <c r="B56" s="52" t="s">
        <v>167</v>
      </c>
      <c r="C56" s="82">
        <f>C57+C60</f>
        <v>13000</v>
      </c>
      <c r="D56" s="82">
        <f>D57+D60</f>
        <v>12789</v>
      </c>
      <c r="E56" s="82">
        <f>E57+E60</f>
        <v>12788.52</v>
      </c>
      <c r="F56" s="81">
        <f>(E56*100)/D56</f>
        <v>99.996246774571901</v>
      </c>
    </row>
    <row r="57" spans="1:6" x14ac:dyDescent="0.2">
      <c r="A57" s="53" t="s">
        <v>168</v>
      </c>
      <c r="B57" s="54" t="s">
        <v>169</v>
      </c>
      <c r="C57" s="83">
        <f>C58+C59</f>
        <v>3000</v>
      </c>
      <c r="D57" s="83">
        <f>D58+D59</f>
        <v>3000</v>
      </c>
      <c r="E57" s="83">
        <f>E58+E59</f>
        <v>4862.55</v>
      </c>
      <c r="F57" s="83">
        <f>(E57*100)/D57</f>
        <v>162.08500000000001</v>
      </c>
    </row>
    <row r="58" spans="1:6" x14ac:dyDescent="0.2">
      <c r="A58" s="55" t="s">
        <v>170</v>
      </c>
      <c r="B58" s="56" t="s">
        <v>171</v>
      </c>
      <c r="C58" s="84">
        <v>3000</v>
      </c>
      <c r="D58" s="84">
        <v>3000</v>
      </c>
      <c r="E58" s="84">
        <v>4862.55</v>
      </c>
      <c r="F58" s="84"/>
    </row>
    <row r="59" spans="1:6" x14ac:dyDescent="0.2">
      <c r="A59" s="55" t="s">
        <v>204</v>
      </c>
      <c r="B59" s="56" t="s">
        <v>205</v>
      </c>
      <c r="C59" s="84">
        <v>0</v>
      </c>
      <c r="D59" s="84">
        <v>0</v>
      </c>
      <c r="E59" s="84">
        <v>0</v>
      </c>
      <c r="F59" s="84"/>
    </row>
    <row r="60" spans="1:6" x14ac:dyDescent="0.2">
      <c r="A60" s="53" t="s">
        <v>172</v>
      </c>
      <c r="B60" s="54" t="s">
        <v>173</v>
      </c>
      <c r="C60" s="83">
        <f>C61</f>
        <v>10000</v>
      </c>
      <c r="D60" s="83">
        <f>D61</f>
        <v>9789</v>
      </c>
      <c r="E60" s="83">
        <f>E61</f>
        <v>7925.97</v>
      </c>
      <c r="F60" s="83">
        <f>(E60*100)/D60</f>
        <v>80.968127490039834</v>
      </c>
    </row>
    <row r="61" spans="1:6" x14ac:dyDescent="0.2">
      <c r="A61" s="55" t="s">
        <v>174</v>
      </c>
      <c r="B61" s="56" t="s">
        <v>175</v>
      </c>
      <c r="C61" s="84">
        <v>10000</v>
      </c>
      <c r="D61" s="84">
        <v>9789</v>
      </c>
      <c r="E61" s="84">
        <v>7925.97</v>
      </c>
      <c r="F61" s="84"/>
    </row>
    <row r="62" spans="1:6" x14ac:dyDescent="0.2">
      <c r="A62" s="51" t="s">
        <v>176</v>
      </c>
      <c r="B62" s="52" t="s">
        <v>177</v>
      </c>
      <c r="C62" s="82">
        <f t="shared" ref="C62:E63" si="0">C63</f>
        <v>0</v>
      </c>
      <c r="D62" s="82">
        <f t="shared" si="0"/>
        <v>0</v>
      </c>
      <c r="E62" s="82">
        <f t="shared" si="0"/>
        <v>0</v>
      </c>
      <c r="F62" s="81" t="e">
        <f>(E62*100)/D62</f>
        <v>#DIV/0!</v>
      </c>
    </row>
    <row r="63" spans="1:6" ht="25.5" x14ac:dyDescent="0.2">
      <c r="A63" s="53" t="s">
        <v>178</v>
      </c>
      <c r="B63" s="54" t="s">
        <v>179</v>
      </c>
      <c r="C63" s="83">
        <f t="shared" si="0"/>
        <v>0</v>
      </c>
      <c r="D63" s="83">
        <f t="shared" si="0"/>
        <v>0</v>
      </c>
      <c r="E63" s="83">
        <f t="shared" si="0"/>
        <v>0</v>
      </c>
      <c r="F63" s="83" t="e">
        <f>(E63*100)/D63</f>
        <v>#DIV/0!</v>
      </c>
    </row>
    <row r="64" spans="1:6" x14ac:dyDescent="0.2">
      <c r="A64" s="55" t="s">
        <v>180</v>
      </c>
      <c r="B64" s="56" t="s">
        <v>179</v>
      </c>
      <c r="C64" s="84">
        <v>0</v>
      </c>
      <c r="D64" s="84">
        <v>0</v>
      </c>
      <c r="E64" s="84">
        <v>0</v>
      </c>
      <c r="F64" s="84"/>
    </row>
    <row r="65" spans="1:6" x14ac:dyDescent="0.2">
      <c r="A65" s="49" t="s">
        <v>50</v>
      </c>
      <c r="B65" s="50" t="s">
        <v>51</v>
      </c>
      <c r="C65" s="80">
        <f t="shared" ref="C65:E66" si="1">C66</f>
        <v>3986365</v>
      </c>
      <c r="D65" s="80">
        <f t="shared" si="1"/>
        <v>3935733</v>
      </c>
      <c r="E65" s="80">
        <f t="shared" si="1"/>
        <v>3933064.31</v>
      </c>
      <c r="F65" s="81">
        <f>(E65*100)/D65</f>
        <v>99.932193316975514</v>
      </c>
    </row>
    <row r="66" spans="1:6" x14ac:dyDescent="0.2">
      <c r="A66" s="51" t="s">
        <v>72</v>
      </c>
      <c r="B66" s="52" t="s">
        <v>73</v>
      </c>
      <c r="C66" s="82">
        <f t="shared" si="1"/>
        <v>3986365</v>
      </c>
      <c r="D66" s="82">
        <f t="shared" si="1"/>
        <v>3935733</v>
      </c>
      <c r="E66" s="82">
        <f t="shared" si="1"/>
        <v>3933064.31</v>
      </c>
      <c r="F66" s="81">
        <f>(E66*100)/D66</f>
        <v>99.932193316975514</v>
      </c>
    </row>
    <row r="67" spans="1:6" ht="25.5" x14ac:dyDescent="0.2">
      <c r="A67" s="53" t="s">
        <v>74</v>
      </c>
      <c r="B67" s="54" t="s">
        <v>75</v>
      </c>
      <c r="C67" s="83">
        <f>C68+C69</f>
        <v>3986365</v>
      </c>
      <c r="D67" s="83">
        <f>D68+D69</f>
        <v>3935733</v>
      </c>
      <c r="E67" s="83">
        <f>E68+E69</f>
        <v>3933064.31</v>
      </c>
      <c r="F67" s="83">
        <f>(E67*100)/D67</f>
        <v>99.932193316975514</v>
      </c>
    </row>
    <row r="68" spans="1:6" x14ac:dyDescent="0.2">
      <c r="A68" s="55" t="s">
        <v>76</v>
      </c>
      <c r="B68" s="56" t="s">
        <v>77</v>
      </c>
      <c r="C68" s="84">
        <v>3973365</v>
      </c>
      <c r="D68" s="84">
        <v>3922944</v>
      </c>
      <c r="E68" s="84">
        <v>3920275.79</v>
      </c>
      <c r="F68" s="84"/>
    </row>
    <row r="69" spans="1:6" ht="25.5" x14ac:dyDescent="0.2">
      <c r="A69" s="55" t="s">
        <v>78</v>
      </c>
      <c r="B69" s="56" t="s">
        <v>79</v>
      </c>
      <c r="C69" s="84">
        <v>13000</v>
      </c>
      <c r="D69" s="84">
        <v>12789</v>
      </c>
      <c r="E69" s="84">
        <v>12788.52</v>
      </c>
      <c r="F69" s="84"/>
    </row>
    <row r="70" spans="1:6" x14ac:dyDescent="0.2">
      <c r="A70" s="48" t="s">
        <v>195</v>
      </c>
      <c r="B70" s="48" t="s">
        <v>203</v>
      </c>
      <c r="C70" s="78"/>
      <c r="D70" s="78"/>
      <c r="E70" s="78"/>
      <c r="F70" s="79" t="e">
        <f>(E70*100)/D70</f>
        <v>#DIV/0!</v>
      </c>
    </row>
    <row r="71" spans="1:6" x14ac:dyDescent="0.2">
      <c r="A71" s="49" t="s">
        <v>164</v>
      </c>
      <c r="B71" s="50" t="s">
        <v>165</v>
      </c>
      <c r="C71" s="80">
        <f t="shared" ref="C71:E73" si="2">C72</f>
        <v>1000</v>
      </c>
      <c r="D71" s="80">
        <f t="shared" si="2"/>
        <v>1000</v>
      </c>
      <c r="E71" s="80">
        <f t="shared" si="2"/>
        <v>0</v>
      </c>
      <c r="F71" s="81">
        <f>(E71*100)/D71</f>
        <v>0</v>
      </c>
    </row>
    <row r="72" spans="1:6" x14ac:dyDescent="0.2">
      <c r="A72" s="51" t="s">
        <v>166</v>
      </c>
      <c r="B72" s="52" t="s">
        <v>167</v>
      </c>
      <c r="C72" s="82">
        <f t="shared" si="2"/>
        <v>1000</v>
      </c>
      <c r="D72" s="82">
        <f t="shared" si="2"/>
        <v>1000</v>
      </c>
      <c r="E72" s="82">
        <f t="shared" si="2"/>
        <v>0</v>
      </c>
      <c r="F72" s="81">
        <f>(E72*100)/D72</f>
        <v>0</v>
      </c>
    </row>
    <row r="73" spans="1:6" x14ac:dyDescent="0.2">
      <c r="A73" s="53" t="s">
        <v>168</v>
      </c>
      <c r="B73" s="54" t="s">
        <v>169</v>
      </c>
      <c r="C73" s="83">
        <f t="shared" si="2"/>
        <v>1000</v>
      </c>
      <c r="D73" s="83">
        <f t="shared" si="2"/>
        <v>1000</v>
      </c>
      <c r="E73" s="83">
        <f t="shared" si="2"/>
        <v>0</v>
      </c>
      <c r="F73" s="83">
        <f>(E73*100)/D73</f>
        <v>0</v>
      </c>
    </row>
    <row r="74" spans="1:6" x14ac:dyDescent="0.2">
      <c r="A74" s="55" t="s">
        <v>170</v>
      </c>
      <c r="B74" s="56" t="s">
        <v>171</v>
      </c>
      <c r="C74" s="84">
        <v>1000</v>
      </c>
      <c r="D74" s="84">
        <v>1000</v>
      </c>
      <c r="E74" s="84">
        <v>0</v>
      </c>
      <c r="F74" s="84"/>
    </row>
    <row r="75" spans="1:6" x14ac:dyDescent="0.2">
      <c r="A75" s="49" t="s">
        <v>50</v>
      </c>
      <c r="B75" s="50" t="s">
        <v>51</v>
      </c>
      <c r="C75" s="80">
        <f t="shared" ref="C75:E77" si="3">C76</f>
        <v>1000</v>
      </c>
      <c r="D75" s="80">
        <f t="shared" si="3"/>
        <v>1000</v>
      </c>
      <c r="E75" s="80">
        <f t="shared" si="3"/>
        <v>338.24</v>
      </c>
      <c r="F75" s="81">
        <f>(E75*100)/D75</f>
        <v>33.823999999999998</v>
      </c>
    </row>
    <row r="76" spans="1:6" x14ac:dyDescent="0.2">
      <c r="A76" s="51" t="s">
        <v>66</v>
      </c>
      <c r="B76" s="52" t="s">
        <v>67</v>
      </c>
      <c r="C76" s="82">
        <f t="shared" si="3"/>
        <v>1000</v>
      </c>
      <c r="D76" s="82">
        <f t="shared" si="3"/>
        <v>1000</v>
      </c>
      <c r="E76" s="82">
        <f t="shared" si="3"/>
        <v>338.24</v>
      </c>
      <c r="F76" s="81">
        <f>(E76*100)/D76</f>
        <v>33.823999999999998</v>
      </c>
    </row>
    <row r="77" spans="1:6" x14ac:dyDescent="0.2">
      <c r="A77" s="53" t="s">
        <v>68</v>
      </c>
      <c r="B77" s="54" t="s">
        <v>69</v>
      </c>
      <c r="C77" s="83">
        <f t="shared" si="3"/>
        <v>1000</v>
      </c>
      <c r="D77" s="83">
        <f t="shared" si="3"/>
        <v>1000</v>
      </c>
      <c r="E77" s="83">
        <f t="shared" si="3"/>
        <v>338.24</v>
      </c>
      <c r="F77" s="83">
        <f>(E77*100)/D77</f>
        <v>33.823999999999998</v>
      </c>
    </row>
    <row r="78" spans="1:6" x14ac:dyDescent="0.2">
      <c r="A78" s="55" t="s">
        <v>70</v>
      </c>
      <c r="B78" s="56" t="s">
        <v>71</v>
      </c>
      <c r="C78" s="84">
        <v>1000</v>
      </c>
      <c r="D78" s="84">
        <v>1000</v>
      </c>
      <c r="E78" s="84">
        <v>338.24</v>
      </c>
      <c r="F78" s="84"/>
    </row>
    <row r="79" spans="1:6" x14ac:dyDescent="0.2">
      <c r="A79" s="48" t="s">
        <v>82</v>
      </c>
      <c r="B79" s="48" t="s">
        <v>206</v>
      </c>
      <c r="C79" s="78"/>
      <c r="D79" s="78"/>
      <c r="E79" s="78"/>
      <c r="F79" s="79" t="e">
        <f>(E79*100)/D79</f>
        <v>#DIV/0!</v>
      </c>
    </row>
    <row r="80" spans="1:6" x14ac:dyDescent="0.2">
      <c r="A80" s="49" t="s">
        <v>50</v>
      </c>
      <c r="B80" s="50" t="s">
        <v>51</v>
      </c>
      <c r="C80" s="80">
        <f t="shared" ref="C80:E82" si="4">C81</f>
        <v>0</v>
      </c>
      <c r="D80" s="80">
        <f t="shared" si="4"/>
        <v>0</v>
      </c>
      <c r="E80" s="80">
        <f t="shared" si="4"/>
        <v>487.73</v>
      </c>
      <c r="F80" s="81" t="e">
        <f>(E80*100)/D80</f>
        <v>#DIV/0!</v>
      </c>
    </row>
    <row r="81" spans="1:6" x14ac:dyDescent="0.2">
      <c r="A81" s="51" t="s">
        <v>60</v>
      </c>
      <c r="B81" s="52" t="s">
        <v>61</v>
      </c>
      <c r="C81" s="82">
        <f t="shared" si="4"/>
        <v>0</v>
      </c>
      <c r="D81" s="82">
        <f t="shared" si="4"/>
        <v>0</v>
      </c>
      <c r="E81" s="82">
        <f t="shared" si="4"/>
        <v>487.73</v>
      </c>
      <c r="F81" s="81" t="e">
        <f>(E81*100)/D81</f>
        <v>#DIV/0!</v>
      </c>
    </row>
    <row r="82" spans="1:6" x14ac:dyDescent="0.2">
      <c r="A82" s="53" t="s">
        <v>62</v>
      </c>
      <c r="B82" s="54" t="s">
        <v>63</v>
      </c>
      <c r="C82" s="83">
        <f t="shared" si="4"/>
        <v>0</v>
      </c>
      <c r="D82" s="83">
        <f t="shared" si="4"/>
        <v>0</v>
      </c>
      <c r="E82" s="83">
        <f t="shared" si="4"/>
        <v>487.73</v>
      </c>
      <c r="F82" s="83" t="e">
        <f>(E82*100)/D82</f>
        <v>#DIV/0!</v>
      </c>
    </row>
    <row r="83" spans="1:6" x14ac:dyDescent="0.2">
      <c r="A83" s="55" t="s">
        <v>64</v>
      </c>
      <c r="B83" s="56" t="s">
        <v>65</v>
      </c>
      <c r="C83" s="84">
        <v>0</v>
      </c>
      <c r="D83" s="84">
        <v>0</v>
      </c>
      <c r="E83" s="84">
        <v>487.73</v>
      </c>
      <c r="F83" s="84"/>
    </row>
    <row r="84" spans="1:6" x14ac:dyDescent="0.2">
      <c r="A84" s="48" t="s">
        <v>196</v>
      </c>
      <c r="B84" s="48" t="s">
        <v>207</v>
      </c>
      <c r="C84" s="78"/>
      <c r="D84" s="78"/>
      <c r="E84" s="78"/>
      <c r="F84" s="79" t="e">
        <f>(E84*100)/D84</f>
        <v>#DIV/0!</v>
      </c>
    </row>
    <row r="85" spans="1:6" x14ac:dyDescent="0.2">
      <c r="A85" s="49" t="s">
        <v>80</v>
      </c>
      <c r="B85" s="50" t="s">
        <v>81</v>
      </c>
      <c r="C85" s="80">
        <f>C86</f>
        <v>44435</v>
      </c>
      <c r="D85" s="80">
        <f>D86</f>
        <v>44435</v>
      </c>
      <c r="E85" s="80">
        <f>E86</f>
        <v>26239.39</v>
      </c>
      <c r="F85" s="81">
        <f>(E85*100)/D85</f>
        <v>59.051175874873408</v>
      </c>
    </row>
    <row r="86" spans="1:6" x14ac:dyDescent="0.2">
      <c r="A86" s="51" t="s">
        <v>97</v>
      </c>
      <c r="B86" s="52" t="s">
        <v>98</v>
      </c>
      <c r="C86" s="82">
        <f>C87+C89+C91</f>
        <v>44435</v>
      </c>
      <c r="D86" s="82">
        <f>D87+D89+D91</f>
        <v>44435</v>
      </c>
      <c r="E86" s="82">
        <f>E87+E89+E91</f>
        <v>26239.39</v>
      </c>
      <c r="F86" s="81">
        <f>(E86*100)/D86</f>
        <v>59.051175874873408</v>
      </c>
    </row>
    <row r="87" spans="1:6" x14ac:dyDescent="0.2">
      <c r="A87" s="53" t="s">
        <v>107</v>
      </c>
      <c r="B87" s="54" t="s">
        <v>108</v>
      </c>
      <c r="C87" s="83">
        <f>C88</f>
        <v>2636</v>
      </c>
      <c r="D87" s="83">
        <f>D88</f>
        <v>2636</v>
      </c>
      <c r="E87" s="83">
        <f>E88</f>
        <v>1498.44</v>
      </c>
      <c r="F87" s="83">
        <f>(E87*100)/D87</f>
        <v>56.845220030349012</v>
      </c>
    </row>
    <row r="88" spans="1:6" x14ac:dyDescent="0.2">
      <c r="A88" s="55" t="s">
        <v>109</v>
      </c>
      <c r="B88" s="56" t="s">
        <v>110</v>
      </c>
      <c r="C88" s="84">
        <v>2636</v>
      </c>
      <c r="D88" s="84">
        <v>2636</v>
      </c>
      <c r="E88" s="84">
        <v>1498.44</v>
      </c>
      <c r="F88" s="84"/>
    </row>
    <row r="89" spans="1:6" x14ac:dyDescent="0.2">
      <c r="A89" s="53" t="s">
        <v>117</v>
      </c>
      <c r="B89" s="54" t="s">
        <v>118</v>
      </c>
      <c r="C89" s="83">
        <f>C90</f>
        <v>19908</v>
      </c>
      <c r="D89" s="83">
        <f>D90</f>
        <v>19908</v>
      </c>
      <c r="E89" s="83">
        <f>E90</f>
        <v>6739.44</v>
      </c>
      <c r="F89" s="83">
        <f>(E89*100)/D89</f>
        <v>33.852923447860157</v>
      </c>
    </row>
    <row r="90" spans="1:6" x14ac:dyDescent="0.2">
      <c r="A90" s="55" t="s">
        <v>119</v>
      </c>
      <c r="B90" s="56" t="s">
        <v>120</v>
      </c>
      <c r="C90" s="84">
        <v>19908</v>
      </c>
      <c r="D90" s="84">
        <v>19908</v>
      </c>
      <c r="E90" s="84">
        <v>6739.44</v>
      </c>
      <c r="F90" s="84"/>
    </row>
    <row r="91" spans="1:6" x14ac:dyDescent="0.2">
      <c r="A91" s="53" t="s">
        <v>141</v>
      </c>
      <c r="B91" s="54" t="s">
        <v>142</v>
      </c>
      <c r="C91" s="83">
        <f>C92</f>
        <v>21891</v>
      </c>
      <c r="D91" s="83">
        <f>D92</f>
        <v>21891</v>
      </c>
      <c r="E91" s="83">
        <f>E92</f>
        <v>18001.509999999998</v>
      </c>
      <c r="F91" s="83">
        <f>(E91*100)/D91</f>
        <v>82.232469964825725</v>
      </c>
    </row>
    <row r="92" spans="1:6" x14ac:dyDescent="0.2">
      <c r="A92" s="55" t="s">
        <v>143</v>
      </c>
      <c r="B92" s="56" t="s">
        <v>144</v>
      </c>
      <c r="C92" s="84">
        <v>21891</v>
      </c>
      <c r="D92" s="84">
        <v>21891</v>
      </c>
      <c r="E92" s="84">
        <v>18001.509999999998</v>
      </c>
      <c r="F92" s="84"/>
    </row>
    <row r="93" spans="1:6" x14ac:dyDescent="0.2">
      <c r="A93" s="49" t="s">
        <v>164</v>
      </c>
      <c r="B93" s="50" t="s">
        <v>165</v>
      </c>
      <c r="C93" s="80">
        <f t="shared" ref="C93:E95" si="5">C94</f>
        <v>0</v>
      </c>
      <c r="D93" s="80">
        <f t="shared" si="5"/>
        <v>0</v>
      </c>
      <c r="E93" s="80">
        <f t="shared" si="5"/>
        <v>0</v>
      </c>
      <c r="F93" s="81" t="e">
        <f>(E93*100)/D93</f>
        <v>#DIV/0!</v>
      </c>
    </row>
    <row r="94" spans="1:6" x14ac:dyDescent="0.2">
      <c r="A94" s="51" t="s">
        <v>166</v>
      </c>
      <c r="B94" s="52" t="s">
        <v>167</v>
      </c>
      <c r="C94" s="82">
        <f t="shared" si="5"/>
        <v>0</v>
      </c>
      <c r="D94" s="82">
        <f t="shared" si="5"/>
        <v>0</v>
      </c>
      <c r="E94" s="82">
        <f t="shared" si="5"/>
        <v>0</v>
      </c>
      <c r="F94" s="81" t="e">
        <f>(E94*100)/D94</f>
        <v>#DIV/0!</v>
      </c>
    </row>
    <row r="95" spans="1:6" x14ac:dyDescent="0.2">
      <c r="A95" s="53" t="s">
        <v>168</v>
      </c>
      <c r="B95" s="54" t="s">
        <v>169</v>
      </c>
      <c r="C95" s="83">
        <f t="shared" si="5"/>
        <v>0</v>
      </c>
      <c r="D95" s="83">
        <f t="shared" si="5"/>
        <v>0</v>
      </c>
      <c r="E95" s="83">
        <f t="shared" si="5"/>
        <v>0</v>
      </c>
      <c r="F95" s="83" t="e">
        <f>(E95*100)/D95</f>
        <v>#DIV/0!</v>
      </c>
    </row>
    <row r="96" spans="1:6" x14ac:dyDescent="0.2">
      <c r="A96" s="55" t="s">
        <v>170</v>
      </c>
      <c r="B96" s="56" t="s">
        <v>171</v>
      </c>
      <c r="C96" s="84">
        <v>0</v>
      </c>
      <c r="D96" s="84">
        <v>0</v>
      </c>
      <c r="E96" s="84">
        <v>0</v>
      </c>
      <c r="F96" s="84"/>
    </row>
    <row r="97" spans="1:6" x14ac:dyDescent="0.2">
      <c r="A97" s="49" t="s">
        <v>50</v>
      </c>
      <c r="B97" s="50" t="s">
        <v>51</v>
      </c>
      <c r="C97" s="80">
        <f t="shared" ref="C97:E98" si="6">C98</f>
        <v>44435</v>
      </c>
      <c r="D97" s="80">
        <f t="shared" si="6"/>
        <v>44435</v>
      </c>
      <c r="E97" s="80">
        <f t="shared" si="6"/>
        <v>30825.49</v>
      </c>
      <c r="F97" s="81">
        <f>(E97*100)/D97</f>
        <v>69.37209406998987</v>
      </c>
    </row>
    <row r="98" spans="1:6" x14ac:dyDescent="0.2">
      <c r="A98" s="51" t="s">
        <v>52</v>
      </c>
      <c r="B98" s="52" t="s">
        <v>53</v>
      </c>
      <c r="C98" s="82">
        <f t="shared" si="6"/>
        <v>44435</v>
      </c>
      <c r="D98" s="82">
        <f t="shared" si="6"/>
        <v>44435</v>
      </c>
      <c r="E98" s="82">
        <f t="shared" si="6"/>
        <v>30825.49</v>
      </c>
      <c r="F98" s="81">
        <f>(E98*100)/D98</f>
        <v>69.37209406998987</v>
      </c>
    </row>
    <row r="99" spans="1:6" ht="25.5" x14ac:dyDescent="0.2">
      <c r="A99" s="53" t="s">
        <v>54</v>
      </c>
      <c r="B99" s="54" t="s">
        <v>55</v>
      </c>
      <c r="C99" s="83">
        <f>C100+C101</f>
        <v>44435</v>
      </c>
      <c r="D99" s="83">
        <f>D100+D101</f>
        <v>44435</v>
      </c>
      <c r="E99" s="83">
        <f>E100+E101</f>
        <v>30825.49</v>
      </c>
      <c r="F99" s="83">
        <f>(E99*100)/D99</f>
        <v>69.37209406998987</v>
      </c>
    </row>
    <row r="100" spans="1:6" ht="25.5" x14ac:dyDescent="0.2">
      <c r="A100" s="55" t="s">
        <v>56</v>
      </c>
      <c r="B100" s="56" t="s">
        <v>57</v>
      </c>
      <c r="C100" s="84">
        <v>44435</v>
      </c>
      <c r="D100" s="84">
        <v>44435</v>
      </c>
      <c r="E100" s="84">
        <v>30825.49</v>
      </c>
      <c r="F100" s="84"/>
    </row>
    <row r="101" spans="1:6" ht="25.5" x14ac:dyDescent="0.2">
      <c r="A101" s="55" t="s">
        <v>58</v>
      </c>
      <c r="B101" s="56" t="s">
        <v>59</v>
      </c>
      <c r="C101" s="84">
        <v>0</v>
      </c>
      <c r="D101" s="84">
        <v>0</v>
      </c>
      <c r="E101" s="84">
        <v>0</v>
      </c>
      <c r="F101" s="84"/>
    </row>
    <row r="102" spans="1:6" x14ac:dyDescent="0.2">
      <c r="A102" s="48" t="s">
        <v>197</v>
      </c>
      <c r="B102" s="48" t="s">
        <v>208</v>
      </c>
      <c r="C102" s="78"/>
      <c r="D102" s="78"/>
      <c r="E102" s="78"/>
      <c r="F102" s="79" t="e">
        <f>(E102*100)/D102</f>
        <v>#DIV/0!</v>
      </c>
    </row>
    <row r="103" spans="1:6" ht="38.25" x14ac:dyDescent="0.2">
      <c r="A103" s="47" t="s">
        <v>209</v>
      </c>
      <c r="B103" s="47" t="s">
        <v>210</v>
      </c>
      <c r="C103" s="47" t="s">
        <v>43</v>
      </c>
      <c r="D103" s="47" t="s">
        <v>200</v>
      </c>
      <c r="E103" s="47" t="s">
        <v>201</v>
      </c>
      <c r="F103" s="47" t="s">
        <v>202</v>
      </c>
    </row>
    <row r="104" spans="1:6" x14ac:dyDescent="0.2">
      <c r="A104" s="49" t="s">
        <v>80</v>
      </c>
      <c r="B104" s="50" t="s">
        <v>81</v>
      </c>
      <c r="C104" s="80">
        <f t="shared" ref="C104:E106" si="7">C105</f>
        <v>0</v>
      </c>
      <c r="D104" s="80">
        <f t="shared" si="7"/>
        <v>0</v>
      </c>
      <c r="E104" s="80">
        <f t="shared" si="7"/>
        <v>0</v>
      </c>
      <c r="F104" s="81" t="e">
        <f>(E104*100)/D104</f>
        <v>#DIV/0!</v>
      </c>
    </row>
    <row r="105" spans="1:6" x14ac:dyDescent="0.2">
      <c r="A105" s="51" t="s">
        <v>97</v>
      </c>
      <c r="B105" s="52" t="s">
        <v>98</v>
      </c>
      <c r="C105" s="82">
        <f t="shared" si="7"/>
        <v>0</v>
      </c>
      <c r="D105" s="82">
        <f t="shared" si="7"/>
        <v>0</v>
      </c>
      <c r="E105" s="82">
        <f t="shared" si="7"/>
        <v>0</v>
      </c>
      <c r="F105" s="81" t="e">
        <f>(E105*100)/D105</f>
        <v>#DIV/0!</v>
      </c>
    </row>
    <row r="106" spans="1:6" x14ac:dyDescent="0.2">
      <c r="A106" s="53" t="s">
        <v>117</v>
      </c>
      <c r="B106" s="54" t="s">
        <v>118</v>
      </c>
      <c r="C106" s="83">
        <f t="shared" si="7"/>
        <v>0</v>
      </c>
      <c r="D106" s="83">
        <f t="shared" si="7"/>
        <v>0</v>
      </c>
      <c r="E106" s="83">
        <f t="shared" si="7"/>
        <v>0</v>
      </c>
      <c r="F106" s="83" t="e">
        <f>(E106*100)/D106</f>
        <v>#DIV/0!</v>
      </c>
    </row>
    <row r="107" spans="1:6" x14ac:dyDescent="0.2">
      <c r="A107" s="55" t="s">
        <v>119</v>
      </c>
      <c r="B107" s="56" t="s">
        <v>120</v>
      </c>
      <c r="C107" s="84">
        <v>0</v>
      </c>
      <c r="D107" s="84">
        <v>0</v>
      </c>
      <c r="E107" s="84">
        <v>0</v>
      </c>
      <c r="F107" s="84"/>
    </row>
    <row r="108" spans="1:6" x14ac:dyDescent="0.2">
      <c r="A108" s="49" t="s">
        <v>50</v>
      </c>
      <c r="B108" s="50" t="s">
        <v>51</v>
      </c>
      <c r="C108" s="80">
        <f t="shared" ref="C108:E110" si="8">C109</f>
        <v>0</v>
      </c>
      <c r="D108" s="80">
        <f t="shared" si="8"/>
        <v>0</v>
      </c>
      <c r="E108" s="80">
        <f t="shared" si="8"/>
        <v>0</v>
      </c>
      <c r="F108" s="81" t="e">
        <f>(E108*100)/D108</f>
        <v>#DIV/0!</v>
      </c>
    </row>
    <row r="109" spans="1:6" x14ac:dyDescent="0.2">
      <c r="A109" s="51" t="s">
        <v>72</v>
      </c>
      <c r="B109" s="52" t="s">
        <v>73</v>
      </c>
      <c r="C109" s="82">
        <f t="shared" si="8"/>
        <v>0</v>
      </c>
      <c r="D109" s="82">
        <f t="shared" si="8"/>
        <v>0</v>
      </c>
      <c r="E109" s="82">
        <f t="shared" si="8"/>
        <v>0</v>
      </c>
      <c r="F109" s="81" t="e">
        <f>(E109*100)/D109</f>
        <v>#DIV/0!</v>
      </c>
    </row>
    <row r="110" spans="1:6" ht="25.5" x14ac:dyDescent="0.2">
      <c r="A110" s="53" t="s">
        <v>74</v>
      </c>
      <c r="B110" s="54" t="s">
        <v>75</v>
      </c>
      <c r="C110" s="83">
        <f t="shared" si="8"/>
        <v>0</v>
      </c>
      <c r="D110" s="83">
        <f t="shared" si="8"/>
        <v>0</v>
      </c>
      <c r="E110" s="83">
        <f t="shared" si="8"/>
        <v>0</v>
      </c>
      <c r="F110" s="83" t="e">
        <f>(E110*100)/D110</f>
        <v>#DIV/0!</v>
      </c>
    </row>
    <row r="111" spans="1:6" x14ac:dyDescent="0.2">
      <c r="A111" s="55" t="s">
        <v>76</v>
      </c>
      <c r="B111" s="56" t="s">
        <v>77</v>
      </c>
      <c r="C111" s="84">
        <v>0</v>
      </c>
      <c r="D111" s="84">
        <v>0</v>
      </c>
      <c r="E111" s="84">
        <v>0</v>
      </c>
      <c r="F111" s="84"/>
    </row>
    <row r="112" spans="1:6" x14ac:dyDescent="0.2">
      <c r="A112" s="48" t="s">
        <v>195</v>
      </c>
      <c r="B112" s="48" t="s">
        <v>203</v>
      </c>
      <c r="C112" s="78"/>
      <c r="D112" s="78"/>
      <c r="E112" s="78"/>
      <c r="F112" s="79" t="e">
        <f>(E112*100)/D112</f>
        <v>#DIV/0!</v>
      </c>
    </row>
    <row r="113" spans="1:6" x14ac:dyDescent="0.2">
      <c r="A113" s="49" t="s">
        <v>50</v>
      </c>
      <c r="B113" s="50" t="s">
        <v>51</v>
      </c>
      <c r="C113" s="80">
        <f t="shared" ref="C113:E115" si="9">C114</f>
        <v>0</v>
      </c>
      <c r="D113" s="80">
        <f t="shared" si="9"/>
        <v>0</v>
      </c>
      <c r="E113" s="80">
        <f t="shared" si="9"/>
        <v>1393.59</v>
      </c>
      <c r="F113" s="81" t="e">
        <f>(E113*100)/D113</f>
        <v>#DIV/0!</v>
      </c>
    </row>
    <row r="114" spans="1:6" x14ac:dyDescent="0.2">
      <c r="A114" s="51" t="s">
        <v>52</v>
      </c>
      <c r="B114" s="52" t="s">
        <v>53</v>
      </c>
      <c r="C114" s="82">
        <f t="shared" si="9"/>
        <v>0</v>
      </c>
      <c r="D114" s="82">
        <f t="shared" si="9"/>
        <v>0</v>
      </c>
      <c r="E114" s="82">
        <f t="shared" si="9"/>
        <v>1393.59</v>
      </c>
      <c r="F114" s="81" t="e">
        <f>(E114*100)/D114</f>
        <v>#DIV/0!</v>
      </c>
    </row>
    <row r="115" spans="1:6" ht="25.5" x14ac:dyDescent="0.2">
      <c r="A115" s="53" t="s">
        <v>54</v>
      </c>
      <c r="B115" s="54" t="s">
        <v>55</v>
      </c>
      <c r="C115" s="83">
        <f t="shared" si="9"/>
        <v>0</v>
      </c>
      <c r="D115" s="83">
        <f t="shared" si="9"/>
        <v>0</v>
      </c>
      <c r="E115" s="83">
        <f t="shared" si="9"/>
        <v>1393.59</v>
      </c>
      <c r="F115" s="83" t="e">
        <f>(E115*100)/D115</f>
        <v>#DIV/0!</v>
      </c>
    </row>
    <row r="116" spans="1:6" ht="25.5" x14ac:dyDescent="0.2">
      <c r="A116" s="55" t="s">
        <v>56</v>
      </c>
      <c r="B116" s="56" t="s">
        <v>57</v>
      </c>
      <c r="C116" s="84">
        <v>0</v>
      </c>
      <c r="D116" s="84">
        <v>0</v>
      </c>
      <c r="E116" s="84">
        <v>1393.59</v>
      </c>
      <c r="F116" s="84"/>
    </row>
    <row r="117" spans="1:6" x14ac:dyDescent="0.2">
      <c r="A117" s="48" t="s">
        <v>197</v>
      </c>
      <c r="B117" s="48" t="s">
        <v>208</v>
      </c>
      <c r="C117" s="78"/>
      <c r="D117" s="78"/>
      <c r="E117" s="78"/>
      <c r="F117" s="79" t="e">
        <f>(E117*100)/D117</f>
        <v>#DIV/0!</v>
      </c>
    </row>
    <row r="118" spans="1:6" s="57" customFormat="1" x14ac:dyDescent="0.2"/>
    <row r="119" spans="1:6" s="57" customFormat="1" x14ac:dyDescent="0.2"/>
    <row r="120" spans="1:6" s="57" customFormat="1" x14ac:dyDescent="0.2"/>
    <row r="121" spans="1:6" s="57" customFormat="1" x14ac:dyDescent="0.2"/>
    <row r="122" spans="1:6" s="57" customFormat="1" x14ac:dyDescent="0.2"/>
    <row r="123" spans="1:6" s="57" customFormat="1" x14ac:dyDescent="0.2"/>
    <row r="124" spans="1:6" s="57" customFormat="1" x14ac:dyDescent="0.2"/>
    <row r="125" spans="1:6" s="57" customFormat="1" x14ac:dyDescent="0.2"/>
    <row r="126" spans="1:6" s="57" customFormat="1" x14ac:dyDescent="0.2"/>
    <row r="127" spans="1:6" s="57" customFormat="1" x14ac:dyDescent="0.2"/>
    <row r="128" spans="1:6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pans="1:3" s="57" customFormat="1" x14ac:dyDescent="0.2"/>
    <row r="1250" spans="1:3" s="57" customFormat="1" x14ac:dyDescent="0.2"/>
    <row r="1251" spans="1:3" s="57" customFormat="1" x14ac:dyDescent="0.2"/>
    <row r="1252" spans="1:3" s="57" customFormat="1" x14ac:dyDescent="0.2"/>
    <row r="1253" spans="1:3" s="57" customFormat="1" x14ac:dyDescent="0.2"/>
    <row r="1254" spans="1:3" s="57" customFormat="1" x14ac:dyDescent="0.2"/>
    <row r="1255" spans="1:3" s="57" customFormat="1" x14ac:dyDescent="0.2"/>
    <row r="1256" spans="1:3" s="57" customFormat="1" x14ac:dyDescent="0.2"/>
    <row r="1257" spans="1:3" s="57" customFormat="1" x14ac:dyDescent="0.2"/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57"/>
      <c r="B1285" s="57"/>
      <c r="C1285" s="57"/>
    </row>
    <row r="1286" spans="1:3" x14ac:dyDescent="0.2">
      <c r="A1286" s="57"/>
      <c r="B1286" s="57"/>
      <c r="C1286" s="57"/>
    </row>
    <row r="1287" spans="1:3" x14ac:dyDescent="0.2">
      <c r="A1287" s="57"/>
      <c r="B1287" s="57"/>
      <c r="C1287" s="57"/>
    </row>
    <row r="1288" spans="1:3" x14ac:dyDescent="0.2">
      <c r="A1288" s="57"/>
      <c r="B1288" s="57"/>
      <c r="C1288" s="57"/>
    </row>
    <row r="1289" spans="1:3" x14ac:dyDescent="0.2">
      <c r="A1289" s="57"/>
      <c r="B1289" s="57"/>
      <c r="C1289" s="57"/>
    </row>
    <row r="1290" spans="1:3" x14ac:dyDescent="0.2">
      <c r="A1290" s="57"/>
      <c r="B1290" s="57"/>
      <c r="C1290" s="57"/>
    </row>
    <row r="1291" spans="1:3" x14ac:dyDescent="0.2">
      <c r="A1291" s="57"/>
      <c r="B1291" s="57"/>
      <c r="C1291" s="57"/>
    </row>
    <row r="1292" spans="1:3" x14ac:dyDescent="0.2">
      <c r="A1292" s="57"/>
      <c r="B1292" s="57"/>
      <c r="C1292" s="57"/>
    </row>
    <row r="1293" spans="1:3" x14ac:dyDescent="0.2">
      <c r="A1293" s="57"/>
      <c r="B1293" s="57"/>
      <c r="C1293" s="57"/>
    </row>
    <row r="1294" spans="1:3" x14ac:dyDescent="0.2">
      <c r="A1294" s="57"/>
      <c r="B1294" s="57"/>
      <c r="C1294" s="57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  <row r="7966" s="40" customFormat="1" x14ac:dyDescent="0.2"/>
    <row r="7967" s="40" customFormat="1" x14ac:dyDescent="0.2"/>
    <row r="7968" s="40" customFormat="1" x14ac:dyDescent="0.2"/>
    <row r="7969" s="40" customFormat="1" x14ac:dyDescent="0.2"/>
    <row r="7970" s="40" customFormat="1" x14ac:dyDescent="0.2"/>
    <row r="7971" s="40" customFormat="1" x14ac:dyDescent="0.2"/>
    <row r="7972" s="40" customFormat="1" x14ac:dyDescent="0.2"/>
    <row r="7973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Jelena Tonković</cp:lastModifiedBy>
  <cp:lastPrinted>2026-03-24T12:36:45Z</cp:lastPrinted>
  <dcterms:created xsi:type="dcterms:W3CDTF">2022-08-12T12:51:27Z</dcterms:created>
  <dcterms:modified xsi:type="dcterms:W3CDTF">2026-03-24T14:09:33Z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