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zivic\Documents\Web\"/>
    </mc:Choice>
  </mc:AlternateContent>
  <xr:revisionPtr revIDLastSave="0" documentId="8_{A7570834-BC71-43BA-A258-42AF75756594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09" i="15"/>
  <c r="F107" i="15"/>
  <c r="E107" i="15"/>
  <c r="D107" i="15"/>
  <c r="C107" i="15"/>
  <c r="F106" i="15"/>
  <c r="E106" i="15"/>
  <c r="D106" i="15"/>
  <c r="C106" i="15"/>
  <c r="F105" i="15"/>
  <c r="E105" i="15"/>
  <c r="D105" i="15"/>
  <c r="C105" i="15"/>
  <c r="F103" i="15"/>
  <c r="E103" i="15"/>
  <c r="D103" i="15"/>
  <c r="C103" i="15"/>
  <c r="F100" i="15"/>
  <c r="E100" i="15"/>
  <c r="D100" i="15"/>
  <c r="C100" i="15"/>
  <c r="F99" i="15"/>
  <c r="E99" i="15"/>
  <c r="D99" i="15"/>
  <c r="C99" i="15"/>
  <c r="F98" i="15"/>
  <c r="E98" i="15"/>
  <c r="D98" i="15"/>
  <c r="C98" i="15"/>
  <c r="F96" i="15"/>
  <c r="F94" i="15"/>
  <c r="E94" i="15"/>
  <c r="D94" i="15"/>
  <c r="C94" i="15"/>
  <c r="F93" i="15"/>
  <c r="E93" i="15"/>
  <c r="D93" i="15"/>
  <c r="C93" i="15"/>
  <c r="F92" i="15"/>
  <c r="E92" i="15"/>
  <c r="D92" i="15"/>
  <c r="C92" i="15"/>
  <c r="F90" i="15"/>
  <c r="E90" i="15"/>
  <c r="D90" i="15"/>
  <c r="C90" i="15"/>
  <c r="F89" i="15"/>
  <c r="E89" i="15"/>
  <c r="D89" i="15"/>
  <c r="C89" i="15"/>
  <c r="F88" i="15"/>
  <c r="E88" i="15"/>
  <c r="D88" i="15"/>
  <c r="C88" i="15"/>
  <c r="F87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2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2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84" i="3"/>
  <c r="K84" i="3"/>
  <c r="L83" i="3"/>
  <c r="K83" i="3"/>
  <c r="J83" i="3"/>
  <c r="I83" i="3"/>
  <c r="H83" i="3"/>
  <c r="G83" i="3"/>
  <c r="L82" i="3"/>
  <c r="K82" i="3"/>
  <c r="J82" i="3"/>
  <c r="I82" i="3"/>
  <c r="H82" i="3"/>
  <c r="G82" i="3"/>
  <c r="L81" i="3"/>
  <c r="K81" i="3"/>
  <c r="L80" i="3"/>
  <c r="K80" i="3"/>
  <c r="J80" i="3"/>
  <c r="I80" i="3"/>
  <c r="H80" i="3"/>
  <c r="G80" i="3"/>
  <c r="L79" i="3"/>
  <c r="K79" i="3"/>
  <c r="L78" i="3"/>
  <c r="K78" i="3"/>
  <c r="J78" i="3"/>
  <c r="I78" i="3"/>
  <c r="H78" i="3"/>
  <c r="G78" i="3"/>
  <c r="L77" i="3"/>
  <c r="K77" i="3"/>
  <c r="J77" i="3"/>
  <c r="I77" i="3"/>
  <c r="H77" i="3"/>
  <c r="G77" i="3"/>
  <c r="L76" i="3"/>
  <c r="K76" i="3"/>
  <c r="J76" i="3"/>
  <c r="I76" i="3"/>
  <c r="H76" i="3"/>
  <c r="G76" i="3"/>
  <c r="L75" i="3"/>
  <c r="K75" i="3"/>
  <c r="L74" i="3"/>
  <c r="K74" i="3"/>
  <c r="L73" i="3"/>
  <c r="K73" i="3"/>
  <c r="J73" i="3"/>
  <c r="I73" i="3"/>
  <c r="H73" i="3"/>
  <c r="G73" i="3"/>
  <c r="L72" i="3"/>
  <c r="K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J63" i="3"/>
  <c r="I63" i="3"/>
  <c r="H63" i="3"/>
  <c r="G63" i="3"/>
  <c r="L62" i="3"/>
  <c r="K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J51" i="3"/>
  <c r="I51" i="3"/>
  <c r="H51" i="3"/>
  <c r="G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<sst xmlns="http://schemas.openxmlformats.org/spreadsheetml/2006/main" count="480" uniqueCount="213">
  <si>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</si>
  <si>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</si>
  <si>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</si>
  <si>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</si>
  <si>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</si>
  <si>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</si>
  <si>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</si>
  <si>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</si>
  <si>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</si>
  <si>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</si>
  <si>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</si>
  <si>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</si>
  <si>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</si>
  <si>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</si>
  <si>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</si>
  <si>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</si>
  <si>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</si>
  <si>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</si>
  <si>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</si>
  <si>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</si>
  <si>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</si>
  <si>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</si>
  <si>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</si>
  <si>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</si>
  <si>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</si>
  <si>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</si>
  <si>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</si>
  <si>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</si>
  <si>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</si>
  <si>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</si>
  <si>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</si>
  <si>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</si>
  <si>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</si>
  <si>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</si>
  <si>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</si>
  <si>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</si>
  <si>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</si>
  <si>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</si>
  <si>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</si>
  <si>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</si>
  <si>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</si>
  <si>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</si>
  <si>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</si>
  <si>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</si>
  <si>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</si>
  <si>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</si>
  <si>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</si>
  <si>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</si>
  <si>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</si>
  <si>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</si>
  <si>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</si>
  <si>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</si>
  <si>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</si>
  <si>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</si>
  <si>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</si>
  <si>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</si>
  <si>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</si>
  <si>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</si>
  <si>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</si>
  <si>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</si>
  <si>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</si>
  <si>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</si>
  <si>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</si>
  <si>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</si>
  <si>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</si>
  <si>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</si>
  <si>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</si>
  <si>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</si>
  <si>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</si>
  <si>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</si>
  <si>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</si>
  <si>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</si>
  <si>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</si>
  <si>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</si>
  <si>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</si>
  <si>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</si>
  <si>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</si>
  <si>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</si>
  <si>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</si>
  <si>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</si>
  <si>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</si>
  <si>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</si>
  <si>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</si>
  <si>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</si>
  <si>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</si>
  <si>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</si>
  <si>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</si>
  <si>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</si>
  <si>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</si>
  <si>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</si>
  <si>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</si>
  <si>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</si>
  <si>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</si>
  <si>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</si>
  <si>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</si>
  <si>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</si>
  <si>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</si>
  <si>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</si>
  <si>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</si>
  <si>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</si>
  <si>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</si>
  <si>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</si>
  <si>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</si>
  <si>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</si>
  <si>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</si>
  <si>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</si>
  <si>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</si>
  <si>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</si>
  <si>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</si>
  <si>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</si>
  <si>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</si>
  <si>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</si>
  <si>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</si>
  <si>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</si>
  <si>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</si>
  <si>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</si>
  <si>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</si>
  <si>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</si>
  <si>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</si>
  <si>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</si>
  <si>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</si>
  <si>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</si>
  <si>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</si>
  <si>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</si>
  <si>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</si>
  <si>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</si>
  <si>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</si>
  <si>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</si>
  <si>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</si>
  <si>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</si>
  <si>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</si>
  <si>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</si>
  <si>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</si>
  <si>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</si>
  <si>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</si>
  <si>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</si>
  <si>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</si>
  <si>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</si>
  <si>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</si>
  <si>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</si>
  <si>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</si>
  <si>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</si>
  <si>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</si>
  <si>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</si>
  <si>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</si>
  <si>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</si>
  <si>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</si>
  <si>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</si>
  <si>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</si>
  <si>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</si>
  <si>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</si>
  <si>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</si>
  <si>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</si>
  <si>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</si>
  <si>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</si>
  <si>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</si>
  <si>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</si>
  <si>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</si>
  <si>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</si>
  <si>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</si>
  <si>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</si>
  <si>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</si>
  <si>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</si>
  <si>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</si>
  <si>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</si>
  <si>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</si>
  <si>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</si>
  <si>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</si>
  <si>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</si>
  <si>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</si>
  <si>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</si>
  <si>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</si>
  <si>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</si>
  <si>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</si>
  <si>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</si>
  <si>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</si>
  <si>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</si>
  <si>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</si>
  <si>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</si>
  <si>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</si>
  <si>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</si>
  <si>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</si>
  <si>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</si>
  <si>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</si>
  <si>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</si>
  <si>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</si>
  <si>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</si>
  <si>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</si>
  <si>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</si>
  <si>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</si>
  <si>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</si>
  <si>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</si>
  <si>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</si>
  <si>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</si>
  <si>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</si>
  <si>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</si>
  <si>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</si>
  <si>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4323 SLAVONSKI BROD OPĆINSKI SUD</t>
  </si>
  <si>
    <t xml:space="preserve">2803 Vođenje sudskih postupaka 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</si>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</sst>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2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5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09" t="s">
        <v>31</v>
      </c>
      <c r="C7" s="109"/>
      <c r="D7" s="109"/>
      <c r="E7" s="109"/>
      <c r="F7" s="109"/>
      <c r="G7" s="6"/>
      <c r="H7" s="7"/>
      <c r="I7" s="7"/>
      <c r="J7" s="7"/>
      <c r="K7" s="23"/>
      <c r="L7" s="23"/>
    </row>
    <row r="8" spans="2:13" ht="25.5" x14ac:dyDescent="0.25">
      <c r="B8" s="103" t="s">
        <v>3</v>
      </c>
      <c r="C8" s="103"/>
      <c r="D8" s="103"/>
      <c r="E8" s="103"/>
      <c r="F8" s="103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4">
        <v>1</v>
      </c>
      <c r="C9" s="104"/>
      <c r="D9" s="104"/>
      <c r="E9" s="104"/>
      <c r="F9" s="105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99" t="s">
        <v>8</v>
      </c>
      <c r="C10" s="100"/>
      <c r="D10" s="100"/>
      <c r="E10" s="100"/>
      <c r="F10" s="101"/>
      <c r="G10" s="85">
        <v>4566521.04</v>
      </c>
      <c r="H10" s="86">
        <v>4929610</v>
      </c>
      <c r="I10" s="86">
        <v>4799650</v>
      </c>
      <c r="J10" s="86">
        <v>4797879.4000000004</v>
      </c>
      <c r="K10" s="86"/>
      <c r="L10" s="86"/>
    </row>
    <row r="11" spans="2:13" x14ac:dyDescent="0.25">
      <c r="B11" s="102" t="s">
        <v>7</v>
      </c>
      <c r="C11" s="101"/>
      <c r="D11" s="101"/>
      <c r="E11" s="101"/>
      <c r="F11" s="101"/>
      <c r="G11" s="85"/>
      <c r="H11" s="86"/>
      <c r="I11" s="86"/>
      <c r="J11" s="86"/>
      <c r="K11" s="86"/>
      <c r="L11" s="86"/>
    </row>
    <row r="12" spans="2:13" x14ac:dyDescent="0.25">
      <c r="B12" s="96" t="s">
        <v>0</v>
      </c>
      <c r="C12" s="97"/>
      <c r="D12" s="97"/>
      <c r="E12" s="97"/>
      <c r="F12" s="98"/>
      <c r="G12" s="87">
        <f>ROUND(G10+G11,2)</f>
        <v>4566521.04</v>
      </c>
      <c r="H12" s="87">
        <f>ROUND(H10+H11,2)</f>
        <v>4929610</v>
      </c>
      <c r="I12" s="87">
        <f>ROUND(I10+I11,2)</f>
        <v>4799650</v>
      </c>
      <c r="J12" s="87">
        <f>ROUND(J10+J11,2)</f>
        <v>4797879.4000000004</v>
      </c>
      <c r="K12" s="88">
        <f>J12/G12*100</f>
        <v>105.06640302263899</v>
      </c>
      <c r="L12" s="88">
        <f>J12/I12*100</f>
        <v>99.963109810090302</v>
      </c>
    </row>
    <row r="13" spans="2:13" x14ac:dyDescent="0.25">
      <c r="B13" s="108" t="s">
        <v>9</v>
      </c>
      <c r="C13" s="100"/>
      <c r="D13" s="100"/>
      <c r="E13" s="100"/>
      <c r="F13" s="100"/>
      <c r="G13" s="89">
        <v>4508591.6900000004</v>
      </c>
      <c r="H13" s="86">
        <v>4923435</v>
      </c>
      <c r="I13" s="86">
        <v>4793475</v>
      </c>
      <c r="J13" s="86">
        <v>4791403.88</v>
      </c>
      <c r="K13" s="86"/>
      <c r="L13" s="86"/>
    </row>
    <row r="14" spans="2:13" x14ac:dyDescent="0.25">
      <c r="B14" s="102" t="s">
        <v>10</v>
      </c>
      <c r="C14" s="101"/>
      <c r="D14" s="101"/>
      <c r="E14" s="101"/>
      <c r="F14" s="101"/>
      <c r="G14" s="85">
        <v>57547.15</v>
      </c>
      <c r="H14" s="86">
        <v>6175</v>
      </c>
      <c r="I14" s="86">
        <v>6175</v>
      </c>
      <c r="J14" s="86">
        <v>6174.24</v>
      </c>
      <c r="K14" s="86"/>
      <c r="L14" s="86"/>
    </row>
    <row r="15" spans="2:13" x14ac:dyDescent="0.25">
      <c r="B15" s="15" t="s">
        <v>1</v>
      </c>
      <c r="C15" s="16"/>
      <c r="D15" s="16"/>
      <c r="E15" s="16"/>
      <c r="F15" s="16"/>
      <c r="G15" s="87">
        <f>ROUND(G13+G14,2)</f>
        <v>4566138.84</v>
      </c>
      <c r="H15" s="87">
        <f>ROUND(H13+H14,2)</f>
        <v>4929610</v>
      </c>
      <c r="I15" s="87">
        <f>ROUND(I13+I14,2)</f>
        <v>4799650</v>
      </c>
      <c r="J15" s="87">
        <f>ROUND(J13+J14,2)</f>
        <v>4797578.12</v>
      </c>
      <c r="K15" s="88">
        <f>J15/G15*100</f>
        <v>105.06859927194</v>
      </c>
      <c r="L15" s="88">
        <f>J15/I15*100</f>
        <v>99.956832685716705</v>
      </c>
    </row>
    <row r="16" spans="2:13" x14ac:dyDescent="0.25">
      <c r="B16" s="107" t="s">
        <v>2</v>
      </c>
      <c r="C16" s="97"/>
      <c r="D16" s="97"/>
      <c r="E16" s="97"/>
      <c r="F16" s="97"/>
      <c r="G16" s="90">
        <f>ROUND(G12-G15,2)</f>
        <v>382.2</v>
      </c>
      <c r="H16" s="90">
        <f>ROUND(H12-H15,2)</f>
        <v>0</v>
      </c>
      <c r="I16" s="90">
        <f>ROUND(I12-I15,2)</f>
        <v>0</v>
      </c>
      <c r="J16" s="90">
        <f>ROUND(J12-J15,2)</f>
        <v>301.27999999999997</v>
      </c>
      <c r="K16" s="88">
        <f>J16/G16*100</f>
        <v>78.827838827838804</v>
      </c>
      <c r="L16" s="88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09" t="s">
        <v>28</v>
      </c>
      <c r="C18" s="109"/>
      <c r="D18" s="109"/>
      <c r="E18" s="109"/>
      <c r="F18" s="109"/>
      <c r="G18" s="8"/>
      <c r="H18" s="8"/>
      <c r="I18" s="8"/>
      <c r="J18" s="8"/>
      <c r="K18" s="2"/>
      <c r="L18" s="2"/>
      <c r="M18" s="2"/>
    </row>
    <row r="19" spans="1:49" ht="25.5" x14ac:dyDescent="0.25">
      <c r="B19" s="103" t="s">
        <v>3</v>
      </c>
      <c r="C19" s="103"/>
      <c r="D19" s="103"/>
      <c r="E19" s="103"/>
      <c r="F19" s="103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0">
        <v>1</v>
      </c>
      <c r="C20" s="111"/>
      <c r="D20" s="111"/>
      <c r="E20" s="111"/>
      <c r="F20" s="111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99" t="s">
        <v>11</v>
      </c>
      <c r="C21" s="112"/>
      <c r="D21" s="112"/>
      <c r="E21" s="112"/>
      <c r="F21" s="112"/>
      <c r="G21" s="91"/>
      <c r="H21" s="86"/>
      <c r="I21" s="86"/>
      <c r="J21" s="86"/>
      <c r="K21" s="86"/>
      <c r="L21" s="86"/>
    </row>
    <row r="22" spans="1:49" x14ac:dyDescent="0.25">
      <c r="B22" s="99" t="s">
        <v>12</v>
      </c>
      <c r="C22" s="100"/>
      <c r="D22" s="100"/>
      <c r="E22" s="100"/>
      <c r="F22" s="100"/>
      <c r="G22" s="89"/>
      <c r="H22" s="86"/>
      <c r="I22" s="86"/>
      <c r="J22" s="86"/>
      <c r="K22" s="86"/>
      <c r="L22" s="86"/>
    </row>
    <row r="23" spans="1:49" ht="15" customHeight="1" x14ac:dyDescent="0.25">
      <c r="B23" s="113" t="s">
        <v>23</v>
      </c>
      <c r="C23" s="114"/>
      <c r="D23" s="114"/>
      <c r="E23" s="114"/>
      <c r="F23" s="115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30" customFormat="1" ht="15" customHeight="1" x14ac:dyDescent="0.25">
      <c r="A24"/>
      <c r="B24" s="99" t="s">
        <v>5</v>
      </c>
      <c r="C24" s="100"/>
      <c r="D24" s="100"/>
      <c r="E24" s="100"/>
      <c r="F24" s="100"/>
      <c r="G24" s="89">
        <v>35.76</v>
      </c>
      <c r="H24" s="86"/>
      <c r="I24" s="86"/>
      <c r="J24" s="86">
        <v>417.96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99" t="s">
        <v>27</v>
      </c>
      <c r="C25" s="100"/>
      <c r="D25" s="100"/>
      <c r="E25" s="100"/>
      <c r="F25" s="100"/>
      <c r="G25" s="89">
        <v>-417.96</v>
      </c>
      <c r="H25" s="86"/>
      <c r="I25" s="86"/>
      <c r="J25" s="86">
        <v>-719.24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3" t="s">
        <v>29</v>
      </c>
      <c r="C26" s="114"/>
      <c r="D26" s="114"/>
      <c r="E26" s="114"/>
      <c r="F26" s="115"/>
      <c r="G26" s="94">
        <f>ROUND(G24+G25,2)</f>
        <v>-382.2</v>
      </c>
      <c r="H26" s="94">
        <f>ROUND(H24+H25,2)</f>
        <v>0</v>
      </c>
      <c r="I26" s="94">
        <f>ROUND(I24+I25,2)</f>
        <v>0</v>
      </c>
      <c r="J26" s="94">
        <f>ROUND(J24+J25,2)</f>
        <v>-301.27999999999997</v>
      </c>
      <c r="K26" s="93">
        <f>J26/G26*100</f>
        <v>78.827838827838804</v>
      </c>
      <c r="L26" s="93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6" t="s">
        <v>30</v>
      </c>
      <c r="C27" s="106"/>
      <c r="D27" s="106"/>
      <c r="E27" s="106"/>
      <c r="F27" s="106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5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19" t="s">
        <v>3</v>
      </c>
      <c r="C8" s="120"/>
      <c r="D8" s="120"/>
      <c r="E8" s="120"/>
      <c r="F8" s="121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6">
        <v>1</v>
      </c>
      <c r="C9" s="117"/>
      <c r="D9" s="117"/>
      <c r="E9" s="117"/>
      <c r="F9" s="118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4566521.04</v>
      </c>
      <c r="H10" s="65">
        <f>H11</f>
        <v>4929610</v>
      </c>
      <c r="I10" s="65">
        <f>I11</f>
        <v>4799650</v>
      </c>
      <c r="J10" s="65">
        <f>J11</f>
        <v>4797879.4000000004</v>
      </c>
      <c r="K10" s="69">
        <f t="shared" ref="K10:K24" si="0">(J10*100)/G10</f>
        <v>105.06640302263887</v>
      </c>
      <c r="L10" s="69">
        <f t="shared" ref="L10:L24" si="1">(J10*100)/I10</f>
        <v>99.963109810090316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G12+G15+G18+G21</f>
        <v>4566521.04</v>
      </c>
      <c r="H11" s="65">
        <f>H12+H15+H18+H21</f>
        <v>4929610</v>
      </c>
      <c r="I11" s="65">
        <f>I12+I15+I18+I21</f>
        <v>4799650</v>
      </c>
      <c r="J11" s="65">
        <f>J12+J15+J18+J21</f>
        <v>4797879.4000000004</v>
      </c>
      <c r="K11" s="65">
        <f t="shared" si="0"/>
        <v>105.06640302263887</v>
      </c>
      <c r="L11" s="65">
        <f t="shared" si="1"/>
        <v>99.963109810090316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5000</v>
      </c>
      <c r="I12" s="65">
        <f t="shared" si="2"/>
        <v>5000</v>
      </c>
      <c r="J12" s="65">
        <f t="shared" si="2"/>
        <v>4300</v>
      </c>
      <c r="K12" s="65" t="e">
        <f t="shared" si="0"/>
        <v>#DIV/0!</v>
      </c>
      <c r="L12" s="65">
        <f t="shared" si="1"/>
        <v>86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5000</v>
      </c>
      <c r="I13" s="65">
        <f t="shared" si="2"/>
        <v>5000</v>
      </c>
      <c r="J13" s="65">
        <f t="shared" si="2"/>
        <v>4300</v>
      </c>
      <c r="K13" s="65" t="e">
        <f t="shared" si="0"/>
        <v>#DIV/0!</v>
      </c>
      <c r="L13" s="65">
        <f t="shared" si="1"/>
        <v>86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5000</v>
      </c>
      <c r="I14" s="66">
        <v>5000</v>
      </c>
      <c r="J14" s="66">
        <v>4300</v>
      </c>
      <c r="K14" s="66" t="e">
        <f t="shared" si="0"/>
        <v>#DIV/0!</v>
      </c>
      <c r="L14" s="66">
        <f t="shared" si="1"/>
        <v>86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90.16</v>
      </c>
      <c r="H15" s="65">
        <f t="shared" si="3"/>
        <v>0</v>
      </c>
      <c r="I15" s="65">
        <f t="shared" si="3"/>
        <v>0</v>
      </c>
      <c r="J15" s="65">
        <f t="shared" si="3"/>
        <v>100.42</v>
      </c>
      <c r="K15" s="65">
        <f t="shared" si="0"/>
        <v>111.37976929902396</v>
      </c>
      <c r="L15" s="65" t="e">
        <f t="shared" si="1"/>
        <v>#DIV/0!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90.16</v>
      </c>
      <c r="H16" s="65">
        <f t="shared" si="3"/>
        <v>0</v>
      </c>
      <c r="I16" s="65">
        <f t="shared" si="3"/>
        <v>0</v>
      </c>
      <c r="J16" s="65">
        <f t="shared" si="3"/>
        <v>100.42</v>
      </c>
      <c r="K16" s="65">
        <f t="shared" si="0"/>
        <v>111.37976929902396</v>
      </c>
      <c r="L16" s="65" t="e">
        <f t="shared" si="1"/>
        <v>#DIV/0!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90.16</v>
      </c>
      <c r="H17" s="66">
        <v>0</v>
      </c>
      <c r="I17" s="66">
        <v>0</v>
      </c>
      <c r="J17" s="66">
        <v>100.42</v>
      </c>
      <c r="K17" s="66">
        <f t="shared" si="0"/>
        <v>111.37976929902396</v>
      </c>
      <c r="L17" s="66" t="e">
        <f t="shared" si="1"/>
        <v>#DIV/0!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1733.18</v>
      </c>
      <c r="H18" s="65">
        <f t="shared" si="4"/>
        <v>1900</v>
      </c>
      <c r="I18" s="65">
        <f t="shared" si="4"/>
        <v>1900</v>
      </c>
      <c r="J18" s="65">
        <f t="shared" si="4"/>
        <v>1881.83</v>
      </c>
      <c r="K18" s="65">
        <f t="shared" si="0"/>
        <v>108.57672024832965</v>
      </c>
      <c r="L18" s="65">
        <f t="shared" si="1"/>
        <v>99.043684210526322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1733.18</v>
      </c>
      <c r="H19" s="65">
        <f t="shared" si="4"/>
        <v>1900</v>
      </c>
      <c r="I19" s="65">
        <f t="shared" si="4"/>
        <v>1900</v>
      </c>
      <c r="J19" s="65">
        <f t="shared" si="4"/>
        <v>1881.83</v>
      </c>
      <c r="K19" s="65">
        <f t="shared" si="0"/>
        <v>108.57672024832965</v>
      </c>
      <c r="L19" s="65">
        <f t="shared" si="1"/>
        <v>99.043684210526322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1733.18</v>
      </c>
      <c r="H20" s="66">
        <v>1900</v>
      </c>
      <c r="I20" s="66">
        <v>1900</v>
      </c>
      <c r="J20" s="66">
        <v>1881.83</v>
      </c>
      <c r="K20" s="66">
        <f t="shared" si="0"/>
        <v>108.57672024832965</v>
      </c>
      <c r="L20" s="66">
        <f t="shared" si="1"/>
        <v>99.043684210526322</v>
      </c>
    </row>
    <row r="21" spans="2:12" x14ac:dyDescent="0.25">
      <c r="B21" s="65"/>
      <c r="C21" s="65" t="s">
        <v>70</v>
      </c>
      <c r="D21" s="65"/>
      <c r="E21" s="65"/>
      <c r="F21" s="65" t="s">
        <v>71</v>
      </c>
      <c r="G21" s="65">
        <f>G22</f>
        <v>4564697.7</v>
      </c>
      <c r="H21" s="65">
        <f>H22</f>
        <v>4922710</v>
      </c>
      <c r="I21" s="65">
        <f>I22</f>
        <v>4792750</v>
      </c>
      <c r="J21" s="65">
        <f>J22</f>
        <v>4791597.1500000004</v>
      </c>
      <c r="K21" s="65">
        <f t="shared" si="0"/>
        <v>104.97074428389858</v>
      </c>
      <c r="L21" s="65">
        <f t="shared" si="1"/>
        <v>99.975945960043816</v>
      </c>
    </row>
    <row r="22" spans="2:12" x14ac:dyDescent="0.25">
      <c r="B22" s="65"/>
      <c r="C22" s="65"/>
      <c r="D22" s="65" t="s">
        <v>72</v>
      </c>
      <c r="E22" s="65"/>
      <c r="F22" s="65" t="s">
        <v>73</v>
      </c>
      <c r="G22" s="65">
        <f>G23+G24</f>
        <v>4564697.7</v>
      </c>
      <c r="H22" s="65">
        <f>H23+H24</f>
        <v>4922710</v>
      </c>
      <c r="I22" s="65">
        <f>I23+I24</f>
        <v>4792750</v>
      </c>
      <c r="J22" s="65">
        <f>J23+J24</f>
        <v>4791597.1500000004</v>
      </c>
      <c r="K22" s="65">
        <f t="shared" si="0"/>
        <v>104.97074428389858</v>
      </c>
      <c r="L22" s="65">
        <f t="shared" si="1"/>
        <v>99.975945960043816</v>
      </c>
    </row>
    <row r="23" spans="2:12" x14ac:dyDescent="0.25">
      <c r="B23" s="66"/>
      <c r="C23" s="66"/>
      <c r="D23" s="66"/>
      <c r="E23" s="66" t="s">
        <v>74</v>
      </c>
      <c r="F23" s="66" t="s">
        <v>75</v>
      </c>
      <c r="G23" s="66">
        <v>4507150.55</v>
      </c>
      <c r="H23" s="66">
        <v>4916535</v>
      </c>
      <c r="I23" s="66">
        <v>4786575</v>
      </c>
      <c r="J23" s="66">
        <v>4785422.91</v>
      </c>
      <c r="K23" s="66">
        <f t="shared" si="0"/>
        <v>106.17401963641974</v>
      </c>
      <c r="L23" s="66">
        <f t="shared" si="1"/>
        <v>99.975930806474352</v>
      </c>
    </row>
    <row r="24" spans="2:12" x14ac:dyDescent="0.25">
      <c r="B24" s="66"/>
      <c r="C24" s="66"/>
      <c r="D24" s="66"/>
      <c r="E24" s="66" t="s">
        <v>76</v>
      </c>
      <c r="F24" s="66" t="s">
        <v>77</v>
      </c>
      <c r="G24" s="66">
        <v>57547.15</v>
      </c>
      <c r="H24" s="66">
        <v>6175</v>
      </c>
      <c r="I24" s="66">
        <v>6175</v>
      </c>
      <c r="J24" s="66">
        <v>6174.24</v>
      </c>
      <c r="K24" s="66">
        <f t="shared" si="0"/>
        <v>10.729010906708673</v>
      </c>
      <c r="L24" s="66">
        <f t="shared" si="1"/>
        <v>99.987692307692313</v>
      </c>
    </row>
    <row r="25" spans="2:12" x14ac:dyDescent="0.25">
      <c r="F25" s="36"/>
    </row>
    <row r="26" spans="2:12" x14ac:dyDescent="0.25">
      <c r="F26" s="36"/>
    </row>
    <row r="27" spans="2:12" ht="36.75" customHeight="1" x14ac:dyDescent="0.25">
      <c r="B27" s="119" t="s">
        <v>3</v>
      </c>
      <c r="C27" s="120"/>
      <c r="D27" s="120"/>
      <c r="E27" s="120"/>
      <c r="F27" s="121"/>
      <c r="G27" s="29" t="s">
        <v>46</v>
      </c>
      <c r="H27" s="29" t="s">
        <v>43</v>
      </c>
      <c r="I27" s="29" t="s">
        <v>44</v>
      </c>
      <c r="J27" s="29" t="s">
        <v>47</v>
      </c>
      <c r="K27" s="29" t="s">
        <v>6</v>
      </c>
      <c r="L27" s="29" t="s">
        <v>22</v>
      </c>
    </row>
    <row r="28" spans="2:12" x14ac:dyDescent="0.25">
      <c r="B28" s="116">
        <v>1</v>
      </c>
      <c r="C28" s="117"/>
      <c r="D28" s="117"/>
      <c r="E28" s="117"/>
      <c r="F28" s="118"/>
      <c r="G28" s="31">
        <v>2</v>
      </c>
      <c r="H28" s="31">
        <v>3</v>
      </c>
      <c r="I28" s="31">
        <v>4</v>
      </c>
      <c r="J28" s="31">
        <v>5</v>
      </c>
      <c r="K28" s="31" t="s">
        <v>13</v>
      </c>
      <c r="L28" s="31" t="s">
        <v>14</v>
      </c>
    </row>
    <row r="29" spans="2:12" x14ac:dyDescent="0.25">
      <c r="B29" s="65"/>
      <c r="C29" s="66"/>
      <c r="D29" s="67"/>
      <c r="E29" s="68"/>
      <c r="F29" s="9" t="s">
        <v>21</v>
      </c>
      <c r="G29" s="65">
        <f>G30+G76</f>
        <v>4566138.84</v>
      </c>
      <c r="H29" s="65">
        <f>H30+H76</f>
        <v>4929610</v>
      </c>
      <c r="I29" s="65">
        <f>I30+I76</f>
        <v>4799650</v>
      </c>
      <c r="J29" s="65">
        <f>J30+J76</f>
        <v>4797578.1199999992</v>
      </c>
      <c r="K29" s="70">
        <f t="shared" ref="K29:K60" si="5">(J29*100)/G29</f>
        <v>105.06859927193979</v>
      </c>
      <c r="L29" s="70">
        <f t="shared" ref="L29:L60" si="6">(J29*100)/I29</f>
        <v>99.956832685716662</v>
      </c>
    </row>
    <row r="30" spans="2:12" x14ac:dyDescent="0.25">
      <c r="B30" s="65" t="s">
        <v>78</v>
      </c>
      <c r="C30" s="65"/>
      <c r="D30" s="65"/>
      <c r="E30" s="65"/>
      <c r="F30" s="65" t="s">
        <v>79</v>
      </c>
      <c r="G30" s="65">
        <f>G31+G39+G70</f>
        <v>4508591.6899999995</v>
      </c>
      <c r="H30" s="65">
        <f>H31+H39+H70</f>
        <v>4923435</v>
      </c>
      <c r="I30" s="65">
        <f>I31+I39+I70</f>
        <v>4793475</v>
      </c>
      <c r="J30" s="65">
        <f>J31+J39+J70</f>
        <v>4791403.879999999</v>
      </c>
      <c r="K30" s="65">
        <f t="shared" si="5"/>
        <v>106.27273901576127</v>
      </c>
      <c r="L30" s="65">
        <f t="shared" si="6"/>
        <v>99.95679293205869</v>
      </c>
    </row>
    <row r="31" spans="2:12" x14ac:dyDescent="0.25">
      <c r="B31" s="65"/>
      <c r="C31" s="65" t="s">
        <v>80</v>
      </c>
      <c r="D31" s="65"/>
      <c r="E31" s="65"/>
      <c r="F31" s="65" t="s">
        <v>81</v>
      </c>
      <c r="G31" s="65">
        <f>G32+G35+G37</f>
        <v>3661793.75</v>
      </c>
      <c r="H31" s="65">
        <f>H32+H35+H37</f>
        <v>3927203</v>
      </c>
      <c r="I31" s="65">
        <f>I32+I35+I37</f>
        <v>3897903</v>
      </c>
      <c r="J31" s="65">
        <f>J32+J35+J37</f>
        <v>3897237.6199999996</v>
      </c>
      <c r="K31" s="65">
        <f t="shared" si="5"/>
        <v>106.42974143478179</v>
      </c>
      <c r="L31" s="65">
        <f t="shared" si="6"/>
        <v>99.982929795841514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G33+G34</f>
        <v>3040409.9299999997</v>
      </c>
      <c r="H32" s="65">
        <f>H33+H34</f>
        <v>3240952</v>
      </c>
      <c r="I32" s="65">
        <f>I33+I34</f>
        <v>3237352</v>
      </c>
      <c r="J32" s="65">
        <f>J33+J34</f>
        <v>3237271.5199999996</v>
      </c>
      <c r="K32" s="65">
        <f t="shared" si="5"/>
        <v>106.47483709540444</v>
      </c>
      <c r="L32" s="65">
        <f t="shared" si="6"/>
        <v>99.997514017629229</v>
      </c>
    </row>
    <row r="33" spans="2:12" x14ac:dyDescent="0.25">
      <c r="B33" s="66"/>
      <c r="C33" s="66"/>
      <c r="D33" s="66"/>
      <c r="E33" s="66" t="s">
        <v>84</v>
      </c>
      <c r="F33" s="66" t="s">
        <v>85</v>
      </c>
      <c r="G33" s="66">
        <v>3026886.55</v>
      </c>
      <c r="H33" s="66">
        <v>3224086</v>
      </c>
      <c r="I33" s="66">
        <v>3189386</v>
      </c>
      <c r="J33" s="66">
        <v>3189310.26</v>
      </c>
      <c r="K33" s="66">
        <f t="shared" si="5"/>
        <v>105.36603230140886</v>
      </c>
      <c r="L33" s="66">
        <f t="shared" si="6"/>
        <v>99.997625248245271</v>
      </c>
    </row>
    <row r="34" spans="2:12" x14ac:dyDescent="0.25">
      <c r="B34" s="66"/>
      <c r="C34" s="66"/>
      <c r="D34" s="66"/>
      <c r="E34" s="66" t="s">
        <v>86</v>
      </c>
      <c r="F34" s="66" t="s">
        <v>87</v>
      </c>
      <c r="G34" s="66">
        <v>13523.38</v>
      </c>
      <c r="H34" s="66">
        <v>16866</v>
      </c>
      <c r="I34" s="66">
        <v>47966</v>
      </c>
      <c r="J34" s="66">
        <v>47961.26</v>
      </c>
      <c r="K34" s="66">
        <f t="shared" si="5"/>
        <v>354.65438374134277</v>
      </c>
      <c r="L34" s="66">
        <f t="shared" si="6"/>
        <v>99.990118000250177</v>
      </c>
    </row>
    <row r="35" spans="2:12" x14ac:dyDescent="0.25">
      <c r="B35" s="65"/>
      <c r="C35" s="65"/>
      <c r="D35" s="65" t="s">
        <v>88</v>
      </c>
      <c r="E35" s="65"/>
      <c r="F35" s="65" t="s">
        <v>89</v>
      </c>
      <c r="G35" s="65">
        <f>G36</f>
        <v>127291.39</v>
      </c>
      <c r="H35" s="65">
        <f>H36</f>
        <v>133991</v>
      </c>
      <c r="I35" s="65">
        <f>I36</f>
        <v>128591</v>
      </c>
      <c r="J35" s="65">
        <f>J36</f>
        <v>128038.19</v>
      </c>
      <c r="K35" s="65">
        <f t="shared" si="5"/>
        <v>100.58668539953881</v>
      </c>
      <c r="L35" s="65">
        <f t="shared" si="6"/>
        <v>99.570102106679315</v>
      </c>
    </row>
    <row r="36" spans="2:12" x14ac:dyDescent="0.25">
      <c r="B36" s="66"/>
      <c r="C36" s="66"/>
      <c r="D36" s="66"/>
      <c r="E36" s="66" t="s">
        <v>90</v>
      </c>
      <c r="F36" s="66" t="s">
        <v>89</v>
      </c>
      <c r="G36" s="66">
        <v>127291.39</v>
      </c>
      <c r="H36" s="66">
        <v>133991</v>
      </c>
      <c r="I36" s="66">
        <v>128591</v>
      </c>
      <c r="J36" s="66">
        <v>128038.19</v>
      </c>
      <c r="K36" s="66">
        <f t="shared" si="5"/>
        <v>100.58668539953881</v>
      </c>
      <c r="L36" s="66">
        <f t="shared" si="6"/>
        <v>99.570102106679315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</f>
        <v>494092.43</v>
      </c>
      <c r="H37" s="65">
        <f>H38</f>
        <v>552260</v>
      </c>
      <c r="I37" s="65">
        <f>I38</f>
        <v>531960</v>
      </c>
      <c r="J37" s="65">
        <f>J38</f>
        <v>531927.91</v>
      </c>
      <c r="K37" s="65">
        <f t="shared" si="5"/>
        <v>107.65757127669413</v>
      </c>
      <c r="L37" s="65">
        <f t="shared" si="6"/>
        <v>99.993967591548241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494092.43</v>
      </c>
      <c r="H38" s="66">
        <v>552260</v>
      </c>
      <c r="I38" s="66">
        <v>531960</v>
      </c>
      <c r="J38" s="66">
        <v>531927.91</v>
      </c>
      <c r="K38" s="66">
        <f t="shared" si="5"/>
        <v>107.65757127669413</v>
      </c>
      <c r="L38" s="66">
        <f t="shared" si="6"/>
        <v>99.993967591548241</v>
      </c>
    </row>
    <row r="39" spans="2:12" x14ac:dyDescent="0.25">
      <c r="B39" s="65"/>
      <c r="C39" s="65" t="s">
        <v>95</v>
      </c>
      <c r="D39" s="65"/>
      <c r="E39" s="65"/>
      <c r="F39" s="65" t="s">
        <v>96</v>
      </c>
      <c r="G39" s="65">
        <f>G40+G45+G51+G61+G63</f>
        <v>842868.77</v>
      </c>
      <c r="H39" s="65">
        <f>H40+H45+H51+H61+H63</f>
        <v>990881</v>
      </c>
      <c r="I39" s="65">
        <f>I40+I45+I51+I61+I63</f>
        <v>890501</v>
      </c>
      <c r="J39" s="65">
        <f>J40+J45+J51+J61+J63</f>
        <v>889570.91999999993</v>
      </c>
      <c r="K39" s="65">
        <f t="shared" si="5"/>
        <v>105.54085661520001</v>
      </c>
      <c r="L39" s="65">
        <f t="shared" si="6"/>
        <v>99.89555542329542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</f>
        <v>74235.150000000009</v>
      </c>
      <c r="H40" s="65">
        <f>H41+H42+H43+H44</f>
        <v>83045</v>
      </c>
      <c r="I40" s="65">
        <f>I41+I42+I43+I44</f>
        <v>78545</v>
      </c>
      <c r="J40" s="65">
        <f>J41+J42+J43+J44</f>
        <v>77696.950000000012</v>
      </c>
      <c r="K40" s="65">
        <f t="shared" si="5"/>
        <v>104.66328956026895</v>
      </c>
      <c r="L40" s="65">
        <f t="shared" si="6"/>
        <v>98.920300464701768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2080.46</v>
      </c>
      <c r="H41" s="66">
        <v>4200</v>
      </c>
      <c r="I41" s="66">
        <v>4200</v>
      </c>
      <c r="J41" s="66">
        <v>4259.0200000000004</v>
      </c>
      <c r="K41" s="66">
        <f t="shared" si="5"/>
        <v>204.71530334637532</v>
      </c>
      <c r="L41" s="66">
        <f t="shared" si="6"/>
        <v>101.40523809523809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71686.69</v>
      </c>
      <c r="H42" s="66">
        <v>77385</v>
      </c>
      <c r="I42" s="66">
        <v>72885</v>
      </c>
      <c r="J42" s="66">
        <v>72825.02</v>
      </c>
      <c r="K42" s="66">
        <f t="shared" si="5"/>
        <v>101.58792378334108</v>
      </c>
      <c r="L42" s="66">
        <f t="shared" si="6"/>
        <v>99.917705975166356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468</v>
      </c>
      <c r="H43" s="66">
        <v>1327</v>
      </c>
      <c r="I43" s="66">
        <v>1327</v>
      </c>
      <c r="J43" s="66">
        <v>612.91</v>
      </c>
      <c r="K43" s="66">
        <f t="shared" si="5"/>
        <v>130.9636752136752</v>
      </c>
      <c r="L43" s="66">
        <f t="shared" si="6"/>
        <v>46.187641296156741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0</v>
      </c>
      <c r="H44" s="66">
        <v>133</v>
      </c>
      <c r="I44" s="66">
        <v>133</v>
      </c>
      <c r="J44" s="66">
        <v>0</v>
      </c>
      <c r="K44" s="66" t="e">
        <f t="shared" si="5"/>
        <v>#DIV/0!</v>
      </c>
      <c r="L44" s="66">
        <f t="shared" si="6"/>
        <v>0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</f>
        <v>90341.409999999989</v>
      </c>
      <c r="H45" s="65">
        <f>H46+H47+H48+H49+H50</f>
        <v>136391</v>
      </c>
      <c r="I45" s="65">
        <f>I46+I47+I48+I49+I50</f>
        <v>101591</v>
      </c>
      <c r="J45" s="65">
        <f>J46+J47+J48+J49+J50</f>
        <v>100923.59999999999</v>
      </c>
      <c r="K45" s="65">
        <f t="shared" si="5"/>
        <v>111.71355417189085</v>
      </c>
      <c r="L45" s="65">
        <f t="shared" si="6"/>
        <v>99.343052042011593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58090.17</v>
      </c>
      <c r="H46" s="66">
        <v>63129</v>
      </c>
      <c r="I46" s="66">
        <v>56329</v>
      </c>
      <c r="J46" s="66">
        <v>56171.82</v>
      </c>
      <c r="K46" s="66">
        <f t="shared" si="5"/>
        <v>96.697634040320423</v>
      </c>
      <c r="L46" s="66">
        <f t="shared" si="6"/>
        <v>99.720960783965637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29704.6</v>
      </c>
      <c r="H47" s="66">
        <v>70000</v>
      </c>
      <c r="I47" s="66">
        <v>42000</v>
      </c>
      <c r="J47" s="66">
        <v>41594.36</v>
      </c>
      <c r="K47" s="66">
        <f t="shared" si="5"/>
        <v>140.02666253711547</v>
      </c>
      <c r="L47" s="66">
        <f t="shared" si="6"/>
        <v>99.034190476190474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1337.76</v>
      </c>
      <c r="H48" s="66">
        <v>1600</v>
      </c>
      <c r="I48" s="66">
        <v>1600</v>
      </c>
      <c r="J48" s="66">
        <v>1596.01</v>
      </c>
      <c r="K48" s="66">
        <f t="shared" si="5"/>
        <v>119.30465853366822</v>
      </c>
      <c r="L48" s="66">
        <f t="shared" si="6"/>
        <v>99.750624999999999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800.42</v>
      </c>
      <c r="H49" s="66">
        <v>1062</v>
      </c>
      <c r="I49" s="66">
        <v>1062</v>
      </c>
      <c r="J49" s="66">
        <v>989.11</v>
      </c>
      <c r="K49" s="66">
        <f t="shared" si="5"/>
        <v>123.57387371629895</v>
      </c>
      <c r="L49" s="66">
        <f t="shared" si="6"/>
        <v>93.136534839924664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408.46</v>
      </c>
      <c r="H50" s="66">
        <v>600</v>
      </c>
      <c r="I50" s="66">
        <v>600</v>
      </c>
      <c r="J50" s="66">
        <v>572.29999999999995</v>
      </c>
      <c r="K50" s="66">
        <f t="shared" si="5"/>
        <v>140.11163883856437</v>
      </c>
      <c r="L50" s="66">
        <f t="shared" si="6"/>
        <v>95.38333333333334</v>
      </c>
    </row>
    <row r="51" spans="2:12" x14ac:dyDescent="0.25">
      <c r="B51" s="65"/>
      <c r="C51" s="65"/>
      <c r="D51" s="65" t="s">
        <v>119</v>
      </c>
      <c r="E51" s="65"/>
      <c r="F51" s="65" t="s">
        <v>120</v>
      </c>
      <c r="G51" s="65">
        <f>G52+G53+G54+G55+G56+G57+G58+G59+G60</f>
        <v>667608.76</v>
      </c>
      <c r="H51" s="65">
        <f>H52+H53+H54+H55+H56+H57+H58+H59+H60</f>
        <v>753145</v>
      </c>
      <c r="I51" s="65">
        <f>I52+I53+I54+I55+I56+I57+I58+I59+I60</f>
        <v>692065</v>
      </c>
      <c r="J51" s="65">
        <f>J52+J53+J54+J55+J56+J57+J58+J59+J60</f>
        <v>679812.35999999987</v>
      </c>
      <c r="K51" s="65">
        <f t="shared" si="5"/>
        <v>101.82795684106961</v>
      </c>
      <c r="L51" s="65">
        <f t="shared" si="6"/>
        <v>98.229553582394715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219260.25</v>
      </c>
      <c r="H52" s="66">
        <v>244000</v>
      </c>
      <c r="I52" s="66">
        <v>227920</v>
      </c>
      <c r="J52" s="66">
        <v>227880.72</v>
      </c>
      <c r="K52" s="66">
        <f t="shared" si="5"/>
        <v>103.93161551170355</v>
      </c>
      <c r="L52" s="66">
        <f t="shared" si="6"/>
        <v>99.982765882765889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19343.689999999999</v>
      </c>
      <c r="H53" s="66">
        <v>20200</v>
      </c>
      <c r="I53" s="66">
        <v>20200</v>
      </c>
      <c r="J53" s="66">
        <v>22410.55</v>
      </c>
      <c r="K53" s="66">
        <f t="shared" si="5"/>
        <v>115.85457583325623</v>
      </c>
      <c r="L53" s="66">
        <f t="shared" si="6"/>
        <v>110.94331683168316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5257.44</v>
      </c>
      <c r="H54" s="66">
        <v>2700</v>
      </c>
      <c r="I54" s="66">
        <v>2700</v>
      </c>
      <c r="J54" s="66">
        <v>2875.25</v>
      </c>
      <c r="K54" s="66">
        <f t="shared" si="5"/>
        <v>54.689164308104331</v>
      </c>
      <c r="L54" s="66">
        <f t="shared" si="6"/>
        <v>106.49074074074075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9369.6200000000008</v>
      </c>
      <c r="H55" s="66">
        <v>12800</v>
      </c>
      <c r="I55" s="66">
        <v>12800</v>
      </c>
      <c r="J55" s="66">
        <v>11916.2</v>
      </c>
      <c r="K55" s="66">
        <f t="shared" si="5"/>
        <v>127.1791171893844</v>
      </c>
      <c r="L55" s="66">
        <f t="shared" si="6"/>
        <v>93.095312500000006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13864.24</v>
      </c>
      <c r="H56" s="66">
        <v>23625</v>
      </c>
      <c r="I56" s="66">
        <v>20335</v>
      </c>
      <c r="J56" s="66">
        <v>16221.04</v>
      </c>
      <c r="K56" s="66">
        <f t="shared" si="5"/>
        <v>116.99912869367525</v>
      </c>
      <c r="L56" s="66">
        <f t="shared" si="6"/>
        <v>79.769068109171386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4941.8900000000003</v>
      </c>
      <c r="H57" s="66">
        <v>9400</v>
      </c>
      <c r="I57" s="66">
        <v>9400</v>
      </c>
      <c r="J57" s="66">
        <v>6755.31</v>
      </c>
      <c r="K57" s="66">
        <f t="shared" si="5"/>
        <v>136.69486775302565</v>
      </c>
      <c r="L57" s="66">
        <f t="shared" si="6"/>
        <v>71.864999999999995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393008.24</v>
      </c>
      <c r="H58" s="66">
        <v>430500</v>
      </c>
      <c r="I58" s="66">
        <v>388790</v>
      </c>
      <c r="J58" s="66">
        <v>388785.24</v>
      </c>
      <c r="K58" s="66">
        <f t="shared" si="5"/>
        <v>98.925467822252273</v>
      </c>
      <c r="L58" s="66">
        <f t="shared" si="6"/>
        <v>99.998775688675124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189.24</v>
      </c>
      <c r="H59" s="66">
        <v>320</v>
      </c>
      <c r="I59" s="66">
        <v>320</v>
      </c>
      <c r="J59" s="66">
        <v>156.22999999999999</v>
      </c>
      <c r="K59" s="66">
        <f t="shared" si="5"/>
        <v>82.556541957302898</v>
      </c>
      <c r="L59" s="66">
        <f t="shared" si="6"/>
        <v>48.821874999999999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2374.15</v>
      </c>
      <c r="H60" s="66">
        <v>9600</v>
      </c>
      <c r="I60" s="66">
        <v>9600</v>
      </c>
      <c r="J60" s="66">
        <v>2811.82</v>
      </c>
      <c r="K60" s="66">
        <f t="shared" si="5"/>
        <v>118.43480824716214</v>
      </c>
      <c r="L60" s="66">
        <f t="shared" si="6"/>
        <v>29.289791666666666</v>
      </c>
    </row>
    <row r="61" spans="2:12" x14ac:dyDescent="0.25">
      <c r="B61" s="65"/>
      <c r="C61" s="65"/>
      <c r="D61" s="65" t="s">
        <v>139</v>
      </c>
      <c r="E61" s="65"/>
      <c r="F61" s="65" t="s">
        <v>140</v>
      </c>
      <c r="G61" s="65">
        <f>G62</f>
        <v>1872</v>
      </c>
      <c r="H61" s="65">
        <f>H62</f>
        <v>600</v>
      </c>
      <c r="I61" s="65">
        <f>I62</f>
        <v>600</v>
      </c>
      <c r="J61" s="65">
        <f>J62</f>
        <v>5.22</v>
      </c>
      <c r="K61" s="65">
        <f t="shared" ref="K61:K92" si="7">(J61*100)/G61</f>
        <v>0.27884615384615385</v>
      </c>
      <c r="L61" s="65">
        <f t="shared" ref="L61:L84" si="8">(J61*100)/I61</f>
        <v>0.87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1872</v>
      </c>
      <c r="H62" s="66">
        <v>600</v>
      </c>
      <c r="I62" s="66">
        <v>600</v>
      </c>
      <c r="J62" s="66">
        <v>5.22</v>
      </c>
      <c r="K62" s="66">
        <f t="shared" si="7"/>
        <v>0.27884615384615385</v>
      </c>
      <c r="L62" s="66">
        <f t="shared" si="8"/>
        <v>0.87</v>
      </c>
    </row>
    <row r="63" spans="2:12" x14ac:dyDescent="0.25">
      <c r="B63" s="65"/>
      <c r="C63" s="65"/>
      <c r="D63" s="65" t="s">
        <v>143</v>
      </c>
      <c r="E63" s="65"/>
      <c r="F63" s="65" t="s">
        <v>144</v>
      </c>
      <c r="G63" s="65">
        <f>G64+G65+G66+G67+G68+G69</f>
        <v>8811.4499999999989</v>
      </c>
      <c r="H63" s="65">
        <f>H64+H65+H66+H67+H68+H69</f>
        <v>17700</v>
      </c>
      <c r="I63" s="65">
        <f>I64+I65+I66+I67+I68+I69</f>
        <v>17700</v>
      </c>
      <c r="J63" s="65">
        <f>J64+J65+J66+J67+J68+J69</f>
        <v>31132.79</v>
      </c>
      <c r="K63" s="65">
        <f t="shared" si="7"/>
        <v>353.32198446339709</v>
      </c>
      <c r="L63" s="65">
        <f t="shared" si="8"/>
        <v>175.89146892655367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0</v>
      </c>
      <c r="H64" s="66">
        <v>5000</v>
      </c>
      <c r="I64" s="66">
        <v>5000</v>
      </c>
      <c r="J64" s="66">
        <v>4231.32</v>
      </c>
      <c r="K64" s="66" t="e">
        <f t="shared" si="7"/>
        <v>#DIV/0!</v>
      </c>
      <c r="L64" s="66">
        <f t="shared" si="8"/>
        <v>84.626400000000004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1154.75</v>
      </c>
      <c r="H65" s="66">
        <v>1300</v>
      </c>
      <c r="I65" s="66">
        <v>1300</v>
      </c>
      <c r="J65" s="66">
        <v>1079.6500000000001</v>
      </c>
      <c r="K65" s="66">
        <f t="shared" si="7"/>
        <v>93.49642779822473</v>
      </c>
      <c r="L65" s="66">
        <f t="shared" si="8"/>
        <v>83.05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849.21</v>
      </c>
      <c r="H66" s="66">
        <v>800</v>
      </c>
      <c r="I66" s="66">
        <v>800</v>
      </c>
      <c r="J66" s="66">
        <v>1091.81</v>
      </c>
      <c r="K66" s="66">
        <f t="shared" si="7"/>
        <v>128.56772765275963</v>
      </c>
      <c r="L66" s="66">
        <f t="shared" si="8"/>
        <v>136.47624999999999</v>
      </c>
    </row>
    <row r="67" spans="2:12" x14ac:dyDescent="0.25">
      <c r="B67" s="66"/>
      <c r="C67" s="66"/>
      <c r="D67" s="66"/>
      <c r="E67" s="66" t="s">
        <v>151</v>
      </c>
      <c r="F67" s="66" t="s">
        <v>152</v>
      </c>
      <c r="G67" s="66">
        <v>6175.44</v>
      </c>
      <c r="H67" s="66">
        <v>6600</v>
      </c>
      <c r="I67" s="66">
        <v>6600</v>
      </c>
      <c r="J67" s="66">
        <v>6656.88</v>
      </c>
      <c r="K67" s="66">
        <f t="shared" si="7"/>
        <v>107.79604368271735</v>
      </c>
      <c r="L67" s="66">
        <f t="shared" si="8"/>
        <v>100.86181818181818</v>
      </c>
    </row>
    <row r="68" spans="2:12" x14ac:dyDescent="0.25">
      <c r="B68" s="66"/>
      <c r="C68" s="66"/>
      <c r="D68" s="66"/>
      <c r="E68" s="66" t="s">
        <v>153</v>
      </c>
      <c r="F68" s="66" t="s">
        <v>154</v>
      </c>
      <c r="G68" s="66">
        <v>0</v>
      </c>
      <c r="H68" s="66">
        <v>1500</v>
      </c>
      <c r="I68" s="66">
        <v>1500</v>
      </c>
      <c r="J68" s="66">
        <v>16808.75</v>
      </c>
      <c r="K68" s="66" t="e">
        <f t="shared" si="7"/>
        <v>#DIV/0!</v>
      </c>
      <c r="L68" s="66">
        <f t="shared" si="8"/>
        <v>1120.5833333333333</v>
      </c>
    </row>
    <row r="69" spans="2:12" x14ac:dyDescent="0.25">
      <c r="B69" s="66"/>
      <c r="C69" s="66"/>
      <c r="D69" s="66"/>
      <c r="E69" s="66" t="s">
        <v>155</v>
      </c>
      <c r="F69" s="66" t="s">
        <v>144</v>
      </c>
      <c r="G69" s="66">
        <v>632.04999999999995</v>
      </c>
      <c r="H69" s="66">
        <v>2500</v>
      </c>
      <c r="I69" s="66">
        <v>2500</v>
      </c>
      <c r="J69" s="66">
        <v>1264.3800000000001</v>
      </c>
      <c r="K69" s="66">
        <f t="shared" si="7"/>
        <v>200.04430029269838</v>
      </c>
      <c r="L69" s="66">
        <f t="shared" si="8"/>
        <v>50.575200000000002</v>
      </c>
    </row>
    <row r="70" spans="2:12" x14ac:dyDescent="0.25">
      <c r="B70" s="65"/>
      <c r="C70" s="65" t="s">
        <v>156</v>
      </c>
      <c r="D70" s="65"/>
      <c r="E70" s="65"/>
      <c r="F70" s="65" t="s">
        <v>157</v>
      </c>
      <c r="G70" s="65">
        <f>G71+G73</f>
        <v>3929.17</v>
      </c>
      <c r="H70" s="65">
        <f>H71+H73</f>
        <v>5351</v>
      </c>
      <c r="I70" s="65">
        <f>I71+I73</f>
        <v>5071</v>
      </c>
      <c r="J70" s="65">
        <f>J71+J73</f>
        <v>4595.34</v>
      </c>
      <c r="K70" s="65">
        <f t="shared" si="7"/>
        <v>116.95447130055457</v>
      </c>
      <c r="L70" s="65">
        <f t="shared" si="8"/>
        <v>90.619996056004737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</f>
        <v>1106.7</v>
      </c>
      <c r="H71" s="65">
        <f>H72</f>
        <v>835</v>
      </c>
      <c r="I71" s="65">
        <f>I72</f>
        <v>835</v>
      </c>
      <c r="J71" s="65">
        <f>J72</f>
        <v>834.5</v>
      </c>
      <c r="K71" s="65">
        <f t="shared" si="7"/>
        <v>75.40435529050329</v>
      </c>
      <c r="L71" s="65">
        <f t="shared" si="8"/>
        <v>99.940119760479035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1106.7</v>
      </c>
      <c r="H72" s="66">
        <v>835</v>
      </c>
      <c r="I72" s="66">
        <v>835</v>
      </c>
      <c r="J72" s="66">
        <v>834.5</v>
      </c>
      <c r="K72" s="66">
        <f t="shared" si="7"/>
        <v>75.40435529050329</v>
      </c>
      <c r="L72" s="66">
        <f t="shared" si="8"/>
        <v>99.940119760479035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>G74+G75</f>
        <v>2822.47</v>
      </c>
      <c r="H73" s="65">
        <f>H74+H75</f>
        <v>4516</v>
      </c>
      <c r="I73" s="65">
        <f>I74+I75</f>
        <v>4236</v>
      </c>
      <c r="J73" s="65">
        <f>J74+J75</f>
        <v>3760.84</v>
      </c>
      <c r="K73" s="65">
        <f t="shared" si="7"/>
        <v>133.24641183077236</v>
      </c>
      <c r="L73" s="65">
        <f t="shared" si="8"/>
        <v>88.782813975448533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2822.47</v>
      </c>
      <c r="H74" s="66">
        <v>4450</v>
      </c>
      <c r="I74" s="66">
        <v>4220</v>
      </c>
      <c r="J74" s="66">
        <v>3747.58</v>
      </c>
      <c r="K74" s="66">
        <f t="shared" si="7"/>
        <v>132.77661055741959</v>
      </c>
      <c r="L74" s="66">
        <f t="shared" si="8"/>
        <v>88.805213270142175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0</v>
      </c>
      <c r="H75" s="66">
        <v>66</v>
      </c>
      <c r="I75" s="66">
        <v>16</v>
      </c>
      <c r="J75" s="66">
        <v>13.26</v>
      </c>
      <c r="K75" s="66" t="e">
        <f t="shared" si="7"/>
        <v>#DIV/0!</v>
      </c>
      <c r="L75" s="66">
        <f t="shared" si="8"/>
        <v>82.875</v>
      </c>
    </row>
    <row r="76" spans="2:12" x14ac:dyDescent="0.25">
      <c r="B76" s="65" t="s">
        <v>168</v>
      </c>
      <c r="C76" s="65"/>
      <c r="D76" s="65"/>
      <c r="E76" s="65"/>
      <c r="F76" s="65" t="s">
        <v>169</v>
      </c>
      <c r="G76" s="65">
        <f>G77+G82</f>
        <v>57547.149999999994</v>
      </c>
      <c r="H76" s="65">
        <f>H77+H82</f>
        <v>6175</v>
      </c>
      <c r="I76" s="65">
        <f>I77+I82</f>
        <v>6175</v>
      </c>
      <c r="J76" s="65">
        <f>J77+J82</f>
        <v>6174.24</v>
      </c>
      <c r="K76" s="65">
        <f t="shared" si="7"/>
        <v>10.729010906708673</v>
      </c>
      <c r="L76" s="65">
        <f t="shared" si="8"/>
        <v>99.987692307692313</v>
      </c>
    </row>
    <row r="77" spans="2:12" x14ac:dyDescent="0.25">
      <c r="B77" s="65"/>
      <c r="C77" s="65" t="s">
        <v>170</v>
      </c>
      <c r="D77" s="65"/>
      <c r="E77" s="65"/>
      <c r="F77" s="65" t="s">
        <v>171</v>
      </c>
      <c r="G77" s="65">
        <f>G78+G80</f>
        <v>5681.52</v>
      </c>
      <c r="H77" s="65">
        <f>H78+H80</f>
        <v>6175</v>
      </c>
      <c r="I77" s="65">
        <f>I78+I80</f>
        <v>6175</v>
      </c>
      <c r="J77" s="65">
        <f>J78+J80</f>
        <v>6174.24</v>
      </c>
      <c r="K77" s="65">
        <f t="shared" si="7"/>
        <v>108.67232712372744</v>
      </c>
      <c r="L77" s="65">
        <f t="shared" si="8"/>
        <v>99.987692307692313</v>
      </c>
    </row>
    <row r="78" spans="2:12" x14ac:dyDescent="0.25">
      <c r="B78" s="65"/>
      <c r="C78" s="65"/>
      <c r="D78" s="65" t="s">
        <v>172</v>
      </c>
      <c r="E78" s="65"/>
      <c r="F78" s="65" t="s">
        <v>173</v>
      </c>
      <c r="G78" s="65">
        <f>G79</f>
        <v>0</v>
      </c>
      <c r="H78" s="65">
        <f>H79</f>
        <v>2098</v>
      </c>
      <c r="I78" s="65">
        <f>I79</f>
        <v>2098</v>
      </c>
      <c r="J78" s="65">
        <f>J79</f>
        <v>2097.5</v>
      </c>
      <c r="K78" s="65" t="e">
        <f t="shared" si="7"/>
        <v>#DIV/0!</v>
      </c>
      <c r="L78" s="65">
        <f t="shared" si="8"/>
        <v>99.976167778836981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v>0</v>
      </c>
      <c r="H79" s="66">
        <v>2098</v>
      </c>
      <c r="I79" s="66">
        <v>2098</v>
      </c>
      <c r="J79" s="66">
        <v>2097.5</v>
      </c>
      <c r="K79" s="66" t="e">
        <f t="shared" si="7"/>
        <v>#DIV/0!</v>
      </c>
      <c r="L79" s="66">
        <f t="shared" si="8"/>
        <v>99.976167778836981</v>
      </c>
    </row>
    <row r="80" spans="2:12" x14ac:dyDescent="0.25">
      <c r="B80" s="65"/>
      <c r="C80" s="65"/>
      <c r="D80" s="65" t="s">
        <v>176</v>
      </c>
      <c r="E80" s="65"/>
      <c r="F80" s="65" t="s">
        <v>177</v>
      </c>
      <c r="G80" s="65">
        <f>G81</f>
        <v>5681.52</v>
      </c>
      <c r="H80" s="65">
        <f>H81</f>
        <v>4077</v>
      </c>
      <c r="I80" s="65">
        <f>I81</f>
        <v>4077</v>
      </c>
      <c r="J80" s="65">
        <f>J81</f>
        <v>4076.74</v>
      </c>
      <c r="K80" s="65">
        <f t="shared" si="7"/>
        <v>71.754389670369889</v>
      </c>
      <c r="L80" s="65">
        <f t="shared" si="8"/>
        <v>99.993622761834686</v>
      </c>
    </row>
    <row r="81" spans="2:12" x14ac:dyDescent="0.25">
      <c r="B81" s="66"/>
      <c r="C81" s="66"/>
      <c r="D81" s="66"/>
      <c r="E81" s="66" t="s">
        <v>178</v>
      </c>
      <c r="F81" s="66" t="s">
        <v>179</v>
      </c>
      <c r="G81" s="66">
        <v>5681.52</v>
      </c>
      <c r="H81" s="66">
        <v>4077</v>
      </c>
      <c r="I81" s="66">
        <v>4077</v>
      </c>
      <c r="J81" s="66">
        <v>4076.74</v>
      </c>
      <c r="K81" s="66">
        <f t="shared" si="7"/>
        <v>71.754389670369889</v>
      </c>
      <c r="L81" s="66">
        <f t="shared" si="8"/>
        <v>99.993622761834686</v>
      </c>
    </row>
    <row r="82" spans="2:12" x14ac:dyDescent="0.25">
      <c r="B82" s="65"/>
      <c r="C82" s="65" t="s">
        <v>180</v>
      </c>
      <c r="D82" s="65"/>
      <c r="E82" s="65"/>
      <c r="F82" s="65" t="s">
        <v>181</v>
      </c>
      <c r="G82" s="65">
        <f t="shared" ref="G82:J83" si="9">G83</f>
        <v>51865.63</v>
      </c>
      <c r="H82" s="65">
        <f t="shared" si="9"/>
        <v>0</v>
      </c>
      <c r="I82" s="65">
        <f t="shared" si="9"/>
        <v>0</v>
      </c>
      <c r="J82" s="65">
        <f t="shared" si="9"/>
        <v>0</v>
      </c>
      <c r="K82" s="65">
        <f t="shared" si="7"/>
        <v>0</v>
      </c>
      <c r="L82" s="65" t="e">
        <f t="shared" si="8"/>
        <v>#DIV/0!</v>
      </c>
    </row>
    <row r="83" spans="2:12" x14ac:dyDescent="0.25">
      <c r="B83" s="65"/>
      <c r="C83" s="65"/>
      <c r="D83" s="65" t="s">
        <v>182</v>
      </c>
      <c r="E83" s="65"/>
      <c r="F83" s="65" t="s">
        <v>183</v>
      </c>
      <c r="G83" s="65">
        <f t="shared" si="9"/>
        <v>51865.63</v>
      </c>
      <c r="H83" s="65">
        <f t="shared" si="9"/>
        <v>0</v>
      </c>
      <c r="I83" s="65">
        <f t="shared" si="9"/>
        <v>0</v>
      </c>
      <c r="J83" s="65">
        <f t="shared" si="9"/>
        <v>0</v>
      </c>
      <c r="K83" s="65">
        <f t="shared" si="7"/>
        <v>0</v>
      </c>
      <c r="L83" s="65" t="e">
        <f t="shared" si="8"/>
        <v>#DIV/0!</v>
      </c>
    </row>
    <row r="84" spans="2:12" x14ac:dyDescent="0.25">
      <c r="B84" s="66"/>
      <c r="C84" s="66"/>
      <c r="D84" s="66"/>
      <c r="E84" s="66" t="s">
        <v>184</v>
      </c>
      <c r="F84" s="66" t="s">
        <v>183</v>
      </c>
      <c r="G84" s="66">
        <v>51865.63</v>
      </c>
      <c r="H84" s="66">
        <v>0</v>
      </c>
      <c r="I84" s="66">
        <v>0</v>
      </c>
      <c r="J84" s="66">
        <v>0</v>
      </c>
      <c r="K84" s="66">
        <f t="shared" si="7"/>
        <v>0</v>
      </c>
      <c r="L84" s="66" t="e">
        <f t="shared" si="8"/>
        <v>#DIV/0!</v>
      </c>
    </row>
    <row r="85" spans="2:12" x14ac:dyDescent="0.25">
      <c r="B85" s="65"/>
      <c r="C85" s="66"/>
      <c r="D85" s="67"/>
      <c r="E85" s="68"/>
      <c r="F85" s="9"/>
      <c r="G85" s="65"/>
      <c r="H85" s="65"/>
      <c r="I85" s="65"/>
      <c r="J85" s="65"/>
      <c r="K85" s="70"/>
      <c r="L85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1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1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9" t="s">
        <v>39</v>
      </c>
      <c r="C6" s="71">
        <f>C7+C9+C11+C13</f>
        <v>4566521.04</v>
      </c>
      <c r="D6" s="71">
        <f>D7+D9+D11+D13</f>
        <v>4929610</v>
      </c>
      <c r="E6" s="71">
        <f>E7+E9+E11+E13</f>
        <v>4799650</v>
      </c>
      <c r="F6" s="71">
        <f>F7+F9+F11+F13</f>
        <v>4797879.4000000004</v>
      </c>
      <c r="G6" s="72">
        <f t="shared" ref="G6:G21" si="0">(F6*100)/C6</f>
        <v>105.06640302263887</v>
      </c>
      <c r="H6" s="72">
        <f t="shared" ref="H6:H21" si="1">(F6*100)/E6</f>
        <v>99.963109810090316</v>
      </c>
    </row>
    <row r="7" spans="1:8" x14ac:dyDescent="0.25">
      <c r="A7"/>
      <c r="B7" s="9" t="s">
        <v>185</v>
      </c>
      <c r="C7" s="71">
        <f>C8</f>
        <v>4564697.7</v>
      </c>
      <c r="D7" s="71">
        <f>D8</f>
        <v>4922710</v>
      </c>
      <c r="E7" s="71">
        <f>E8</f>
        <v>4792750</v>
      </c>
      <c r="F7" s="71">
        <f>F8</f>
        <v>4791597.1500000004</v>
      </c>
      <c r="G7" s="72">
        <f t="shared" si="0"/>
        <v>104.97074428389858</v>
      </c>
      <c r="H7" s="72">
        <f t="shared" si="1"/>
        <v>99.975945960043816</v>
      </c>
    </row>
    <row r="8" spans="1:8" x14ac:dyDescent="0.25">
      <c r="A8"/>
      <c r="B8" s="17" t="s">
        <v>186</v>
      </c>
      <c r="C8" s="73">
        <v>4564697.7</v>
      </c>
      <c r="D8" s="73">
        <v>4922710</v>
      </c>
      <c r="E8" s="73">
        <v>4792750</v>
      </c>
      <c r="F8" s="74">
        <v>4791597.1500000004</v>
      </c>
      <c r="G8" s="70">
        <f t="shared" si="0"/>
        <v>104.97074428389858</v>
      </c>
      <c r="H8" s="70">
        <f t="shared" si="1"/>
        <v>99.975945960043816</v>
      </c>
    </row>
    <row r="9" spans="1:8" x14ac:dyDescent="0.25">
      <c r="A9"/>
      <c r="B9" s="9" t="s">
        <v>187</v>
      </c>
      <c r="C9" s="71">
        <f>C10</f>
        <v>1733.18</v>
      </c>
      <c r="D9" s="71">
        <f>D10</f>
        <v>1900</v>
      </c>
      <c r="E9" s="71">
        <f>E10</f>
        <v>1900</v>
      </c>
      <c r="F9" s="71">
        <f>F10</f>
        <v>1881.83</v>
      </c>
      <c r="G9" s="72">
        <f t="shared" si="0"/>
        <v>108.57672024832965</v>
      </c>
      <c r="H9" s="72">
        <f t="shared" si="1"/>
        <v>99.043684210526322</v>
      </c>
    </row>
    <row r="10" spans="1:8" x14ac:dyDescent="0.25">
      <c r="A10"/>
      <c r="B10" s="17" t="s">
        <v>188</v>
      </c>
      <c r="C10" s="73">
        <v>1733.18</v>
      </c>
      <c r="D10" s="73">
        <v>1900</v>
      </c>
      <c r="E10" s="73">
        <v>1900</v>
      </c>
      <c r="F10" s="74">
        <v>1881.83</v>
      </c>
      <c r="G10" s="70">
        <f t="shared" si="0"/>
        <v>108.57672024832965</v>
      </c>
      <c r="H10" s="70">
        <f t="shared" si="1"/>
        <v>99.043684210526322</v>
      </c>
    </row>
    <row r="11" spans="1:8" x14ac:dyDescent="0.25">
      <c r="A11"/>
      <c r="B11" s="9" t="s">
        <v>189</v>
      </c>
      <c r="C11" s="71">
        <f>C12</f>
        <v>90.16</v>
      </c>
      <c r="D11" s="71">
        <f>D12</f>
        <v>0</v>
      </c>
      <c r="E11" s="71">
        <f>E12</f>
        <v>0</v>
      </c>
      <c r="F11" s="71">
        <f>F12</f>
        <v>100.42</v>
      </c>
      <c r="G11" s="72">
        <f t="shared" si="0"/>
        <v>111.37976929902396</v>
      </c>
      <c r="H11" s="72" t="e">
        <f t="shared" si="1"/>
        <v>#DIV/0!</v>
      </c>
    </row>
    <row r="12" spans="1:8" x14ac:dyDescent="0.25">
      <c r="A12"/>
      <c r="B12" s="17" t="s">
        <v>190</v>
      </c>
      <c r="C12" s="73">
        <v>90.16</v>
      </c>
      <c r="D12" s="73">
        <v>0</v>
      </c>
      <c r="E12" s="73">
        <v>0</v>
      </c>
      <c r="F12" s="74">
        <v>100.42</v>
      </c>
      <c r="G12" s="70">
        <f t="shared" si="0"/>
        <v>111.37976929902396</v>
      </c>
      <c r="H12" s="70" t="e">
        <f t="shared" si="1"/>
        <v>#DIV/0!</v>
      </c>
    </row>
    <row r="13" spans="1:8" x14ac:dyDescent="0.25">
      <c r="A13"/>
      <c r="B13" s="9" t="s">
        <v>191</v>
      </c>
      <c r="C13" s="71">
        <f>C14</f>
        <v>0</v>
      </c>
      <c r="D13" s="71">
        <f>D14</f>
        <v>5000</v>
      </c>
      <c r="E13" s="71">
        <f>E14</f>
        <v>5000</v>
      </c>
      <c r="F13" s="71">
        <f>F14</f>
        <v>4300</v>
      </c>
      <c r="G13" s="72" t="e">
        <f t="shared" si="0"/>
        <v>#DIV/0!</v>
      </c>
      <c r="H13" s="72">
        <f t="shared" si="1"/>
        <v>86</v>
      </c>
    </row>
    <row r="14" spans="1:8" x14ac:dyDescent="0.25">
      <c r="A14"/>
      <c r="B14" s="17" t="s">
        <v>192</v>
      </c>
      <c r="C14" s="73">
        <v>0</v>
      </c>
      <c r="D14" s="73">
        <v>5000</v>
      </c>
      <c r="E14" s="73">
        <v>5000</v>
      </c>
      <c r="F14" s="74">
        <v>4300</v>
      </c>
      <c r="G14" s="70" t="e">
        <f t="shared" si="0"/>
        <v>#DIV/0!</v>
      </c>
      <c r="H14" s="70">
        <f t="shared" si="1"/>
        <v>86</v>
      </c>
    </row>
    <row r="15" spans="1:8" x14ac:dyDescent="0.25">
      <c r="B15" s="9" t="s">
        <v>32</v>
      </c>
      <c r="C15" s="75">
        <f>C16+C18+C20</f>
        <v>4566138.84</v>
      </c>
      <c r="D15" s="75">
        <f>D16+D18+D20</f>
        <v>4929610</v>
      </c>
      <c r="E15" s="75">
        <f>E16+E18+E20</f>
        <v>4799650</v>
      </c>
      <c r="F15" s="75">
        <f>F16+F18+F20</f>
        <v>4797578.120000001</v>
      </c>
      <c r="G15" s="72">
        <f t="shared" si="0"/>
        <v>105.06859927193979</v>
      </c>
      <c r="H15" s="72">
        <f t="shared" si="1"/>
        <v>99.956832685716662</v>
      </c>
    </row>
    <row r="16" spans="1:8" x14ac:dyDescent="0.25">
      <c r="A16"/>
      <c r="B16" s="9" t="s">
        <v>185</v>
      </c>
      <c r="C16" s="75">
        <f>C17</f>
        <v>4564697.7</v>
      </c>
      <c r="D16" s="75">
        <f>D17</f>
        <v>4922710</v>
      </c>
      <c r="E16" s="75">
        <f>E17</f>
        <v>4792750</v>
      </c>
      <c r="F16" s="75">
        <f>F17</f>
        <v>4791597.1500000004</v>
      </c>
      <c r="G16" s="72">
        <f t="shared" si="0"/>
        <v>104.97074428389858</v>
      </c>
      <c r="H16" s="72">
        <f t="shared" si="1"/>
        <v>99.975945960043816</v>
      </c>
    </row>
    <row r="17" spans="1:8" x14ac:dyDescent="0.25">
      <c r="A17"/>
      <c r="B17" s="17" t="s">
        <v>186</v>
      </c>
      <c r="C17" s="73">
        <v>4564697.7</v>
      </c>
      <c r="D17" s="73">
        <v>4922710</v>
      </c>
      <c r="E17" s="76">
        <v>4792750</v>
      </c>
      <c r="F17" s="74">
        <v>4791597.1500000004</v>
      </c>
      <c r="G17" s="70">
        <f t="shared" si="0"/>
        <v>104.97074428389858</v>
      </c>
      <c r="H17" s="70">
        <f t="shared" si="1"/>
        <v>99.975945960043816</v>
      </c>
    </row>
    <row r="18" spans="1:8" x14ac:dyDescent="0.25">
      <c r="A18"/>
      <c r="B18" s="9" t="s">
        <v>187</v>
      </c>
      <c r="C18" s="75">
        <f>C19</f>
        <v>1441.14</v>
      </c>
      <c r="D18" s="75">
        <f>D19</f>
        <v>1900</v>
      </c>
      <c r="E18" s="75">
        <f>E19</f>
        <v>1900</v>
      </c>
      <c r="F18" s="75">
        <f>F19</f>
        <v>1749.65</v>
      </c>
      <c r="G18" s="72">
        <f t="shared" si="0"/>
        <v>121.40735806375507</v>
      </c>
      <c r="H18" s="72">
        <f t="shared" si="1"/>
        <v>92.086842105263159</v>
      </c>
    </row>
    <row r="19" spans="1:8" x14ac:dyDescent="0.25">
      <c r="A19"/>
      <c r="B19" s="17" t="s">
        <v>188</v>
      </c>
      <c r="C19" s="73">
        <v>1441.14</v>
      </c>
      <c r="D19" s="73">
        <v>1900</v>
      </c>
      <c r="E19" s="76">
        <v>1900</v>
      </c>
      <c r="F19" s="74">
        <v>1749.65</v>
      </c>
      <c r="G19" s="70">
        <f t="shared" si="0"/>
        <v>121.40735806375507</v>
      </c>
      <c r="H19" s="70">
        <f t="shared" si="1"/>
        <v>92.086842105263159</v>
      </c>
    </row>
    <row r="20" spans="1:8" x14ac:dyDescent="0.25">
      <c r="A20"/>
      <c r="B20" s="9" t="s">
        <v>191</v>
      </c>
      <c r="C20" s="75">
        <f>C21</f>
        <v>0</v>
      </c>
      <c r="D20" s="75">
        <f>D21</f>
        <v>5000</v>
      </c>
      <c r="E20" s="75">
        <f>E21</f>
        <v>5000</v>
      </c>
      <c r="F20" s="75">
        <f>F21</f>
        <v>4231.32</v>
      </c>
      <c r="G20" s="72" t="e">
        <f t="shared" si="0"/>
        <v>#DIV/0!</v>
      </c>
      <c r="H20" s="72">
        <f t="shared" si="1"/>
        <v>84.626400000000004</v>
      </c>
    </row>
    <row r="21" spans="1:8" x14ac:dyDescent="0.25">
      <c r="A21"/>
      <c r="B21" s="17" t="s">
        <v>192</v>
      </c>
      <c r="C21" s="73">
        <v>0</v>
      </c>
      <c r="D21" s="73">
        <v>5000</v>
      </c>
      <c r="E21" s="76">
        <v>5000</v>
      </c>
      <c r="F21" s="74">
        <v>4231.32</v>
      </c>
      <c r="G21" s="70" t="e">
        <f t="shared" si="0"/>
        <v>#DIV/0!</v>
      </c>
      <c r="H21" s="70">
        <f t="shared" si="1"/>
        <v>84.626400000000004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5">
        <f t="shared" ref="C6:F7" si="0">C7</f>
        <v>4566138.84</v>
      </c>
      <c r="D6" s="75">
        <f t="shared" si="0"/>
        <v>4929610</v>
      </c>
      <c r="E6" s="75">
        <f t="shared" si="0"/>
        <v>4799650</v>
      </c>
      <c r="F6" s="75">
        <f t="shared" si="0"/>
        <v>4797578.12</v>
      </c>
      <c r="G6" s="70">
        <f>(F6*100)/C6</f>
        <v>105.06859927193979</v>
      </c>
      <c r="H6" s="70">
        <f>(F6*100)/E6</f>
        <v>99.956832685716662</v>
      </c>
    </row>
    <row r="7" spans="2:8" x14ac:dyDescent="0.25">
      <c r="B7" s="9" t="s">
        <v>193</v>
      </c>
      <c r="C7" s="75">
        <f t="shared" si="0"/>
        <v>4566138.84</v>
      </c>
      <c r="D7" s="75">
        <f t="shared" si="0"/>
        <v>4929610</v>
      </c>
      <c r="E7" s="75">
        <f t="shared" si="0"/>
        <v>4799650</v>
      </c>
      <c r="F7" s="75">
        <f t="shared" si="0"/>
        <v>4797578.12</v>
      </c>
      <c r="G7" s="70">
        <f>(F7*100)/C7</f>
        <v>105.06859927193979</v>
      </c>
      <c r="H7" s="70">
        <f>(F7*100)/E7</f>
        <v>99.956832685716662</v>
      </c>
    </row>
    <row r="8" spans="2:8" x14ac:dyDescent="0.25">
      <c r="B8" s="12" t="s">
        <v>194</v>
      </c>
      <c r="C8" s="73">
        <v>4566138.84</v>
      </c>
      <c r="D8" s="73">
        <v>4929610</v>
      </c>
      <c r="E8" s="73">
        <v>4799650</v>
      </c>
      <c r="F8" s="74">
        <v>4797578.12</v>
      </c>
      <c r="G8" s="70">
        <f>(F8*100)/C8</f>
        <v>105.06859927193979</v>
      </c>
      <c r="H8" s="70">
        <f>(F8*100)/E8</f>
        <v>99.956832685716662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19" t="s">
        <v>3</v>
      </c>
      <c r="C7" s="120"/>
      <c r="D7" s="120"/>
      <c r="E7" s="120"/>
      <c r="F7" s="121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19">
        <v>1</v>
      </c>
      <c r="C8" s="120"/>
      <c r="D8" s="120"/>
      <c r="E8" s="120"/>
      <c r="F8" s="121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5"/>
      <c r="H9" s="75"/>
      <c r="I9" s="75"/>
      <c r="J9" s="75"/>
      <c r="K9" s="69"/>
      <c r="L9" s="69"/>
    </row>
    <row r="10" spans="2:12" x14ac:dyDescent="0.25">
      <c r="B10" s="11"/>
      <c r="C10" s="11"/>
      <c r="D10" s="11"/>
      <c r="E10" s="11"/>
      <c r="F10" s="14"/>
      <c r="G10" s="75"/>
      <c r="H10" s="75"/>
      <c r="I10" s="75"/>
      <c r="J10" s="75"/>
      <c r="K10" s="69"/>
      <c r="L10" s="69"/>
    </row>
    <row r="11" spans="2:12" x14ac:dyDescent="0.25">
      <c r="B11" s="10"/>
      <c r="C11" s="10"/>
      <c r="D11" s="10"/>
      <c r="E11" s="10"/>
      <c r="F11" s="13"/>
      <c r="G11" s="75"/>
      <c r="H11" s="75"/>
      <c r="I11" s="75"/>
      <c r="J11" s="75"/>
      <c r="K11" s="69"/>
      <c r="L11" s="69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5"/>
      <c r="D6" s="75"/>
      <c r="E6" s="75"/>
      <c r="F6" s="75"/>
      <c r="G6" s="69"/>
      <c r="H6" s="69"/>
    </row>
    <row r="7" spans="2:8" x14ac:dyDescent="0.25">
      <c r="B7" s="9"/>
      <c r="C7" s="75"/>
      <c r="D7" s="75"/>
      <c r="E7" s="75"/>
      <c r="F7" s="75"/>
      <c r="G7" s="69"/>
      <c r="H7" s="69"/>
    </row>
    <row r="8" spans="2:8" x14ac:dyDescent="0.25">
      <c r="B8" s="17"/>
      <c r="C8" s="73"/>
      <c r="D8" s="73"/>
      <c r="E8" s="73"/>
      <c r="F8" s="74"/>
      <c r="G8" s="70"/>
      <c r="H8" s="70"/>
    </row>
    <row r="9" spans="2:8" x14ac:dyDescent="0.25">
      <c r="B9" s="18"/>
      <c r="C9" s="73"/>
      <c r="D9" s="73"/>
      <c r="E9" s="76"/>
      <c r="F9" s="74"/>
      <c r="G9" s="70"/>
      <c r="H9" s="70"/>
    </row>
    <row r="10" spans="2:8" x14ac:dyDescent="0.25">
      <c r="B10" s="9" t="s">
        <v>40</v>
      </c>
      <c r="C10" s="75">
        <f t="shared" ref="C10:F11" si="0">C11</f>
        <v>0</v>
      </c>
      <c r="D10" s="75">
        <f t="shared" si="0"/>
        <v>5000</v>
      </c>
      <c r="E10" s="75">
        <f t="shared" si="0"/>
        <v>5000</v>
      </c>
      <c r="F10" s="75">
        <f t="shared" si="0"/>
        <v>4231.32</v>
      </c>
      <c r="G10" s="69" t="e">
        <f>(F10*100)/C10</f>
        <v>#DIV/0!</v>
      </c>
      <c r="H10" s="69">
        <f>(F10*100)/E10</f>
        <v>84.626400000000004</v>
      </c>
    </row>
    <row r="11" spans="2:8" x14ac:dyDescent="0.25">
      <c r="B11" s="9" t="s">
        <v>191</v>
      </c>
      <c r="C11" s="75">
        <f t="shared" si="0"/>
        <v>0</v>
      </c>
      <c r="D11" s="75">
        <f t="shared" si="0"/>
        <v>5000</v>
      </c>
      <c r="E11" s="75">
        <f t="shared" si="0"/>
        <v>5000</v>
      </c>
      <c r="F11" s="75">
        <f t="shared" si="0"/>
        <v>4231.32</v>
      </c>
      <c r="G11" s="69" t="e">
        <f>(F11*100)/C11</f>
        <v>#DIV/0!</v>
      </c>
      <c r="H11" s="69">
        <f>(F11*100)/E11</f>
        <v>84.626400000000004</v>
      </c>
    </row>
    <row r="12" spans="2:8" x14ac:dyDescent="0.25">
      <c r="B12" s="17" t="s">
        <v>192</v>
      </c>
      <c r="C12" s="73">
        <v>0</v>
      </c>
      <c r="D12" s="73">
        <v>5000</v>
      </c>
      <c r="E12" s="76">
        <v>5000</v>
      </c>
      <c r="F12" s="74">
        <v>4231.32</v>
      </c>
      <c r="G12" s="70" t="e">
        <f>(F12*100)/C12</f>
        <v>#DIV/0!</v>
      </c>
      <c r="H12" s="70">
        <f>(F12*100)/E12</f>
        <v>84.626400000000004</v>
      </c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65"/>
  <sheetViews>
    <sheetView topLeftCell="A30"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8" t="s">
        <v>33</v>
      </c>
      <c r="B1" s="39" t="s">
        <v>195</v>
      </c>
      <c r="C1" s="40"/>
    </row>
    <row r="2" spans="1:6" ht="15" customHeight="1" x14ac:dyDescent="0.2">
      <c r="A2" s="41" t="s">
        <v>34</v>
      </c>
      <c r="B2" s="42" t="s">
        <v>196</v>
      </c>
      <c r="C2" s="40"/>
    </row>
    <row r="3" spans="1:6" ht="43.5" customHeight="1" x14ac:dyDescent="0.2">
      <c r="A3" s="43" t="s">
        <v>35</v>
      </c>
      <c r="B3" s="38" t="s">
        <v>197</v>
      </c>
      <c r="C3" s="40"/>
    </row>
    <row r="4" spans="1:6" x14ac:dyDescent="0.2">
      <c r="A4" s="43" t="s">
        <v>36</v>
      </c>
      <c r="B4" s="44" t="s">
        <v>198</v>
      </c>
      <c r="C4" s="40"/>
    </row>
    <row r="5" spans="1:6" x14ac:dyDescent="0.2">
      <c r="A5" s="45"/>
      <c r="B5" s="46"/>
      <c r="C5" s="40"/>
    </row>
    <row r="6" spans="1:6" x14ac:dyDescent="0.2">
      <c r="A6" s="45" t="s">
        <v>37</v>
      </c>
      <c r="B6" s="46"/>
      <c r="C6" s="40"/>
    </row>
    <row r="7" spans="1:6" x14ac:dyDescent="0.2">
      <c r="A7" s="47" t="s">
        <v>199</v>
      </c>
      <c r="B7" s="46"/>
      <c r="C7" s="77">
        <f>C13+C58+C98</f>
        <v>4922710</v>
      </c>
      <c r="D7" s="77">
        <f>D13+D58+D98</f>
        <v>4792750</v>
      </c>
      <c r="E7" s="77">
        <f>E13+E58+E98</f>
        <v>4791597.1499999994</v>
      </c>
      <c r="F7" s="77">
        <f>(E7*100)/D7</f>
        <v>99.975945960043816</v>
      </c>
    </row>
    <row r="8" spans="1:6" x14ac:dyDescent="0.2">
      <c r="A8" s="47" t="s">
        <v>80</v>
      </c>
      <c r="B8" s="46"/>
      <c r="C8" s="77">
        <f>C73</f>
        <v>1900</v>
      </c>
      <c r="D8" s="77">
        <f>D73</f>
        <v>1900</v>
      </c>
      <c r="E8" s="77">
        <f>E73</f>
        <v>1749.65</v>
      </c>
      <c r="F8" s="77">
        <f>(E8*100)/D8</f>
        <v>92.086842105263159</v>
      </c>
    </row>
    <row r="9" spans="1:6" x14ac:dyDescent="0.2">
      <c r="A9" s="47" t="s">
        <v>200</v>
      </c>
      <c r="B9" s="46"/>
      <c r="C9" s="77"/>
      <c r="D9" s="77"/>
      <c r="E9" s="77"/>
      <c r="F9" s="77" t="e">
        <f>(E9*100)/D9</f>
        <v>#DIV/0!</v>
      </c>
    </row>
    <row r="10" spans="1:6" x14ac:dyDescent="0.2">
      <c r="A10" s="47" t="s">
        <v>201</v>
      </c>
      <c r="B10" s="46"/>
      <c r="C10" s="77">
        <f>C88</f>
        <v>5000</v>
      </c>
      <c r="D10" s="77">
        <f>D88</f>
        <v>5000</v>
      </c>
      <c r="E10" s="77">
        <f>E88</f>
        <v>4231.32</v>
      </c>
      <c r="F10" s="77">
        <f>(E10*100)/D10</f>
        <v>84.626400000000004</v>
      </c>
    </row>
    <row r="11" spans="1:6" s="57" customFormat="1" x14ac:dyDescent="0.2"/>
    <row r="12" spans="1:6" ht="38.25" x14ac:dyDescent="0.2">
      <c r="A12" s="47" t="s">
        <v>202</v>
      </c>
      <c r="B12" s="47" t="s">
        <v>203</v>
      </c>
      <c r="C12" s="47" t="s">
        <v>43</v>
      </c>
      <c r="D12" s="47" t="s">
        <v>204</v>
      </c>
      <c r="E12" s="47" t="s">
        <v>205</v>
      </c>
      <c r="F12" s="47" t="s">
        <v>206</v>
      </c>
    </row>
    <row r="13" spans="1:6" x14ac:dyDescent="0.2">
      <c r="A13" s="49" t="s">
        <v>78</v>
      </c>
      <c r="B13" s="50" t="s">
        <v>79</v>
      </c>
      <c r="C13" s="80">
        <f>C14+C22+C52</f>
        <v>4897035</v>
      </c>
      <c r="D13" s="80">
        <f>D14+D22+D52</f>
        <v>4771955</v>
      </c>
      <c r="E13" s="80">
        <f>E14+E22+E52</f>
        <v>4770810.1499999994</v>
      </c>
      <c r="F13" s="81">
        <f>(E13*100)/D13</f>
        <v>99.976008784659541</v>
      </c>
    </row>
    <row r="14" spans="1:6" x14ac:dyDescent="0.2">
      <c r="A14" s="51" t="s">
        <v>80</v>
      </c>
      <c r="B14" s="52" t="s">
        <v>81</v>
      </c>
      <c r="C14" s="82">
        <f>C15+C18+C20</f>
        <v>3927203</v>
      </c>
      <c r="D14" s="82">
        <f>D15+D18+D20</f>
        <v>3897903</v>
      </c>
      <c r="E14" s="82">
        <f>E15+E18+E20</f>
        <v>3897237.6199999996</v>
      </c>
      <c r="F14" s="81">
        <f>(E14*100)/D14</f>
        <v>99.982929795841514</v>
      </c>
    </row>
    <row r="15" spans="1:6" x14ac:dyDescent="0.2">
      <c r="A15" s="53" t="s">
        <v>82</v>
      </c>
      <c r="B15" s="54" t="s">
        <v>83</v>
      </c>
      <c r="C15" s="83">
        <f>C16+C17</f>
        <v>3240952</v>
      </c>
      <c r="D15" s="83">
        <f>D16+D17</f>
        <v>3237352</v>
      </c>
      <c r="E15" s="83">
        <f>E16+E17</f>
        <v>3237271.5199999996</v>
      </c>
      <c r="F15" s="83">
        <f>(E15*100)/D15</f>
        <v>99.997514017629229</v>
      </c>
    </row>
    <row r="16" spans="1:6" x14ac:dyDescent="0.2">
      <c r="A16" s="55" t="s">
        <v>84</v>
      </c>
      <c r="B16" s="56" t="s">
        <v>85</v>
      </c>
      <c r="C16" s="84">
        <v>3224086</v>
      </c>
      <c r="D16" s="84">
        <v>3189386</v>
      </c>
      <c r="E16" s="84">
        <v>3189310.26</v>
      </c>
      <c r="F16" s="84"/>
    </row>
    <row r="17" spans="1:6" x14ac:dyDescent="0.2">
      <c r="A17" s="55" t="s">
        <v>86</v>
      </c>
      <c r="B17" s="56" t="s">
        <v>87</v>
      </c>
      <c r="C17" s="84">
        <v>16866</v>
      </c>
      <c r="D17" s="84">
        <v>47966</v>
      </c>
      <c r="E17" s="84">
        <v>47961.26</v>
      </c>
      <c r="F17" s="84"/>
    </row>
    <row r="18" spans="1:6" x14ac:dyDescent="0.2">
      <c r="A18" s="53" t="s">
        <v>88</v>
      </c>
      <c r="B18" s="54" t="s">
        <v>89</v>
      </c>
      <c r="C18" s="83">
        <f>C19</f>
        <v>133991</v>
      </c>
      <c r="D18" s="83">
        <f>D19</f>
        <v>128591</v>
      </c>
      <c r="E18" s="83">
        <f>E19</f>
        <v>128038.19</v>
      </c>
      <c r="F18" s="83">
        <f>(E18*100)/D18</f>
        <v>99.570102106679315</v>
      </c>
    </row>
    <row r="19" spans="1:6" x14ac:dyDescent="0.2">
      <c r="A19" s="55" t="s">
        <v>90</v>
      </c>
      <c r="B19" s="56" t="s">
        <v>89</v>
      </c>
      <c r="C19" s="84">
        <v>133991</v>
      </c>
      <c r="D19" s="84">
        <v>128591</v>
      </c>
      <c r="E19" s="84">
        <v>128038.19</v>
      </c>
      <c r="F19" s="84"/>
    </row>
    <row r="20" spans="1:6" x14ac:dyDescent="0.2">
      <c r="A20" s="53" t="s">
        <v>91</v>
      </c>
      <c r="B20" s="54" t="s">
        <v>92</v>
      </c>
      <c r="C20" s="83">
        <f>C21</f>
        <v>552260</v>
      </c>
      <c r="D20" s="83">
        <f>D21</f>
        <v>531960</v>
      </c>
      <c r="E20" s="83">
        <f>E21</f>
        <v>531927.91</v>
      </c>
      <c r="F20" s="83">
        <f>(E20*100)/D20</f>
        <v>99.993967591548241</v>
      </c>
    </row>
    <row r="21" spans="1:6" x14ac:dyDescent="0.2">
      <c r="A21" s="55" t="s">
        <v>93</v>
      </c>
      <c r="B21" s="56" t="s">
        <v>94</v>
      </c>
      <c r="C21" s="84">
        <v>552260</v>
      </c>
      <c r="D21" s="84">
        <v>531960</v>
      </c>
      <c r="E21" s="84">
        <v>531927.91</v>
      </c>
      <c r="F21" s="84"/>
    </row>
    <row r="22" spans="1:6" x14ac:dyDescent="0.2">
      <c r="A22" s="51" t="s">
        <v>95</v>
      </c>
      <c r="B22" s="52" t="s">
        <v>96</v>
      </c>
      <c r="C22" s="82">
        <f>C23+C28+C34+C44+C46</f>
        <v>964481</v>
      </c>
      <c r="D22" s="82">
        <f>D23+D28+D34+D44+D46</f>
        <v>868981</v>
      </c>
      <c r="E22" s="82">
        <f>E23+E28+E34+E44+E46</f>
        <v>868977.19</v>
      </c>
      <c r="F22" s="81">
        <f>(E22*100)/D22</f>
        <v>99.999561555431015</v>
      </c>
    </row>
    <row r="23" spans="1:6" x14ac:dyDescent="0.2">
      <c r="A23" s="53" t="s">
        <v>97</v>
      </c>
      <c r="B23" s="54" t="s">
        <v>98</v>
      </c>
      <c r="C23" s="83">
        <f>C24+C25+C26+C27</f>
        <v>83045</v>
      </c>
      <c r="D23" s="83">
        <f>D24+D25+D26+D27</f>
        <v>78545</v>
      </c>
      <c r="E23" s="83">
        <f>E24+E25+E26+E27</f>
        <v>77696.950000000012</v>
      </c>
      <c r="F23" s="83">
        <f>(E23*100)/D23</f>
        <v>98.920300464701768</v>
      </c>
    </row>
    <row r="24" spans="1:6" x14ac:dyDescent="0.2">
      <c r="A24" s="55" t="s">
        <v>99</v>
      </c>
      <c r="B24" s="56" t="s">
        <v>100</v>
      </c>
      <c r="C24" s="84">
        <v>4200</v>
      </c>
      <c r="D24" s="84">
        <v>4200</v>
      </c>
      <c r="E24" s="84">
        <v>4259.0200000000004</v>
      </c>
      <c r="F24" s="84"/>
    </row>
    <row r="25" spans="1:6" ht="25.5" x14ac:dyDescent="0.2">
      <c r="A25" s="55" t="s">
        <v>101</v>
      </c>
      <c r="B25" s="56" t="s">
        <v>102</v>
      </c>
      <c r="C25" s="84">
        <v>77385</v>
      </c>
      <c r="D25" s="84">
        <v>72885</v>
      </c>
      <c r="E25" s="84">
        <v>72825.02</v>
      </c>
      <c r="F25" s="84"/>
    </row>
    <row r="26" spans="1:6" x14ac:dyDescent="0.2">
      <c r="A26" s="55" t="s">
        <v>103</v>
      </c>
      <c r="B26" s="56" t="s">
        <v>104</v>
      </c>
      <c r="C26" s="84">
        <v>1327</v>
      </c>
      <c r="D26" s="84">
        <v>1327</v>
      </c>
      <c r="E26" s="84">
        <v>612.91</v>
      </c>
      <c r="F26" s="84"/>
    </row>
    <row r="27" spans="1:6" x14ac:dyDescent="0.2">
      <c r="A27" s="55" t="s">
        <v>105</v>
      </c>
      <c r="B27" s="56" t="s">
        <v>106</v>
      </c>
      <c r="C27" s="84">
        <v>133</v>
      </c>
      <c r="D27" s="84">
        <v>133</v>
      </c>
      <c r="E27" s="84">
        <v>0</v>
      </c>
      <c r="F27" s="84"/>
    </row>
    <row r="28" spans="1:6" x14ac:dyDescent="0.2">
      <c r="A28" s="53" t="s">
        <v>107</v>
      </c>
      <c r="B28" s="54" t="s">
        <v>108</v>
      </c>
      <c r="C28" s="83">
        <f>C29+C30+C31+C32+C33</f>
        <v>134491</v>
      </c>
      <c r="D28" s="83">
        <f>D29+D30+D31+D32+D33</f>
        <v>99691</v>
      </c>
      <c r="E28" s="83">
        <f>E29+E30+E31+E32+E33</f>
        <v>99173.95</v>
      </c>
      <c r="F28" s="83">
        <f>(E28*100)/D28</f>
        <v>99.481347363352754</v>
      </c>
    </row>
    <row r="29" spans="1:6" x14ac:dyDescent="0.2">
      <c r="A29" s="55" t="s">
        <v>109</v>
      </c>
      <c r="B29" s="56" t="s">
        <v>110</v>
      </c>
      <c r="C29" s="84">
        <v>61229</v>
      </c>
      <c r="D29" s="84">
        <v>54429</v>
      </c>
      <c r="E29" s="84">
        <v>54422.17</v>
      </c>
      <c r="F29" s="84"/>
    </row>
    <row r="30" spans="1:6" x14ac:dyDescent="0.2">
      <c r="A30" s="55" t="s">
        <v>111</v>
      </c>
      <c r="B30" s="56" t="s">
        <v>112</v>
      </c>
      <c r="C30" s="84">
        <v>70000</v>
      </c>
      <c r="D30" s="84">
        <v>42000</v>
      </c>
      <c r="E30" s="84">
        <v>41594.36</v>
      </c>
      <c r="F30" s="84"/>
    </row>
    <row r="31" spans="1:6" x14ac:dyDescent="0.2">
      <c r="A31" s="55" t="s">
        <v>113</v>
      </c>
      <c r="B31" s="56" t="s">
        <v>114</v>
      </c>
      <c r="C31" s="84">
        <v>1600</v>
      </c>
      <c r="D31" s="84">
        <v>1600</v>
      </c>
      <c r="E31" s="84">
        <v>1596.01</v>
      </c>
      <c r="F31" s="84"/>
    </row>
    <row r="32" spans="1:6" x14ac:dyDescent="0.2">
      <c r="A32" s="55" t="s">
        <v>115</v>
      </c>
      <c r="B32" s="56" t="s">
        <v>116</v>
      </c>
      <c r="C32" s="84">
        <v>1062</v>
      </c>
      <c r="D32" s="84">
        <v>1062</v>
      </c>
      <c r="E32" s="84">
        <v>989.11</v>
      </c>
      <c r="F32" s="84"/>
    </row>
    <row r="33" spans="1:6" x14ac:dyDescent="0.2">
      <c r="A33" s="55" t="s">
        <v>117</v>
      </c>
      <c r="B33" s="56" t="s">
        <v>118</v>
      </c>
      <c r="C33" s="84">
        <v>600</v>
      </c>
      <c r="D33" s="84">
        <v>600</v>
      </c>
      <c r="E33" s="84">
        <v>572.29999999999995</v>
      </c>
      <c r="F33" s="84"/>
    </row>
    <row r="34" spans="1:6" x14ac:dyDescent="0.2">
      <c r="A34" s="53" t="s">
        <v>119</v>
      </c>
      <c r="B34" s="54" t="s">
        <v>120</v>
      </c>
      <c r="C34" s="83">
        <f>C35+C36+C37+C38+C39+C40+C41+C42+C43</f>
        <v>733645</v>
      </c>
      <c r="D34" s="83">
        <f>D35+D36+D37+D38+D39+D40+D41+D42+D43</f>
        <v>677445</v>
      </c>
      <c r="E34" s="83">
        <f>E35+E36+E37+E38+E39+E40+E41+E42+E43</f>
        <v>665199.6</v>
      </c>
      <c r="F34" s="83">
        <f>(E34*100)/D34</f>
        <v>98.192414144321674</v>
      </c>
    </row>
    <row r="35" spans="1:6" x14ac:dyDescent="0.2">
      <c r="A35" s="55" t="s">
        <v>121</v>
      </c>
      <c r="B35" s="56" t="s">
        <v>122</v>
      </c>
      <c r="C35" s="84">
        <v>225000</v>
      </c>
      <c r="D35" s="84">
        <v>213300</v>
      </c>
      <c r="E35" s="84">
        <v>213267.96</v>
      </c>
      <c r="F35" s="84"/>
    </row>
    <row r="36" spans="1:6" x14ac:dyDescent="0.2">
      <c r="A36" s="55" t="s">
        <v>123</v>
      </c>
      <c r="B36" s="56" t="s">
        <v>124</v>
      </c>
      <c r="C36" s="84">
        <v>20200</v>
      </c>
      <c r="D36" s="84">
        <v>20200</v>
      </c>
      <c r="E36" s="84">
        <v>22410.55</v>
      </c>
      <c r="F36" s="84"/>
    </row>
    <row r="37" spans="1:6" x14ac:dyDescent="0.2">
      <c r="A37" s="55" t="s">
        <v>125</v>
      </c>
      <c r="B37" s="56" t="s">
        <v>126</v>
      </c>
      <c r="C37" s="84">
        <v>2700</v>
      </c>
      <c r="D37" s="84">
        <v>2700</v>
      </c>
      <c r="E37" s="84">
        <v>2875.25</v>
      </c>
      <c r="F37" s="84"/>
    </row>
    <row r="38" spans="1:6" x14ac:dyDescent="0.2">
      <c r="A38" s="55" t="s">
        <v>127</v>
      </c>
      <c r="B38" s="56" t="s">
        <v>128</v>
      </c>
      <c r="C38" s="84">
        <v>12800</v>
      </c>
      <c r="D38" s="84">
        <v>12800</v>
      </c>
      <c r="E38" s="84">
        <v>11916.2</v>
      </c>
      <c r="F38" s="84"/>
    </row>
    <row r="39" spans="1:6" x14ac:dyDescent="0.2">
      <c r="A39" s="55" t="s">
        <v>129</v>
      </c>
      <c r="B39" s="56" t="s">
        <v>130</v>
      </c>
      <c r="C39" s="84">
        <v>23625</v>
      </c>
      <c r="D39" s="84">
        <v>20335</v>
      </c>
      <c r="E39" s="84">
        <v>16221.04</v>
      </c>
      <c r="F39" s="84"/>
    </row>
    <row r="40" spans="1:6" x14ac:dyDescent="0.2">
      <c r="A40" s="55" t="s">
        <v>131</v>
      </c>
      <c r="B40" s="56" t="s">
        <v>132</v>
      </c>
      <c r="C40" s="84">
        <v>9400</v>
      </c>
      <c r="D40" s="84">
        <v>9400</v>
      </c>
      <c r="E40" s="84">
        <v>6755.31</v>
      </c>
      <c r="F40" s="84"/>
    </row>
    <row r="41" spans="1:6" x14ac:dyDescent="0.2">
      <c r="A41" s="55" t="s">
        <v>133</v>
      </c>
      <c r="B41" s="56" t="s">
        <v>134</v>
      </c>
      <c r="C41" s="84">
        <v>430000</v>
      </c>
      <c r="D41" s="84">
        <v>388790</v>
      </c>
      <c r="E41" s="84">
        <v>388785.24</v>
      </c>
      <c r="F41" s="84"/>
    </row>
    <row r="42" spans="1:6" x14ac:dyDescent="0.2">
      <c r="A42" s="55" t="s">
        <v>135</v>
      </c>
      <c r="B42" s="56" t="s">
        <v>136</v>
      </c>
      <c r="C42" s="84">
        <v>320</v>
      </c>
      <c r="D42" s="84">
        <v>320</v>
      </c>
      <c r="E42" s="84">
        <v>156.22999999999999</v>
      </c>
      <c r="F42" s="84"/>
    </row>
    <row r="43" spans="1:6" x14ac:dyDescent="0.2">
      <c r="A43" s="55" t="s">
        <v>137</v>
      </c>
      <c r="B43" s="56" t="s">
        <v>138</v>
      </c>
      <c r="C43" s="84">
        <v>9600</v>
      </c>
      <c r="D43" s="84">
        <v>9600</v>
      </c>
      <c r="E43" s="84">
        <v>2811.82</v>
      </c>
      <c r="F43" s="84"/>
    </row>
    <row r="44" spans="1:6" x14ac:dyDescent="0.2">
      <c r="A44" s="53" t="s">
        <v>139</v>
      </c>
      <c r="B44" s="54" t="s">
        <v>140</v>
      </c>
      <c r="C44" s="83">
        <f>C45</f>
        <v>600</v>
      </c>
      <c r="D44" s="83">
        <f>D45</f>
        <v>600</v>
      </c>
      <c r="E44" s="83">
        <f>E45</f>
        <v>5.22</v>
      </c>
      <c r="F44" s="83">
        <f>(E44*100)/D44</f>
        <v>0.87</v>
      </c>
    </row>
    <row r="45" spans="1:6" ht="25.5" x14ac:dyDescent="0.2">
      <c r="A45" s="55" t="s">
        <v>141</v>
      </c>
      <c r="B45" s="56" t="s">
        <v>142</v>
      </c>
      <c r="C45" s="84">
        <v>600</v>
      </c>
      <c r="D45" s="84">
        <v>600</v>
      </c>
      <c r="E45" s="84">
        <v>5.22</v>
      </c>
      <c r="F45" s="84"/>
    </row>
    <row r="46" spans="1:6" x14ac:dyDescent="0.2">
      <c r="A46" s="53" t="s">
        <v>143</v>
      </c>
      <c r="B46" s="54" t="s">
        <v>144</v>
      </c>
      <c r="C46" s="83">
        <f>C47+C48+C49+C50+C51</f>
        <v>12700</v>
      </c>
      <c r="D46" s="83">
        <f>D47+D48+D49+D50+D51</f>
        <v>12700</v>
      </c>
      <c r="E46" s="83">
        <f>E47+E48+E49+E50+E51</f>
        <v>26901.47</v>
      </c>
      <c r="F46" s="83">
        <f>(E46*100)/D46</f>
        <v>211.82259842519684</v>
      </c>
    </row>
    <row r="47" spans="1:6" x14ac:dyDescent="0.2">
      <c r="A47" s="55" t="s">
        <v>147</v>
      </c>
      <c r="B47" s="56" t="s">
        <v>148</v>
      </c>
      <c r="C47" s="84">
        <v>1300</v>
      </c>
      <c r="D47" s="84">
        <v>1300</v>
      </c>
      <c r="E47" s="84">
        <v>1079.6500000000001</v>
      </c>
      <c r="F47" s="84"/>
    </row>
    <row r="48" spans="1:6" x14ac:dyDescent="0.2">
      <c r="A48" s="55" t="s">
        <v>149</v>
      </c>
      <c r="B48" s="56" t="s">
        <v>150</v>
      </c>
      <c r="C48" s="84">
        <v>800</v>
      </c>
      <c r="D48" s="84">
        <v>800</v>
      </c>
      <c r="E48" s="84">
        <v>1091.81</v>
      </c>
      <c r="F48" s="84"/>
    </row>
    <row r="49" spans="1:6" x14ac:dyDescent="0.2">
      <c r="A49" s="55" t="s">
        <v>151</v>
      </c>
      <c r="B49" s="56" t="s">
        <v>152</v>
      </c>
      <c r="C49" s="84">
        <v>6600</v>
      </c>
      <c r="D49" s="84">
        <v>6600</v>
      </c>
      <c r="E49" s="84">
        <v>6656.88</v>
      </c>
      <c r="F49" s="84"/>
    </row>
    <row r="50" spans="1:6" x14ac:dyDescent="0.2">
      <c r="A50" s="55" t="s">
        <v>153</v>
      </c>
      <c r="B50" s="56" t="s">
        <v>154</v>
      </c>
      <c r="C50" s="84">
        <v>1500</v>
      </c>
      <c r="D50" s="84">
        <v>1500</v>
      </c>
      <c r="E50" s="84">
        <v>16808.75</v>
      </c>
      <c r="F50" s="84"/>
    </row>
    <row r="51" spans="1:6" x14ac:dyDescent="0.2">
      <c r="A51" s="55" t="s">
        <v>155</v>
      </c>
      <c r="B51" s="56" t="s">
        <v>144</v>
      </c>
      <c r="C51" s="84">
        <v>2500</v>
      </c>
      <c r="D51" s="84">
        <v>2500</v>
      </c>
      <c r="E51" s="84">
        <v>1264.3800000000001</v>
      </c>
      <c r="F51" s="84"/>
    </row>
    <row r="52" spans="1:6" x14ac:dyDescent="0.2">
      <c r="A52" s="51" t="s">
        <v>156</v>
      </c>
      <c r="B52" s="52" t="s">
        <v>157</v>
      </c>
      <c r="C52" s="82">
        <f>C53+C55</f>
        <v>5351</v>
      </c>
      <c r="D52" s="82">
        <f>D53+D55</f>
        <v>5071</v>
      </c>
      <c r="E52" s="82">
        <f>E53+E55</f>
        <v>4595.34</v>
      </c>
      <c r="F52" s="81">
        <f>(E52*100)/D52</f>
        <v>90.619996056004737</v>
      </c>
    </row>
    <row r="53" spans="1:6" x14ac:dyDescent="0.2">
      <c r="A53" s="53" t="s">
        <v>158</v>
      </c>
      <c r="B53" s="54" t="s">
        <v>159</v>
      </c>
      <c r="C53" s="83">
        <f>C54</f>
        <v>835</v>
      </c>
      <c r="D53" s="83">
        <f>D54</f>
        <v>835</v>
      </c>
      <c r="E53" s="83">
        <f>E54</f>
        <v>834.5</v>
      </c>
      <c r="F53" s="83">
        <f>(E53*100)/D53</f>
        <v>99.940119760479035</v>
      </c>
    </row>
    <row r="54" spans="1:6" ht="25.5" x14ac:dyDescent="0.2">
      <c r="A54" s="55" t="s">
        <v>160</v>
      </c>
      <c r="B54" s="56" t="s">
        <v>161</v>
      </c>
      <c r="C54" s="84">
        <v>835</v>
      </c>
      <c r="D54" s="84">
        <v>835</v>
      </c>
      <c r="E54" s="84">
        <v>834.5</v>
      </c>
      <c r="F54" s="84"/>
    </row>
    <row r="55" spans="1:6" x14ac:dyDescent="0.2">
      <c r="A55" s="53" t="s">
        <v>162</v>
      </c>
      <c r="B55" s="54" t="s">
        <v>163</v>
      </c>
      <c r="C55" s="83">
        <f>C56+C57</f>
        <v>4516</v>
      </c>
      <c r="D55" s="83">
        <f>D56+D57</f>
        <v>4236</v>
      </c>
      <c r="E55" s="83">
        <f>E56+E57</f>
        <v>3760.84</v>
      </c>
      <c r="F55" s="83">
        <f>(E55*100)/D55</f>
        <v>88.782813975448533</v>
      </c>
    </row>
    <row r="56" spans="1:6" x14ac:dyDescent="0.2">
      <c r="A56" s="55" t="s">
        <v>164</v>
      </c>
      <c r="B56" s="56" t="s">
        <v>165</v>
      </c>
      <c r="C56" s="84">
        <v>4450</v>
      </c>
      <c r="D56" s="84">
        <v>4220</v>
      </c>
      <c r="E56" s="84">
        <v>3747.58</v>
      </c>
      <c r="F56" s="84"/>
    </row>
    <row r="57" spans="1:6" x14ac:dyDescent="0.2">
      <c r="A57" s="55" t="s">
        <v>166</v>
      </c>
      <c r="B57" s="56" t="s">
        <v>167</v>
      </c>
      <c r="C57" s="84">
        <v>66</v>
      </c>
      <c r="D57" s="84">
        <v>16</v>
      </c>
      <c r="E57" s="84">
        <v>13.26</v>
      </c>
      <c r="F57" s="84"/>
    </row>
    <row r="58" spans="1:6" x14ac:dyDescent="0.2">
      <c r="A58" s="49" t="s">
        <v>168</v>
      </c>
      <c r="B58" s="50" t="s">
        <v>169</v>
      </c>
      <c r="C58" s="80">
        <f>C59+C64</f>
        <v>6175</v>
      </c>
      <c r="D58" s="80">
        <f>D59+D64</f>
        <v>6175</v>
      </c>
      <c r="E58" s="80">
        <f>E59+E64</f>
        <v>6174.24</v>
      </c>
      <c r="F58" s="81">
        <f>(E58*100)/D58</f>
        <v>99.987692307692313</v>
      </c>
    </row>
    <row r="59" spans="1:6" x14ac:dyDescent="0.2">
      <c r="A59" s="51" t="s">
        <v>170</v>
      </c>
      <c r="B59" s="52" t="s">
        <v>171</v>
      </c>
      <c r="C59" s="82">
        <f>C60+C62</f>
        <v>6175</v>
      </c>
      <c r="D59" s="82">
        <f>D60+D62</f>
        <v>6175</v>
      </c>
      <c r="E59" s="82">
        <f>E60+E62</f>
        <v>6174.24</v>
      </c>
      <c r="F59" s="81">
        <f>(E59*100)/D59</f>
        <v>99.987692307692313</v>
      </c>
    </row>
    <row r="60" spans="1:6" x14ac:dyDescent="0.2">
      <c r="A60" s="53" t="s">
        <v>172</v>
      </c>
      <c r="B60" s="54" t="s">
        <v>173</v>
      </c>
      <c r="C60" s="83">
        <f>C61</f>
        <v>2098</v>
      </c>
      <c r="D60" s="83">
        <f>D61</f>
        <v>2098</v>
      </c>
      <c r="E60" s="83">
        <f>E61</f>
        <v>2097.5</v>
      </c>
      <c r="F60" s="83">
        <f>(E60*100)/D60</f>
        <v>99.976167778836981</v>
      </c>
    </row>
    <row r="61" spans="1:6" x14ac:dyDescent="0.2">
      <c r="A61" s="55" t="s">
        <v>174</v>
      </c>
      <c r="B61" s="56" t="s">
        <v>175</v>
      </c>
      <c r="C61" s="84">
        <v>2098</v>
      </c>
      <c r="D61" s="84">
        <v>2098</v>
      </c>
      <c r="E61" s="84">
        <v>2097.5</v>
      </c>
      <c r="F61" s="84"/>
    </row>
    <row r="62" spans="1:6" x14ac:dyDescent="0.2">
      <c r="A62" s="53" t="s">
        <v>176</v>
      </c>
      <c r="B62" s="54" t="s">
        <v>177</v>
      </c>
      <c r="C62" s="83">
        <f>C63</f>
        <v>4077</v>
      </c>
      <c r="D62" s="83">
        <f>D63</f>
        <v>4077</v>
      </c>
      <c r="E62" s="83">
        <f>E63</f>
        <v>4076.74</v>
      </c>
      <c r="F62" s="83">
        <f>(E62*100)/D62</f>
        <v>99.993622761834686</v>
      </c>
    </row>
    <row r="63" spans="1:6" x14ac:dyDescent="0.2">
      <c r="A63" s="55" t="s">
        <v>178</v>
      </c>
      <c r="B63" s="56" t="s">
        <v>179</v>
      </c>
      <c r="C63" s="84">
        <v>4077</v>
      </c>
      <c r="D63" s="84">
        <v>4077</v>
      </c>
      <c r="E63" s="84">
        <v>4076.74</v>
      </c>
      <c r="F63" s="84"/>
    </row>
    <row r="64" spans="1:6" x14ac:dyDescent="0.2">
      <c r="A64" s="51" t="s">
        <v>180</v>
      </c>
      <c r="B64" s="52" t="s">
        <v>181</v>
      </c>
      <c r="C64" s="82">
        <f t="shared" ref="C64:E65" si="0">C65</f>
        <v>0</v>
      </c>
      <c r="D64" s="82">
        <f t="shared" si="0"/>
        <v>0</v>
      </c>
      <c r="E64" s="82">
        <f t="shared" si="0"/>
        <v>0</v>
      </c>
      <c r="F64" s="81" t="e">
        <f>(E64*100)/D64</f>
        <v>#DIV/0!</v>
      </c>
    </row>
    <row r="65" spans="1:6" ht="25.5" x14ac:dyDescent="0.2">
      <c r="A65" s="53" t="s">
        <v>182</v>
      </c>
      <c r="B65" s="54" t="s">
        <v>183</v>
      </c>
      <c r="C65" s="83">
        <f t="shared" si="0"/>
        <v>0</v>
      </c>
      <c r="D65" s="83">
        <f t="shared" si="0"/>
        <v>0</v>
      </c>
      <c r="E65" s="83">
        <f t="shared" si="0"/>
        <v>0</v>
      </c>
      <c r="F65" s="83" t="e">
        <f>(E65*100)/D65</f>
        <v>#DIV/0!</v>
      </c>
    </row>
    <row r="66" spans="1:6" x14ac:dyDescent="0.2">
      <c r="A66" s="55" t="s">
        <v>184</v>
      </c>
      <c r="B66" s="56" t="s">
        <v>183</v>
      </c>
      <c r="C66" s="84">
        <v>0</v>
      </c>
      <c r="D66" s="84">
        <v>0</v>
      </c>
      <c r="E66" s="84">
        <v>0</v>
      </c>
      <c r="F66" s="84"/>
    </row>
    <row r="67" spans="1:6" x14ac:dyDescent="0.2">
      <c r="A67" s="49" t="s">
        <v>50</v>
      </c>
      <c r="B67" s="50" t="s">
        <v>51</v>
      </c>
      <c r="C67" s="80">
        <f t="shared" ref="C67:E68" si="1">C68</f>
        <v>4903210</v>
      </c>
      <c r="D67" s="80">
        <f t="shared" si="1"/>
        <v>4778130</v>
      </c>
      <c r="E67" s="80">
        <f t="shared" si="1"/>
        <v>4776984.3900000006</v>
      </c>
      <c r="F67" s="81">
        <f>(E67*100)/D67</f>
        <v>99.976023883820659</v>
      </c>
    </row>
    <row r="68" spans="1:6" x14ac:dyDescent="0.2">
      <c r="A68" s="51" t="s">
        <v>70</v>
      </c>
      <c r="B68" s="52" t="s">
        <v>71</v>
      </c>
      <c r="C68" s="82">
        <f t="shared" si="1"/>
        <v>4903210</v>
      </c>
      <c r="D68" s="82">
        <f t="shared" si="1"/>
        <v>4778130</v>
      </c>
      <c r="E68" s="82">
        <f t="shared" si="1"/>
        <v>4776984.3900000006</v>
      </c>
      <c r="F68" s="81">
        <f>(E68*100)/D68</f>
        <v>99.976023883820659</v>
      </c>
    </row>
    <row r="69" spans="1:6" ht="25.5" x14ac:dyDescent="0.2">
      <c r="A69" s="53" t="s">
        <v>72</v>
      </c>
      <c r="B69" s="54" t="s">
        <v>73</v>
      </c>
      <c r="C69" s="83">
        <f>C70+C71</f>
        <v>4903210</v>
      </c>
      <c r="D69" s="83">
        <f>D70+D71</f>
        <v>4778130</v>
      </c>
      <c r="E69" s="83">
        <f>E70+E71</f>
        <v>4776984.3900000006</v>
      </c>
      <c r="F69" s="83">
        <f>(E69*100)/D69</f>
        <v>99.976023883820659</v>
      </c>
    </row>
    <row r="70" spans="1:6" x14ac:dyDescent="0.2">
      <c r="A70" s="55" t="s">
        <v>74</v>
      </c>
      <c r="B70" s="56" t="s">
        <v>75</v>
      </c>
      <c r="C70" s="84">
        <v>4897035</v>
      </c>
      <c r="D70" s="84">
        <v>4771955</v>
      </c>
      <c r="E70" s="84">
        <v>4770810.1500000004</v>
      </c>
      <c r="F70" s="84"/>
    </row>
    <row r="71" spans="1:6" ht="25.5" x14ac:dyDescent="0.2">
      <c r="A71" s="55" t="s">
        <v>76</v>
      </c>
      <c r="B71" s="56" t="s">
        <v>77</v>
      </c>
      <c r="C71" s="84">
        <v>6175</v>
      </c>
      <c r="D71" s="84">
        <v>6175</v>
      </c>
      <c r="E71" s="84">
        <v>6174.24</v>
      </c>
      <c r="F71" s="84"/>
    </row>
    <row r="72" spans="1:6" x14ac:dyDescent="0.2">
      <c r="A72" s="48" t="s">
        <v>199</v>
      </c>
      <c r="B72" s="48" t="s">
        <v>207</v>
      </c>
      <c r="C72" s="78"/>
      <c r="D72" s="78"/>
      <c r="E72" s="78"/>
      <c r="F72" s="79" t="e">
        <f>(E72*100)/D72</f>
        <v>#DIV/0!</v>
      </c>
    </row>
    <row r="73" spans="1:6" x14ac:dyDescent="0.2">
      <c r="A73" s="49" t="s">
        <v>78</v>
      </c>
      <c r="B73" s="50" t="s">
        <v>79</v>
      </c>
      <c r="C73" s="80">
        <f t="shared" ref="C73:E74" si="2">C74</f>
        <v>1900</v>
      </c>
      <c r="D73" s="80">
        <f t="shared" si="2"/>
        <v>1900</v>
      </c>
      <c r="E73" s="80">
        <f t="shared" si="2"/>
        <v>1749.65</v>
      </c>
      <c r="F73" s="81">
        <f>(E73*100)/D73</f>
        <v>92.086842105263159</v>
      </c>
    </row>
    <row r="74" spans="1:6" x14ac:dyDescent="0.2">
      <c r="A74" s="51" t="s">
        <v>95</v>
      </c>
      <c r="B74" s="52" t="s">
        <v>96</v>
      </c>
      <c r="C74" s="82">
        <f t="shared" si="2"/>
        <v>1900</v>
      </c>
      <c r="D74" s="82">
        <f t="shared" si="2"/>
        <v>1900</v>
      </c>
      <c r="E74" s="82">
        <f t="shared" si="2"/>
        <v>1749.65</v>
      </c>
      <c r="F74" s="81">
        <f>(E74*100)/D74</f>
        <v>92.086842105263159</v>
      </c>
    </row>
    <row r="75" spans="1:6" x14ac:dyDescent="0.2">
      <c r="A75" s="53" t="s">
        <v>107</v>
      </c>
      <c r="B75" s="54" t="s">
        <v>108</v>
      </c>
      <c r="C75" s="83">
        <f>C76+C77</f>
        <v>1900</v>
      </c>
      <c r="D75" s="83">
        <f>D76+D77</f>
        <v>1900</v>
      </c>
      <c r="E75" s="83">
        <f>E76+E77</f>
        <v>1749.65</v>
      </c>
      <c r="F75" s="83">
        <f>(E75*100)/D75</f>
        <v>92.086842105263159</v>
      </c>
    </row>
    <row r="76" spans="1:6" x14ac:dyDescent="0.2">
      <c r="A76" s="55" t="s">
        <v>109</v>
      </c>
      <c r="B76" s="56" t="s">
        <v>110</v>
      </c>
      <c r="C76" s="84">
        <v>1900</v>
      </c>
      <c r="D76" s="84">
        <v>1900</v>
      </c>
      <c r="E76" s="84">
        <v>1749.65</v>
      </c>
      <c r="F76" s="84"/>
    </row>
    <row r="77" spans="1:6" x14ac:dyDescent="0.2">
      <c r="A77" s="55" t="s">
        <v>111</v>
      </c>
      <c r="B77" s="56" t="s">
        <v>112</v>
      </c>
      <c r="C77" s="84">
        <v>0</v>
      </c>
      <c r="D77" s="84">
        <v>0</v>
      </c>
      <c r="E77" s="84">
        <v>0</v>
      </c>
      <c r="F77" s="84"/>
    </row>
    <row r="78" spans="1:6" x14ac:dyDescent="0.2">
      <c r="A78" s="49" t="s">
        <v>50</v>
      </c>
      <c r="B78" s="50" t="s">
        <v>51</v>
      </c>
      <c r="C78" s="80">
        <f t="shared" ref="C78:E80" si="3">C79</f>
        <v>1900</v>
      </c>
      <c r="D78" s="80">
        <f t="shared" si="3"/>
        <v>1900</v>
      </c>
      <c r="E78" s="80">
        <f t="shared" si="3"/>
        <v>1881.83</v>
      </c>
      <c r="F78" s="81">
        <f>(E78*100)/D78</f>
        <v>99.043684210526322</v>
      </c>
    </row>
    <row r="79" spans="1:6" x14ac:dyDescent="0.2">
      <c r="A79" s="51" t="s">
        <v>64</v>
      </c>
      <c r="B79" s="52" t="s">
        <v>65</v>
      </c>
      <c r="C79" s="82">
        <f t="shared" si="3"/>
        <v>1900</v>
      </c>
      <c r="D79" s="82">
        <f t="shared" si="3"/>
        <v>1900</v>
      </c>
      <c r="E79" s="82">
        <f t="shared" si="3"/>
        <v>1881.83</v>
      </c>
      <c r="F79" s="81">
        <f>(E79*100)/D79</f>
        <v>99.043684210526322</v>
      </c>
    </row>
    <row r="80" spans="1:6" x14ac:dyDescent="0.2">
      <c r="A80" s="53" t="s">
        <v>66</v>
      </c>
      <c r="B80" s="54" t="s">
        <v>67</v>
      </c>
      <c r="C80" s="83">
        <f t="shared" si="3"/>
        <v>1900</v>
      </c>
      <c r="D80" s="83">
        <f t="shared" si="3"/>
        <v>1900</v>
      </c>
      <c r="E80" s="83">
        <f t="shared" si="3"/>
        <v>1881.83</v>
      </c>
      <c r="F80" s="83">
        <f>(E80*100)/D80</f>
        <v>99.043684210526322</v>
      </c>
    </row>
    <row r="81" spans="1:6" x14ac:dyDescent="0.2">
      <c r="A81" s="55" t="s">
        <v>68</v>
      </c>
      <c r="B81" s="56" t="s">
        <v>69</v>
      </c>
      <c r="C81" s="84">
        <v>1900</v>
      </c>
      <c r="D81" s="84">
        <v>1900</v>
      </c>
      <c r="E81" s="84">
        <v>1881.83</v>
      </c>
      <c r="F81" s="84"/>
    </row>
    <row r="82" spans="1:6" x14ac:dyDescent="0.2">
      <c r="A82" s="48" t="s">
        <v>80</v>
      </c>
      <c r="B82" s="48" t="s">
        <v>208</v>
      </c>
      <c r="C82" s="78"/>
      <c r="D82" s="78"/>
      <c r="E82" s="78"/>
      <c r="F82" s="79" t="e">
        <f>(E82*100)/D82</f>
        <v>#DIV/0!</v>
      </c>
    </row>
    <row r="83" spans="1:6" x14ac:dyDescent="0.2">
      <c r="A83" s="49" t="s">
        <v>50</v>
      </c>
      <c r="B83" s="50" t="s">
        <v>51</v>
      </c>
      <c r="C83" s="80">
        <f t="shared" ref="C83:E85" si="4">C84</f>
        <v>0</v>
      </c>
      <c r="D83" s="80">
        <f t="shared" si="4"/>
        <v>0</v>
      </c>
      <c r="E83" s="80">
        <f t="shared" si="4"/>
        <v>100.42</v>
      </c>
      <c r="F83" s="81" t="e">
        <f>(E83*100)/D83</f>
        <v>#DIV/0!</v>
      </c>
    </row>
    <row r="84" spans="1:6" x14ac:dyDescent="0.2">
      <c r="A84" s="51" t="s">
        <v>58</v>
      </c>
      <c r="B84" s="52" t="s">
        <v>59</v>
      </c>
      <c r="C84" s="82">
        <f t="shared" si="4"/>
        <v>0</v>
      </c>
      <c r="D84" s="82">
        <f t="shared" si="4"/>
        <v>0</v>
      </c>
      <c r="E84" s="82">
        <f t="shared" si="4"/>
        <v>100.42</v>
      </c>
      <c r="F84" s="81" t="e">
        <f>(E84*100)/D84</f>
        <v>#DIV/0!</v>
      </c>
    </row>
    <row r="85" spans="1:6" x14ac:dyDescent="0.2">
      <c r="A85" s="53" t="s">
        <v>60</v>
      </c>
      <c r="B85" s="54" t="s">
        <v>61</v>
      </c>
      <c r="C85" s="83">
        <f t="shared" si="4"/>
        <v>0</v>
      </c>
      <c r="D85" s="83">
        <f t="shared" si="4"/>
        <v>0</v>
      </c>
      <c r="E85" s="83">
        <f t="shared" si="4"/>
        <v>100.42</v>
      </c>
      <c r="F85" s="83" t="e">
        <f>(E85*100)/D85</f>
        <v>#DIV/0!</v>
      </c>
    </row>
    <row r="86" spans="1:6" x14ac:dyDescent="0.2">
      <c r="A86" s="55" t="s">
        <v>62</v>
      </c>
      <c r="B86" s="56" t="s">
        <v>63</v>
      </c>
      <c r="C86" s="84">
        <v>0</v>
      </c>
      <c r="D86" s="84">
        <v>0</v>
      </c>
      <c r="E86" s="84">
        <v>100.42</v>
      </c>
      <c r="F86" s="84"/>
    </row>
    <row r="87" spans="1:6" x14ac:dyDescent="0.2">
      <c r="A87" s="48" t="s">
        <v>200</v>
      </c>
      <c r="B87" s="48" t="s">
        <v>209</v>
      </c>
      <c r="C87" s="78"/>
      <c r="D87" s="78"/>
      <c r="E87" s="78"/>
      <c r="F87" s="79" t="e">
        <f>(E87*100)/D87</f>
        <v>#DIV/0!</v>
      </c>
    </row>
    <row r="88" spans="1:6" x14ac:dyDescent="0.2">
      <c r="A88" s="49" t="s">
        <v>78</v>
      </c>
      <c r="B88" s="50" t="s">
        <v>79</v>
      </c>
      <c r="C88" s="80">
        <f t="shared" ref="C88:E90" si="5">C89</f>
        <v>5000</v>
      </c>
      <c r="D88" s="80">
        <f t="shared" si="5"/>
        <v>5000</v>
      </c>
      <c r="E88" s="80">
        <f t="shared" si="5"/>
        <v>4231.32</v>
      </c>
      <c r="F88" s="81">
        <f>(E88*100)/D88</f>
        <v>84.626400000000004</v>
      </c>
    </row>
    <row r="89" spans="1:6" x14ac:dyDescent="0.2">
      <c r="A89" s="51" t="s">
        <v>95</v>
      </c>
      <c r="B89" s="52" t="s">
        <v>96</v>
      </c>
      <c r="C89" s="82">
        <f t="shared" si="5"/>
        <v>5000</v>
      </c>
      <c r="D89" s="82">
        <f t="shared" si="5"/>
        <v>5000</v>
      </c>
      <c r="E89" s="82">
        <f t="shared" si="5"/>
        <v>4231.32</v>
      </c>
      <c r="F89" s="81">
        <f>(E89*100)/D89</f>
        <v>84.626400000000004</v>
      </c>
    </row>
    <row r="90" spans="1:6" x14ac:dyDescent="0.2">
      <c r="A90" s="53" t="s">
        <v>143</v>
      </c>
      <c r="B90" s="54" t="s">
        <v>144</v>
      </c>
      <c r="C90" s="83">
        <f t="shared" si="5"/>
        <v>5000</v>
      </c>
      <c r="D90" s="83">
        <f t="shared" si="5"/>
        <v>5000</v>
      </c>
      <c r="E90" s="83">
        <f t="shared" si="5"/>
        <v>4231.32</v>
      </c>
      <c r="F90" s="83">
        <f>(E90*100)/D90</f>
        <v>84.626400000000004</v>
      </c>
    </row>
    <row r="91" spans="1:6" x14ac:dyDescent="0.2">
      <c r="A91" s="55" t="s">
        <v>145</v>
      </c>
      <c r="B91" s="56" t="s">
        <v>146</v>
      </c>
      <c r="C91" s="84">
        <v>5000</v>
      </c>
      <c r="D91" s="84">
        <v>5000</v>
      </c>
      <c r="E91" s="84">
        <v>4231.32</v>
      </c>
      <c r="F91" s="84"/>
    </row>
    <row r="92" spans="1:6" x14ac:dyDescent="0.2">
      <c r="A92" s="49" t="s">
        <v>50</v>
      </c>
      <c r="B92" s="50" t="s">
        <v>51</v>
      </c>
      <c r="C92" s="80">
        <f t="shared" ref="C92:E94" si="6">C93</f>
        <v>5000</v>
      </c>
      <c r="D92" s="80">
        <f t="shared" si="6"/>
        <v>5000</v>
      </c>
      <c r="E92" s="80">
        <f t="shared" si="6"/>
        <v>4300</v>
      </c>
      <c r="F92" s="81">
        <f>(E92*100)/D92</f>
        <v>86</v>
      </c>
    </row>
    <row r="93" spans="1:6" x14ac:dyDescent="0.2">
      <c r="A93" s="51" t="s">
        <v>52</v>
      </c>
      <c r="B93" s="52" t="s">
        <v>53</v>
      </c>
      <c r="C93" s="82">
        <f t="shared" si="6"/>
        <v>5000</v>
      </c>
      <c r="D93" s="82">
        <f t="shared" si="6"/>
        <v>5000</v>
      </c>
      <c r="E93" s="82">
        <f t="shared" si="6"/>
        <v>4300</v>
      </c>
      <c r="F93" s="81">
        <f>(E93*100)/D93</f>
        <v>86</v>
      </c>
    </row>
    <row r="94" spans="1:6" ht="25.5" x14ac:dyDescent="0.2">
      <c r="A94" s="53" t="s">
        <v>54</v>
      </c>
      <c r="B94" s="54" t="s">
        <v>55</v>
      </c>
      <c r="C94" s="83">
        <f t="shared" si="6"/>
        <v>5000</v>
      </c>
      <c r="D94" s="83">
        <f t="shared" si="6"/>
        <v>5000</v>
      </c>
      <c r="E94" s="83">
        <f t="shared" si="6"/>
        <v>4300</v>
      </c>
      <c r="F94" s="83">
        <f>(E94*100)/D94</f>
        <v>86</v>
      </c>
    </row>
    <row r="95" spans="1:6" ht="25.5" x14ac:dyDescent="0.2">
      <c r="A95" s="55" t="s">
        <v>56</v>
      </c>
      <c r="B95" s="56" t="s">
        <v>57</v>
      </c>
      <c r="C95" s="84">
        <v>5000</v>
      </c>
      <c r="D95" s="84">
        <v>5000</v>
      </c>
      <c r="E95" s="84">
        <v>4300</v>
      </c>
      <c r="F95" s="84"/>
    </row>
    <row r="96" spans="1:6" x14ac:dyDescent="0.2">
      <c r="A96" s="48" t="s">
        <v>201</v>
      </c>
      <c r="B96" s="48" t="s">
        <v>210</v>
      </c>
      <c r="C96" s="78"/>
      <c r="D96" s="78"/>
      <c r="E96" s="78"/>
      <c r="F96" s="79" t="e">
        <f>(E96*100)/D96</f>
        <v>#DIV/0!</v>
      </c>
    </row>
    <row r="97" spans="1:6" ht="38.25" x14ac:dyDescent="0.2">
      <c r="A97" s="47" t="s">
        <v>211</v>
      </c>
      <c r="B97" s="47" t="s">
        <v>212</v>
      </c>
      <c r="C97" s="47" t="s">
        <v>43</v>
      </c>
      <c r="D97" s="47" t="s">
        <v>204</v>
      </c>
      <c r="E97" s="47" t="s">
        <v>205</v>
      </c>
      <c r="F97" s="47" t="s">
        <v>206</v>
      </c>
    </row>
    <row r="98" spans="1:6" x14ac:dyDescent="0.2">
      <c r="A98" s="49" t="s">
        <v>78</v>
      </c>
      <c r="B98" s="50" t="s">
        <v>79</v>
      </c>
      <c r="C98" s="80">
        <f>C99</f>
        <v>19500</v>
      </c>
      <c r="D98" s="80">
        <f>D99</f>
        <v>14620</v>
      </c>
      <c r="E98" s="80">
        <f>E99</f>
        <v>14612.76</v>
      </c>
      <c r="F98" s="81">
        <f>(E98*100)/D98</f>
        <v>99.950478796169634</v>
      </c>
    </row>
    <row r="99" spans="1:6" x14ac:dyDescent="0.2">
      <c r="A99" s="51" t="s">
        <v>95</v>
      </c>
      <c r="B99" s="52" t="s">
        <v>96</v>
      </c>
      <c r="C99" s="82">
        <f>C100+C103</f>
        <v>19500</v>
      </c>
      <c r="D99" s="82">
        <f>D100+D103</f>
        <v>14620</v>
      </c>
      <c r="E99" s="82">
        <f>E100+E103</f>
        <v>14612.76</v>
      </c>
      <c r="F99" s="81">
        <f>(E99*100)/D99</f>
        <v>99.950478796169634</v>
      </c>
    </row>
    <row r="100" spans="1:6" x14ac:dyDescent="0.2">
      <c r="A100" s="53" t="s">
        <v>119</v>
      </c>
      <c r="B100" s="54" t="s">
        <v>120</v>
      </c>
      <c r="C100" s="83">
        <f>C101+C102</f>
        <v>19500</v>
      </c>
      <c r="D100" s="83">
        <f>D101+D102</f>
        <v>14620</v>
      </c>
      <c r="E100" s="83">
        <f>E101+E102</f>
        <v>14612.76</v>
      </c>
      <c r="F100" s="83">
        <f>(E100*100)/D100</f>
        <v>99.950478796169634</v>
      </c>
    </row>
    <row r="101" spans="1:6" x14ac:dyDescent="0.2">
      <c r="A101" s="55" t="s">
        <v>121</v>
      </c>
      <c r="B101" s="56" t="s">
        <v>122</v>
      </c>
      <c r="C101" s="84">
        <v>19000</v>
      </c>
      <c r="D101" s="84">
        <v>14620</v>
      </c>
      <c r="E101" s="84">
        <v>14612.76</v>
      </c>
      <c r="F101" s="84"/>
    </row>
    <row r="102" spans="1:6" x14ac:dyDescent="0.2">
      <c r="A102" s="55" t="s">
        <v>133</v>
      </c>
      <c r="B102" s="56" t="s">
        <v>134</v>
      </c>
      <c r="C102" s="84">
        <v>500</v>
      </c>
      <c r="D102" s="84">
        <v>0</v>
      </c>
      <c r="E102" s="84">
        <v>0</v>
      </c>
      <c r="F102" s="84"/>
    </row>
    <row r="103" spans="1:6" x14ac:dyDescent="0.2">
      <c r="A103" s="53" t="s">
        <v>143</v>
      </c>
      <c r="B103" s="54" t="s">
        <v>144</v>
      </c>
      <c r="C103" s="83">
        <f>C104</f>
        <v>0</v>
      </c>
      <c r="D103" s="83">
        <f>D104</f>
        <v>0</v>
      </c>
      <c r="E103" s="83">
        <f>E104</f>
        <v>0</v>
      </c>
      <c r="F103" s="83" t="e">
        <f>(E103*100)/D103</f>
        <v>#DIV/0!</v>
      </c>
    </row>
    <row r="104" spans="1:6" x14ac:dyDescent="0.2">
      <c r="A104" s="55" t="s">
        <v>145</v>
      </c>
      <c r="B104" s="56" t="s">
        <v>146</v>
      </c>
      <c r="C104" s="84">
        <v>0</v>
      </c>
      <c r="D104" s="84">
        <v>0</v>
      </c>
      <c r="E104" s="84">
        <v>0</v>
      </c>
      <c r="F104" s="84"/>
    </row>
    <row r="105" spans="1:6" x14ac:dyDescent="0.2">
      <c r="A105" s="49" t="s">
        <v>50</v>
      </c>
      <c r="B105" s="50" t="s">
        <v>51</v>
      </c>
      <c r="C105" s="80">
        <f t="shared" ref="C105:E107" si="7">C106</f>
        <v>19500</v>
      </c>
      <c r="D105" s="80">
        <f t="shared" si="7"/>
        <v>14620</v>
      </c>
      <c r="E105" s="80">
        <f t="shared" si="7"/>
        <v>14612.76</v>
      </c>
      <c r="F105" s="81">
        <f>(E105*100)/D105</f>
        <v>99.950478796169634</v>
      </c>
    </row>
    <row r="106" spans="1:6" x14ac:dyDescent="0.2">
      <c r="A106" s="51" t="s">
        <v>70</v>
      </c>
      <c r="B106" s="52" t="s">
        <v>71</v>
      </c>
      <c r="C106" s="82">
        <f t="shared" si="7"/>
        <v>19500</v>
      </c>
      <c r="D106" s="82">
        <f t="shared" si="7"/>
        <v>14620</v>
      </c>
      <c r="E106" s="82">
        <f t="shared" si="7"/>
        <v>14612.76</v>
      </c>
      <c r="F106" s="81">
        <f>(E106*100)/D106</f>
        <v>99.950478796169634</v>
      </c>
    </row>
    <row r="107" spans="1:6" ht="25.5" x14ac:dyDescent="0.2">
      <c r="A107" s="53" t="s">
        <v>72</v>
      </c>
      <c r="B107" s="54" t="s">
        <v>73</v>
      </c>
      <c r="C107" s="83">
        <f t="shared" si="7"/>
        <v>19500</v>
      </c>
      <c r="D107" s="83">
        <f t="shared" si="7"/>
        <v>14620</v>
      </c>
      <c r="E107" s="83">
        <f t="shared" si="7"/>
        <v>14612.76</v>
      </c>
      <c r="F107" s="83">
        <f>(E107*100)/D107</f>
        <v>99.950478796169634</v>
      </c>
    </row>
    <row r="108" spans="1:6" x14ac:dyDescent="0.2">
      <c r="A108" s="55" t="s">
        <v>74</v>
      </c>
      <c r="B108" s="56" t="s">
        <v>75</v>
      </c>
      <c r="C108" s="84">
        <v>19500</v>
      </c>
      <c r="D108" s="84">
        <v>14620</v>
      </c>
      <c r="E108" s="84">
        <v>14612.76</v>
      </c>
      <c r="F108" s="84"/>
    </row>
    <row r="109" spans="1:6" x14ac:dyDescent="0.2">
      <c r="A109" s="48" t="s">
        <v>199</v>
      </c>
      <c r="B109" s="48" t="s">
        <v>207</v>
      </c>
      <c r="C109" s="78"/>
      <c r="D109" s="78"/>
      <c r="E109" s="78"/>
      <c r="F109" s="79" t="e">
        <f>(E109*100)/D109</f>
        <v>#DIV/0!</v>
      </c>
    </row>
    <row r="110" spans="1:6" s="57" customFormat="1" x14ac:dyDescent="0.2"/>
    <row r="111" spans="1:6" s="57" customFormat="1" x14ac:dyDescent="0.2"/>
    <row r="112" spans="1:6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pans="1:3" s="57" customFormat="1" x14ac:dyDescent="0.2"/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 Živić</cp:lastModifiedBy>
  <cp:lastPrinted>2023-07-24T12:33:14Z</cp:lastPrinted>
  <dcterms:created xsi:type="dcterms:W3CDTF">2022-08-12T12:51:27Z</dcterms:created>
  <dcterms:modified xsi:type="dcterms:W3CDTF">2026-03-31T10:10:47Z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