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dzaja\Desktop\SONJA\1. IZVJEŠTAJI - GODIŠNJI, REBALANS\IZVJEŠTAJ TSZD 39.- siječanj\2025\"/>
    </mc:Choice>
  </mc:AlternateContent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99" i="15"/>
  <c r="F97" i="15"/>
  <c r="E97" i="15"/>
  <c r="D97" i="15"/>
  <c r="C97" i="15"/>
  <c r="F96" i="15"/>
  <c r="E96" i="15"/>
  <c r="D96" i="15"/>
  <c r="C96" i="15"/>
  <c r="F95" i="15"/>
  <c r="E95" i="15"/>
  <c r="D95" i="15"/>
  <c r="C95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89" i="15"/>
  <c r="E89" i="15"/>
  <c r="D89" i="15"/>
  <c r="C89" i="15"/>
  <c r="F88" i="15"/>
  <c r="E88" i="15"/>
  <c r="D88" i="15"/>
  <c r="C88" i="15"/>
  <c r="F87" i="15"/>
  <c r="E87" i="15"/>
  <c r="D87" i="15"/>
  <c r="C87" i="15"/>
  <c r="F86" i="15"/>
  <c r="F84" i="15"/>
  <c r="E84" i="15"/>
  <c r="D84" i="15"/>
  <c r="C84" i="15"/>
  <c r="F83" i="15"/>
  <c r="E83" i="15"/>
  <c r="D83" i="15"/>
  <c r="C83" i="15"/>
  <c r="F82" i="15"/>
  <c r="E82" i="15"/>
  <c r="D82" i="15"/>
  <c r="C82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3" i="15"/>
  <c r="E73" i="15"/>
  <c r="D73" i="15"/>
  <c r="C73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8" i="15"/>
  <c r="F65" i="15"/>
  <c r="E65" i="15"/>
  <c r="D65" i="15"/>
  <c r="C65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60" i="15"/>
  <c r="E60" i="15"/>
  <c r="D60" i="15"/>
  <c r="C60" i="15"/>
  <c r="F58" i="15"/>
  <c r="E58" i="15"/>
  <c r="D58" i="15"/>
  <c r="C58" i="15"/>
  <c r="F56" i="15"/>
  <c r="E56" i="15"/>
  <c r="D56" i="15"/>
  <c r="C56" i="15"/>
  <c r="F55" i="15"/>
  <c r="E55" i="15"/>
  <c r="D55" i="15"/>
  <c r="C55" i="15"/>
  <c r="F54" i="15"/>
  <c r="E54" i="15"/>
  <c r="D54" i="15"/>
  <c r="C54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4" i="15"/>
  <c r="E44" i="15"/>
  <c r="D44" i="15"/>
  <c r="C44" i="15"/>
  <c r="F42" i="15"/>
  <c r="E42" i="15"/>
  <c r="D42" i="15"/>
  <c r="C42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4" i="3"/>
  <c r="K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L61" i="3"/>
  <c r="K61" i="3"/>
  <c r="J61" i="3"/>
  <c r="I61" i="3"/>
  <c r="H61" i="3"/>
  <c r="G61" i="3"/>
  <c r="L60" i="3"/>
  <c r="K60" i="3"/>
  <c r="J60" i="3"/>
  <c r="I60" i="3"/>
  <c r="H60" i="3"/>
  <c r="G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J47" i="3"/>
  <c r="I47" i="3"/>
  <c r="H47" i="3"/>
  <c r="G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L37" i="3"/>
  <c r="K37" i="3"/>
  <c r="L36" i="3"/>
  <c r="K36" i="3"/>
  <c r="J36" i="3"/>
  <c r="I36" i="3"/>
  <c r="H36" i="3"/>
  <c r="G36" i="3"/>
  <c r="L35" i="3"/>
  <c r="K35" i="3"/>
  <c r="J35" i="3"/>
  <c r="I35" i="3"/>
  <c r="H35" i="3"/>
  <c r="G35" i="3"/>
  <c r="L34" i="3"/>
  <c r="K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<sst xmlns="http://schemas.openxmlformats.org/spreadsheetml/2006/main" count="433" uniqueCount="197">
  <si>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</si>
  <si>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</si>
  <si>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</si>
  <si>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</si>
  <si>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</si>
  <si>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</si>
  <si>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</si>
  <si>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</si>
  <si>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</si>
  <si>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</si>
  <si>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</si>
  <si>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</si>
  <si>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</si>
  <si>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</si>
  <si>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</si>
  <si>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</si>
  <si>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</si>
  <si>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</si>
  <si>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</si>
  <si>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</si>
  <si>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</si>
  <si>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</si>
  <si>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</si>
  <si>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</si>
  <si>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</si>
  <si>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</si>
  <si>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</si>
  <si>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</si>
  <si>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</si>
  <si>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</si>
  <si>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</si>
  <si>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</si>
  <si>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</si>
  <si>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</si>
  <si>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</si>
  <si>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</si>
  <si>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</si>
  <si>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</si>
  <si>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</si>
  <si>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</si>
  <si>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</si>
  <si>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</si>
  <si>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</si>
  <si>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</si>
  <si>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</si>
  <si>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</si>
  <si>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</si>
  <si>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</si>
  <si>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</si>
  <si>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</si>
  <si>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</si>
  <si>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</si>
  <si>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</si>
  <si>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</si>
  <si>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</si>
  <si>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</si>
  <si>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</si>
  <si>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</si>
  <si>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</si>
  <si>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</si>
  <si>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</si>
  <si>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</si>
  <si>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</si>
  <si>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</si>
  <si>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</si>
  <si>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</si>
  <si>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</si>
  <si>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</si>
  <si>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</si>
  <si>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</si>
  <si>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</si>
  <si>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</si>
  <si>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</si>
  <si>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</si>
  <si>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</si>
  <si>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</si>
  <si>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</si>
  <si>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</si>
  <si>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</si>
  <si>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</si>
  <si>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</si>
  <si>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</si>
  <si>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</si>
  <si>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</si>
  <si>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</si>
  <si>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</si>
  <si>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</si>
  <si>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</si>
  <si>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</si>
  <si>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</si>
  <si>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</si>
  <si>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</si>
  <si>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</si>
  <si>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</si>
  <si>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</si>
  <si>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</si>
  <si>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</si>
  <si>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</si>
  <si>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</si>
  <si>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</si>
  <si>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</si>
  <si>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</si>
  <si>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</si>
  <si>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</si>
  <si>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</si>
  <si>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</si>
  <si>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</si>
  <si>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</si>
  <si>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</si>
  <si>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</si>
  <si>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</si>
  <si>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</si>
  <si>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</si>
  <si>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</si>
  <si>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</si>
  <si>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</si>
  <si>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</si>
  <si>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</si>
  <si>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</si>
  <si>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</si>
  <si>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</si>
  <si>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</si>
  <si>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</si>
  <si>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</si>
  <si>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</si>
  <si>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</si>
  <si>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</si>
  <si>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</si>
  <si>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</si>
  <si>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</si>
  <si>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</si>
  <si>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</si>
  <si>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</si>
  <si>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</si>
  <si>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</si>
  <si>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</si>
  <si>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</si>
  <si>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</si>
  <si>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</si>
  <si>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</si>
  <si>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</si>
  <si>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</si>
  <si>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</si>
  <si>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</si>
  <si>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</si>
  <si>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</si>
  <si>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</si>
  <si>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</si>
  <si>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</si>
  <si>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</si>
  <si>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</si>
  <si>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</si>
  <si>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</si>
  <si>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</si>
  <si>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</si>
  <si>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</si>
  <si>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</si>
  <si>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</si>
  <si>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</si>
  <si>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</si>
  <si>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</si>
  <si>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</si>
  <si>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</si>
  <si>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</si>
  <si>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</si>
  <si>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</si>
  <si>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</si>
  <si>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</si>
  <si>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</si>
  <si>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</si>
  <si>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</si>
  <si>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</si>
  <si>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</si>
  <si>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</si>
  <si>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70 Trgovački sudovi</t>
  </si>
  <si>
    <t>23405 ZADAR TRGOVAČKI SUD</t>
  </si>
  <si>
    <t>2803 Vođenje sudskih postupaka</t>
  </si>
  <si>
    <t>11</t>
  </si>
  <si>
    <t>43</t>
  </si>
  <si>
    <t>A639000</t>
  </si>
  <si>
    <t>Vođenje sudskih postupaka iz nadležnosti trgovačkih sudova</t>
  </si>
  <si>
    <t>TEKUĆI PLAN  2025.*</t>
  </si>
  <si>
    <t>IZVRŠENJE 1.-12.2025.*</t>
  </si>
  <si>
    <t xml:space="preserve">INDEKS**
</t>
  </si>
  <si>
    <t>Opći prihodi i primici</t>
  </si>
  <si>
    <t>3113</t>
  </si>
  <si>
    <t>PLAĆE ZA PREKOVREMENI RAD</t>
  </si>
  <si>
    <t>324</t>
  </si>
  <si>
    <t>Naknade troškova osobama izvan radnog odnosa</t>
  </si>
  <si>
    <t>3241</t>
  </si>
  <si>
    <t>NAKNADE TROŠKOVA OSOBAMA IZVAN RADNOG ODNOSA</t>
  </si>
  <si>
    <t>3295</t>
  </si>
  <si>
    <t>PRISTOJBE I NAKNADE</t>
  </si>
  <si>
    <t>Vlastiti prihodi</t>
  </si>
  <si>
    <t>4223</t>
  </si>
  <si>
    <t>OPREMA ZA ODRŽAVANJE I ZAŠTITU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</si>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</sst>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1221906.69</v>
      </c>
      <c r="H10" s="87">
        <v>1411303</v>
      </c>
      <c r="I10" s="87">
        <v>1411983</v>
      </c>
      <c r="J10" s="87">
        <v>1411147.46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1221906.69</v>
      </c>
      <c r="H12" s="88">
        <f>ROUND(H10+H11,2)</f>
        <v>1411303</v>
      </c>
      <c r="I12" s="88">
        <f>ROUND(I10+I11,2)</f>
        <v>1411983</v>
      </c>
      <c r="J12" s="88">
        <f>ROUND(J10+J11,2)</f>
        <v>1411147.46</v>
      </c>
      <c r="K12" s="89">
        <f>J12/G12*100</f>
        <v>115.487333979651</v>
      </c>
      <c r="L12" s="89">
        <f>J12/I12*100</f>
        <v>99.940825066590804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1203991.28</v>
      </c>
      <c r="H13" s="87">
        <v>1372637</v>
      </c>
      <c r="I13" s="87">
        <v>1373317</v>
      </c>
      <c r="J13" s="87">
        <v>1372658.04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30332.22</v>
      </c>
      <c r="H14" s="87">
        <v>38666</v>
      </c>
      <c r="I14" s="87">
        <v>38666</v>
      </c>
      <c r="J14" s="87">
        <v>38406.480000000003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1234323.5</v>
      </c>
      <c r="H15" s="88">
        <f>ROUND(H13+H14,2)</f>
        <v>1411303</v>
      </c>
      <c r="I15" s="88">
        <f>ROUND(I13+I14,2)</f>
        <v>1411983</v>
      </c>
      <c r="J15" s="88">
        <f>ROUND(J13+J14,2)</f>
        <v>1411064.52</v>
      </c>
      <c r="K15" s="89">
        <f>J15/G15*100</f>
        <v>114.318857252576</v>
      </c>
      <c r="L15" s="89">
        <f>J15/I15*100</f>
        <v>99.93495105819261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-12416.81</v>
      </c>
      <c r="H16" s="91">
        <f>ROUND(H12-H15,2)</f>
        <v>0</v>
      </c>
      <c r="I16" s="91">
        <f>ROUND(I12-I15,2)</f>
        <v>0</v>
      </c>
      <c r="J16" s="91">
        <f>ROUND(J12-J15,2)</f>
        <v>82.94</v>
      </c>
      <c r="K16" s="89">
        <f>J16/G16*100</f>
        <v>-0.66796544362038202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34271.26</v>
      </c>
      <c r="H24" s="87"/>
      <c r="I24" s="87"/>
      <c r="J24" s="87">
        <v>21854.45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-21854.45</v>
      </c>
      <c r="H25" s="87"/>
      <c r="I25" s="87"/>
      <c r="J25" s="87">
        <v>-21937.39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12416.81</v>
      </c>
      <c r="H26" s="95">
        <f>ROUND(H24+H25,2)</f>
        <v>0</v>
      </c>
      <c r="I26" s="95">
        <f>ROUND(I24+I25,2)</f>
        <v>0</v>
      </c>
      <c r="J26" s="95">
        <f>ROUND(J24+J25,2)</f>
        <v>-82.94</v>
      </c>
      <c r="K26" s="94">
        <f>J26/G26*100</f>
        <v>-0.66796544362038202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5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1221906.69</v>
      </c>
      <c r="H10" s="66">
        <f>H11</f>
        <v>1411303</v>
      </c>
      <c r="I10" s="66">
        <f>I11</f>
        <v>1411983</v>
      </c>
      <c r="J10" s="66">
        <f>J11</f>
        <v>1411147.46</v>
      </c>
      <c r="K10" s="70">
        <f t="shared" ref="K10:K21" si="0">(J10*100)/G10</f>
        <v>115.4873339796511</v>
      </c>
      <c r="L10" s="70">
        <f t="shared" ref="L10:L21" si="1">(J10*100)/I10</f>
        <v>99.940825066590747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1221906.69</v>
      </c>
      <c r="H11" s="66">
        <f>H12+H15+H18</f>
        <v>1411303</v>
      </c>
      <c r="I11" s="66">
        <f>I12+I15+I18</f>
        <v>1411983</v>
      </c>
      <c r="J11" s="66">
        <f>J12+J15+J18</f>
        <v>1411147.46</v>
      </c>
      <c r="K11" s="66">
        <f t="shared" si="0"/>
        <v>115.4873339796511</v>
      </c>
      <c r="L11" s="66">
        <f t="shared" si="1"/>
        <v>99.940825066590747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49.42</v>
      </c>
      <c r="H12" s="66">
        <f t="shared" si="2"/>
        <v>100</v>
      </c>
      <c r="I12" s="66">
        <f t="shared" si="2"/>
        <v>100</v>
      </c>
      <c r="J12" s="66">
        <f t="shared" si="2"/>
        <v>70.77</v>
      </c>
      <c r="K12" s="66">
        <f t="shared" si="0"/>
        <v>143.2011331444759</v>
      </c>
      <c r="L12" s="66">
        <f t="shared" si="1"/>
        <v>70.77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49.42</v>
      </c>
      <c r="H13" s="66">
        <f t="shared" si="2"/>
        <v>100</v>
      </c>
      <c r="I13" s="66">
        <f t="shared" si="2"/>
        <v>100</v>
      </c>
      <c r="J13" s="66">
        <f t="shared" si="2"/>
        <v>70.77</v>
      </c>
      <c r="K13" s="66">
        <f t="shared" si="0"/>
        <v>143.2011331444759</v>
      </c>
      <c r="L13" s="66">
        <f t="shared" si="1"/>
        <v>70.77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49.42</v>
      </c>
      <c r="H14" s="67">
        <v>100</v>
      </c>
      <c r="I14" s="67">
        <v>100</v>
      </c>
      <c r="J14" s="67">
        <v>70.77</v>
      </c>
      <c r="K14" s="67">
        <f t="shared" si="0"/>
        <v>143.2011331444759</v>
      </c>
      <c r="L14" s="67">
        <f t="shared" si="1"/>
        <v>70.77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2172.14</v>
      </c>
      <c r="H15" s="66">
        <f t="shared" si="3"/>
        <v>1600</v>
      </c>
      <c r="I15" s="66">
        <f t="shared" si="3"/>
        <v>1600</v>
      </c>
      <c r="J15" s="66">
        <f t="shared" si="3"/>
        <v>2093.0300000000002</v>
      </c>
      <c r="K15" s="66">
        <f t="shared" si="0"/>
        <v>96.357969559973114</v>
      </c>
      <c r="L15" s="66">
        <f t="shared" si="1"/>
        <v>130.81437500000001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2172.14</v>
      </c>
      <c r="H16" s="66">
        <f t="shared" si="3"/>
        <v>1600</v>
      </c>
      <c r="I16" s="66">
        <f t="shared" si="3"/>
        <v>1600</v>
      </c>
      <c r="J16" s="66">
        <f t="shared" si="3"/>
        <v>2093.0300000000002</v>
      </c>
      <c r="K16" s="66">
        <f t="shared" si="0"/>
        <v>96.357969559973114</v>
      </c>
      <c r="L16" s="66">
        <f t="shared" si="1"/>
        <v>130.81437500000001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2172.14</v>
      </c>
      <c r="H17" s="67">
        <v>1600</v>
      </c>
      <c r="I17" s="67">
        <v>1600</v>
      </c>
      <c r="J17" s="67">
        <v>2093.0300000000002</v>
      </c>
      <c r="K17" s="67">
        <f t="shared" si="0"/>
        <v>96.357969559973114</v>
      </c>
      <c r="L17" s="67">
        <f t="shared" si="1"/>
        <v>130.81437500000001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1219685.1299999999</v>
      </c>
      <c r="H18" s="66">
        <f>H19</f>
        <v>1409603</v>
      </c>
      <c r="I18" s="66">
        <f>I19</f>
        <v>1410283</v>
      </c>
      <c r="J18" s="66">
        <f>J19</f>
        <v>1408983.66</v>
      </c>
      <c r="K18" s="66">
        <f t="shared" si="0"/>
        <v>115.52027858206324</v>
      </c>
      <c r="L18" s="66">
        <f t="shared" si="1"/>
        <v>99.907866718949322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1219685.1299999999</v>
      </c>
      <c r="H19" s="66">
        <f>H20+H21</f>
        <v>1409603</v>
      </c>
      <c r="I19" s="66">
        <f>I20+I21</f>
        <v>1410283</v>
      </c>
      <c r="J19" s="66">
        <f>J20+J21</f>
        <v>1408983.66</v>
      </c>
      <c r="K19" s="66">
        <f t="shared" si="0"/>
        <v>115.52027858206324</v>
      </c>
      <c r="L19" s="66">
        <f t="shared" si="1"/>
        <v>99.907866718949322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1191710.7</v>
      </c>
      <c r="H20" s="67">
        <v>1370937</v>
      </c>
      <c r="I20" s="67">
        <v>1371617</v>
      </c>
      <c r="J20" s="67">
        <v>1370577.18</v>
      </c>
      <c r="K20" s="67">
        <f t="shared" si="0"/>
        <v>115.00921993903387</v>
      </c>
      <c r="L20" s="67">
        <f t="shared" si="1"/>
        <v>99.924190207616263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27974.43</v>
      </c>
      <c r="H21" s="67">
        <v>38666</v>
      </c>
      <c r="I21" s="67">
        <v>38666</v>
      </c>
      <c r="J21" s="67">
        <v>38406.480000000003</v>
      </c>
      <c r="K21" s="67">
        <f t="shared" si="0"/>
        <v>137.2913764462761</v>
      </c>
      <c r="L21" s="67">
        <f t="shared" si="1"/>
        <v>99.328816014069204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G27+G65</f>
        <v>1234323.5</v>
      </c>
      <c r="H26" s="66">
        <f>H27+H65</f>
        <v>1411303</v>
      </c>
      <c r="I26" s="66">
        <f>I27+I65</f>
        <v>1411983</v>
      </c>
      <c r="J26" s="66">
        <f>J27+J65</f>
        <v>1411064.5199999998</v>
      </c>
      <c r="K26" s="71">
        <f t="shared" ref="K26:K57" si="4">(J26*100)/G26</f>
        <v>114.31885725257601</v>
      </c>
      <c r="L26" s="71">
        <f t="shared" ref="L26:L57" si="5">(J26*100)/I26</f>
        <v>99.934951058192624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G28+G35+G60</f>
        <v>1203991.28</v>
      </c>
      <c r="H27" s="66">
        <f>H28+H35+H60</f>
        <v>1372637</v>
      </c>
      <c r="I27" s="66">
        <f>I28+I35+I60</f>
        <v>1373317</v>
      </c>
      <c r="J27" s="66">
        <f>J28+J35+J60</f>
        <v>1372658.0399999998</v>
      </c>
      <c r="K27" s="66">
        <f t="shared" si="4"/>
        <v>114.00896856993847</v>
      </c>
      <c r="L27" s="66">
        <f t="shared" si="5"/>
        <v>99.95201690505543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G29+G31+G33</f>
        <v>1039764.1</v>
      </c>
      <c r="H28" s="66">
        <f>H29+H31+H33</f>
        <v>1199755</v>
      </c>
      <c r="I28" s="66">
        <f>I29+I31+I33</f>
        <v>1198835</v>
      </c>
      <c r="J28" s="66">
        <f>J29+J31+J33</f>
        <v>1198731.3599999999</v>
      </c>
      <c r="K28" s="66">
        <f t="shared" si="4"/>
        <v>115.28878136877394</v>
      </c>
      <c r="L28" s="66">
        <f t="shared" si="5"/>
        <v>99.991354940421331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862511.7</v>
      </c>
      <c r="H29" s="66">
        <f>H30</f>
        <v>1000000</v>
      </c>
      <c r="I29" s="66">
        <f>I30</f>
        <v>998350</v>
      </c>
      <c r="J29" s="66">
        <f>J30</f>
        <v>998340.57</v>
      </c>
      <c r="K29" s="66">
        <f t="shared" si="4"/>
        <v>115.74806115673562</v>
      </c>
      <c r="L29" s="66">
        <f t="shared" si="5"/>
        <v>99.999055441478433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862511.7</v>
      </c>
      <c r="H30" s="67">
        <v>1000000</v>
      </c>
      <c r="I30" s="67">
        <v>998350</v>
      </c>
      <c r="J30" s="67">
        <v>998340.57</v>
      </c>
      <c r="K30" s="67">
        <f t="shared" si="4"/>
        <v>115.74806115673562</v>
      </c>
      <c r="L30" s="67">
        <f t="shared" si="5"/>
        <v>99.999055441478433</v>
      </c>
    </row>
    <row r="31" spans="2:12" x14ac:dyDescent="0.25">
      <c r="B31" s="66"/>
      <c r="C31" s="66"/>
      <c r="D31" s="66" t="s">
        <v>80</v>
      </c>
      <c r="E31" s="66"/>
      <c r="F31" s="66" t="s">
        <v>81</v>
      </c>
      <c r="G31" s="66">
        <f>G32</f>
        <v>34928.01</v>
      </c>
      <c r="H31" s="66">
        <f>H32</f>
        <v>34755</v>
      </c>
      <c r="I31" s="66">
        <f>I32</f>
        <v>35755</v>
      </c>
      <c r="J31" s="66">
        <f>J32</f>
        <v>35664.720000000001</v>
      </c>
      <c r="K31" s="66">
        <f t="shared" si="4"/>
        <v>102.10922408691476</v>
      </c>
      <c r="L31" s="66">
        <f t="shared" si="5"/>
        <v>99.747503845615995</v>
      </c>
    </row>
    <row r="32" spans="2:12" x14ac:dyDescent="0.25">
      <c r="B32" s="67"/>
      <c r="C32" s="67"/>
      <c r="D32" s="67"/>
      <c r="E32" s="67" t="s">
        <v>82</v>
      </c>
      <c r="F32" s="67" t="s">
        <v>81</v>
      </c>
      <c r="G32" s="67">
        <v>34928.01</v>
      </c>
      <c r="H32" s="67">
        <v>34755</v>
      </c>
      <c r="I32" s="67">
        <v>35755</v>
      </c>
      <c r="J32" s="67">
        <v>35664.720000000001</v>
      </c>
      <c r="K32" s="67">
        <f t="shared" si="4"/>
        <v>102.10922408691476</v>
      </c>
      <c r="L32" s="67">
        <f t="shared" si="5"/>
        <v>99.747503845615995</v>
      </c>
    </row>
    <row r="33" spans="2:12" x14ac:dyDescent="0.25">
      <c r="B33" s="66"/>
      <c r="C33" s="66"/>
      <c r="D33" s="66" t="s">
        <v>83</v>
      </c>
      <c r="E33" s="66"/>
      <c r="F33" s="66" t="s">
        <v>84</v>
      </c>
      <c r="G33" s="66">
        <f>G34</f>
        <v>142324.39000000001</v>
      </c>
      <c r="H33" s="66">
        <f>H34</f>
        <v>165000</v>
      </c>
      <c r="I33" s="66">
        <f>I34</f>
        <v>164730</v>
      </c>
      <c r="J33" s="66">
        <f>J34</f>
        <v>164726.07</v>
      </c>
      <c r="K33" s="66">
        <f t="shared" si="4"/>
        <v>115.73987424081001</v>
      </c>
      <c r="L33" s="66">
        <f t="shared" si="5"/>
        <v>99.997614277909307</v>
      </c>
    </row>
    <row r="34" spans="2:12" x14ac:dyDescent="0.25">
      <c r="B34" s="67"/>
      <c r="C34" s="67"/>
      <c r="D34" s="67"/>
      <c r="E34" s="67" t="s">
        <v>85</v>
      </c>
      <c r="F34" s="67" t="s">
        <v>86</v>
      </c>
      <c r="G34" s="67">
        <v>142324.39000000001</v>
      </c>
      <c r="H34" s="67">
        <v>165000</v>
      </c>
      <c r="I34" s="67">
        <v>164730</v>
      </c>
      <c r="J34" s="67">
        <v>164726.07</v>
      </c>
      <c r="K34" s="67">
        <f t="shared" si="4"/>
        <v>115.73987424081001</v>
      </c>
      <c r="L34" s="67">
        <f t="shared" si="5"/>
        <v>99.997614277909307</v>
      </c>
    </row>
    <row r="35" spans="2:12" x14ac:dyDescent="0.25">
      <c r="B35" s="66"/>
      <c r="C35" s="66" t="s">
        <v>87</v>
      </c>
      <c r="D35" s="66"/>
      <c r="E35" s="66"/>
      <c r="F35" s="66" t="s">
        <v>88</v>
      </c>
      <c r="G35" s="66">
        <f>G36+G41+G47+G56</f>
        <v>161383.33999999997</v>
      </c>
      <c r="H35" s="66">
        <f>H36+H41+H47+H56</f>
        <v>169692</v>
      </c>
      <c r="I35" s="66">
        <f>I36+I41+I47+I56</f>
        <v>171292</v>
      </c>
      <c r="J35" s="66">
        <f>J36+J41+J47+J56</f>
        <v>170922.88999999998</v>
      </c>
      <c r="K35" s="66">
        <f t="shared" si="4"/>
        <v>105.91111201441241</v>
      </c>
      <c r="L35" s="66">
        <f t="shared" si="5"/>
        <v>99.784514162949819</v>
      </c>
    </row>
    <row r="36" spans="2:12" x14ac:dyDescent="0.25">
      <c r="B36" s="66"/>
      <c r="C36" s="66"/>
      <c r="D36" s="66" t="s">
        <v>89</v>
      </c>
      <c r="E36" s="66"/>
      <c r="F36" s="66" t="s">
        <v>90</v>
      </c>
      <c r="G36" s="66">
        <f>G37+G38+G39+G40</f>
        <v>20055.919999999998</v>
      </c>
      <c r="H36" s="66">
        <f>H37+H38+H39+H40</f>
        <v>16550</v>
      </c>
      <c r="I36" s="66">
        <f>I37+I38+I39+I40</f>
        <v>19500</v>
      </c>
      <c r="J36" s="66">
        <f>J37+J38+J39+J40</f>
        <v>19340.71</v>
      </c>
      <c r="K36" s="66">
        <f t="shared" si="4"/>
        <v>96.433920757561864</v>
      </c>
      <c r="L36" s="66">
        <f t="shared" si="5"/>
        <v>99.183128205128199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2816.33</v>
      </c>
      <c r="H37" s="67">
        <v>850</v>
      </c>
      <c r="I37" s="67">
        <v>2650</v>
      </c>
      <c r="J37" s="67">
        <v>2643.27</v>
      </c>
      <c r="K37" s="67">
        <f t="shared" si="4"/>
        <v>93.855123511804365</v>
      </c>
      <c r="L37" s="67">
        <f t="shared" si="5"/>
        <v>99.746037735849058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17044.59</v>
      </c>
      <c r="H38" s="67">
        <v>15200</v>
      </c>
      <c r="I38" s="67">
        <v>16300</v>
      </c>
      <c r="J38" s="67">
        <v>16231.44</v>
      </c>
      <c r="K38" s="67">
        <f t="shared" si="4"/>
        <v>95.229278028981625</v>
      </c>
      <c r="L38" s="67">
        <f t="shared" si="5"/>
        <v>99.579386503067482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195</v>
      </c>
      <c r="H39" s="67">
        <v>100</v>
      </c>
      <c r="I39" s="67">
        <v>150</v>
      </c>
      <c r="J39" s="67">
        <v>125</v>
      </c>
      <c r="K39" s="67">
        <f t="shared" si="4"/>
        <v>64.102564102564102</v>
      </c>
      <c r="L39" s="67">
        <f t="shared" si="5"/>
        <v>83.333333333333329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0</v>
      </c>
      <c r="H40" s="67">
        <v>400</v>
      </c>
      <c r="I40" s="67">
        <v>400</v>
      </c>
      <c r="J40" s="67">
        <v>341</v>
      </c>
      <c r="K40" s="67" t="e">
        <f t="shared" si="4"/>
        <v>#DIV/0!</v>
      </c>
      <c r="L40" s="67">
        <f t="shared" si="5"/>
        <v>85.25</v>
      </c>
    </row>
    <row r="41" spans="2:12" x14ac:dyDescent="0.25">
      <c r="B41" s="66"/>
      <c r="C41" s="66"/>
      <c r="D41" s="66" t="s">
        <v>99</v>
      </c>
      <c r="E41" s="66"/>
      <c r="F41" s="66" t="s">
        <v>100</v>
      </c>
      <c r="G41" s="66">
        <f>G42+G43+G44+G45+G46</f>
        <v>80983.62999999999</v>
      </c>
      <c r="H41" s="66">
        <f>H42+H43+H44+H45+H46</f>
        <v>96800</v>
      </c>
      <c r="I41" s="66">
        <f>I42+I43+I44+I45+I46</f>
        <v>90350</v>
      </c>
      <c r="J41" s="66">
        <f>J42+J43+J44+J45+J46</f>
        <v>90330.819999999992</v>
      </c>
      <c r="K41" s="66">
        <f t="shared" si="4"/>
        <v>111.54207337952128</v>
      </c>
      <c r="L41" s="66">
        <f t="shared" si="5"/>
        <v>99.978771444382957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13851.33</v>
      </c>
      <c r="H42" s="67">
        <v>19000</v>
      </c>
      <c r="I42" s="67">
        <v>20600</v>
      </c>
      <c r="J42" s="67">
        <v>20688.96</v>
      </c>
      <c r="K42" s="67">
        <f t="shared" si="4"/>
        <v>149.3644292641934</v>
      </c>
      <c r="L42" s="67">
        <f t="shared" si="5"/>
        <v>100.43184466019417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57223.35</v>
      </c>
      <c r="H43" s="67">
        <v>57000</v>
      </c>
      <c r="I43" s="67">
        <v>55000</v>
      </c>
      <c r="J43" s="67">
        <v>54934.38</v>
      </c>
      <c r="K43" s="67">
        <f t="shared" si="4"/>
        <v>95.999937088618552</v>
      </c>
      <c r="L43" s="67">
        <f t="shared" si="5"/>
        <v>99.880690909090916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6052.66</v>
      </c>
      <c r="H44" s="67">
        <v>14000</v>
      </c>
      <c r="I44" s="67">
        <v>10700</v>
      </c>
      <c r="J44" s="67">
        <v>10680.68</v>
      </c>
      <c r="K44" s="67">
        <f t="shared" si="4"/>
        <v>176.46258008875438</v>
      </c>
      <c r="L44" s="67">
        <f t="shared" si="5"/>
        <v>99.819439252336451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3765.68</v>
      </c>
      <c r="H45" s="67">
        <v>6650</v>
      </c>
      <c r="I45" s="67">
        <v>4050</v>
      </c>
      <c r="J45" s="67">
        <v>4026.8</v>
      </c>
      <c r="K45" s="67">
        <f t="shared" si="4"/>
        <v>106.93420577425591</v>
      </c>
      <c r="L45" s="67">
        <f t="shared" si="5"/>
        <v>99.427160493827159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90.61</v>
      </c>
      <c r="H46" s="67">
        <v>150</v>
      </c>
      <c r="I46" s="67">
        <v>0</v>
      </c>
      <c r="J46" s="67">
        <v>0</v>
      </c>
      <c r="K46" s="67">
        <f t="shared" si="4"/>
        <v>0</v>
      </c>
      <c r="L46" s="67" t="e">
        <f t="shared" si="5"/>
        <v>#DIV/0!</v>
      </c>
    </row>
    <row r="47" spans="2:12" x14ac:dyDescent="0.25">
      <c r="B47" s="66"/>
      <c r="C47" s="66"/>
      <c r="D47" s="66" t="s">
        <v>111</v>
      </c>
      <c r="E47" s="66"/>
      <c r="F47" s="66" t="s">
        <v>112</v>
      </c>
      <c r="G47" s="66">
        <f>G48+G49+G50+G51+G52+G53+G54+G55</f>
        <v>58825.929999999993</v>
      </c>
      <c r="H47" s="66">
        <f>H48+H49+H50+H51+H52+H53+H54+H55</f>
        <v>55342</v>
      </c>
      <c r="I47" s="66">
        <f>I48+I49+I50+I51+I52+I53+I54+I55</f>
        <v>60392</v>
      </c>
      <c r="J47" s="66">
        <f>J48+J49+J50+J51+J52+J53+J54+J55</f>
        <v>59414.049999999996</v>
      </c>
      <c r="K47" s="66">
        <f t="shared" si="4"/>
        <v>100.99976319966383</v>
      </c>
      <c r="L47" s="66">
        <f t="shared" si="5"/>
        <v>98.380663001722084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23171.58</v>
      </c>
      <c r="H48" s="67">
        <v>22742</v>
      </c>
      <c r="I48" s="67">
        <v>23442</v>
      </c>
      <c r="J48" s="67">
        <v>23348.11</v>
      </c>
      <c r="K48" s="67">
        <f t="shared" si="4"/>
        <v>100.76183842448378</v>
      </c>
      <c r="L48" s="67">
        <f t="shared" si="5"/>
        <v>99.599479566589878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16417.759999999998</v>
      </c>
      <c r="H49" s="67">
        <v>14700</v>
      </c>
      <c r="I49" s="67">
        <v>18100</v>
      </c>
      <c r="J49" s="67">
        <v>17432</v>
      </c>
      <c r="K49" s="67">
        <f t="shared" si="4"/>
        <v>106.17770024656227</v>
      </c>
      <c r="L49" s="67">
        <f t="shared" si="5"/>
        <v>96.309392265193367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0</v>
      </c>
      <c r="H50" s="67">
        <v>100</v>
      </c>
      <c r="I50" s="67">
        <v>200</v>
      </c>
      <c r="J50" s="67">
        <v>117.5</v>
      </c>
      <c r="K50" s="67" t="e">
        <f t="shared" si="4"/>
        <v>#DIV/0!</v>
      </c>
      <c r="L50" s="67">
        <f t="shared" si="5"/>
        <v>58.75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6499.43</v>
      </c>
      <c r="H51" s="67">
        <v>6100</v>
      </c>
      <c r="I51" s="67">
        <v>6700</v>
      </c>
      <c r="J51" s="67">
        <v>6653.61</v>
      </c>
      <c r="K51" s="67">
        <f t="shared" si="4"/>
        <v>102.37220802439599</v>
      </c>
      <c r="L51" s="67">
        <f t="shared" si="5"/>
        <v>99.307611940298514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8291.93</v>
      </c>
      <c r="H52" s="67">
        <v>8700</v>
      </c>
      <c r="I52" s="67">
        <v>9050</v>
      </c>
      <c r="J52" s="67">
        <v>9041.39</v>
      </c>
      <c r="K52" s="67">
        <f t="shared" si="4"/>
        <v>109.03842651831359</v>
      </c>
      <c r="L52" s="67">
        <f t="shared" si="5"/>
        <v>99.904861878453033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1319.27</v>
      </c>
      <c r="H53" s="67">
        <v>200</v>
      </c>
      <c r="I53" s="67">
        <v>100</v>
      </c>
      <c r="J53" s="67">
        <v>59.85</v>
      </c>
      <c r="K53" s="67">
        <f t="shared" si="4"/>
        <v>4.5365997862454233</v>
      </c>
      <c r="L53" s="67">
        <f t="shared" si="5"/>
        <v>59.85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2707.75</v>
      </c>
      <c r="H54" s="67">
        <v>2200</v>
      </c>
      <c r="I54" s="67">
        <v>2350</v>
      </c>
      <c r="J54" s="67">
        <v>2344.1999999999998</v>
      </c>
      <c r="K54" s="67">
        <f t="shared" si="4"/>
        <v>86.57372357123073</v>
      </c>
      <c r="L54" s="67">
        <f t="shared" si="5"/>
        <v>99.753191489361697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418.21</v>
      </c>
      <c r="H55" s="67">
        <v>600</v>
      </c>
      <c r="I55" s="67">
        <v>450</v>
      </c>
      <c r="J55" s="67">
        <v>417.39</v>
      </c>
      <c r="K55" s="67">
        <f t="shared" si="4"/>
        <v>99.803926257143544</v>
      </c>
      <c r="L55" s="67">
        <f t="shared" si="5"/>
        <v>92.75333333333333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G57+G58+G59</f>
        <v>1517.8600000000001</v>
      </c>
      <c r="H56" s="66">
        <f>H57+H58+H59</f>
        <v>1000</v>
      </c>
      <c r="I56" s="66">
        <f>I57+I58+I59</f>
        <v>1050</v>
      </c>
      <c r="J56" s="66">
        <f>J57+J58+J59</f>
        <v>1837.3100000000002</v>
      </c>
      <c r="K56" s="66">
        <f t="shared" si="4"/>
        <v>121.04607803091193</v>
      </c>
      <c r="L56" s="66">
        <f t="shared" si="5"/>
        <v>174.98190476190476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0</v>
      </c>
      <c r="H57" s="67">
        <v>600</v>
      </c>
      <c r="I57" s="67">
        <v>500</v>
      </c>
      <c r="J57" s="67">
        <v>474.4</v>
      </c>
      <c r="K57" s="67" t="e">
        <f t="shared" si="4"/>
        <v>#DIV/0!</v>
      </c>
      <c r="L57" s="67">
        <f t="shared" si="5"/>
        <v>94.88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1440.49</v>
      </c>
      <c r="H58" s="67">
        <v>200</v>
      </c>
      <c r="I58" s="67">
        <v>250</v>
      </c>
      <c r="J58" s="67">
        <v>1088.46</v>
      </c>
      <c r="K58" s="67">
        <f t="shared" ref="K58:K89" si="6">(J58*100)/G58</f>
        <v>75.561788002693532</v>
      </c>
      <c r="L58" s="67">
        <f t="shared" ref="L58:L74" si="7">(J58*100)/I58</f>
        <v>435.38400000000001</v>
      </c>
    </row>
    <row r="59" spans="2:12" x14ac:dyDescent="0.25">
      <c r="B59" s="67"/>
      <c r="C59" s="67"/>
      <c r="D59" s="67"/>
      <c r="E59" s="67" t="s">
        <v>135</v>
      </c>
      <c r="F59" s="67" t="s">
        <v>130</v>
      </c>
      <c r="G59" s="67">
        <v>77.37</v>
      </c>
      <c r="H59" s="67">
        <v>200</v>
      </c>
      <c r="I59" s="67">
        <v>300</v>
      </c>
      <c r="J59" s="67">
        <v>274.45</v>
      </c>
      <c r="K59" s="67">
        <f t="shared" si="6"/>
        <v>354.72405325061391</v>
      </c>
      <c r="L59" s="67">
        <f t="shared" si="7"/>
        <v>91.483333333333334</v>
      </c>
    </row>
    <row r="60" spans="2:12" x14ac:dyDescent="0.25">
      <c r="B60" s="66"/>
      <c r="C60" s="66" t="s">
        <v>136</v>
      </c>
      <c r="D60" s="66"/>
      <c r="E60" s="66"/>
      <c r="F60" s="66" t="s">
        <v>137</v>
      </c>
      <c r="G60" s="66">
        <f>G61+G63</f>
        <v>2843.8399999999997</v>
      </c>
      <c r="H60" s="66">
        <f>H61+H63</f>
        <v>3190</v>
      </c>
      <c r="I60" s="66">
        <f>I61+I63</f>
        <v>3190</v>
      </c>
      <c r="J60" s="66">
        <f>J61+J63</f>
        <v>3003.79</v>
      </c>
      <c r="K60" s="66">
        <f t="shared" si="6"/>
        <v>105.62443738044335</v>
      </c>
      <c r="L60" s="66">
        <f t="shared" si="7"/>
        <v>94.16269592476489</v>
      </c>
    </row>
    <row r="61" spans="2:12" x14ac:dyDescent="0.25">
      <c r="B61" s="66"/>
      <c r="C61" s="66"/>
      <c r="D61" s="66" t="s">
        <v>138</v>
      </c>
      <c r="E61" s="66"/>
      <c r="F61" s="66" t="s">
        <v>139</v>
      </c>
      <c r="G61" s="66">
        <f>G62</f>
        <v>266.85000000000002</v>
      </c>
      <c r="H61" s="66">
        <f>H62</f>
        <v>190</v>
      </c>
      <c r="I61" s="66">
        <f>I62</f>
        <v>190</v>
      </c>
      <c r="J61" s="66">
        <f>J62</f>
        <v>189.06</v>
      </c>
      <c r="K61" s="66">
        <f t="shared" si="6"/>
        <v>70.848791455874078</v>
      </c>
      <c r="L61" s="66">
        <f t="shared" si="7"/>
        <v>99.505263157894731</v>
      </c>
    </row>
    <row r="62" spans="2:12" x14ac:dyDescent="0.25">
      <c r="B62" s="67"/>
      <c r="C62" s="67"/>
      <c r="D62" s="67"/>
      <c r="E62" s="67" t="s">
        <v>140</v>
      </c>
      <c r="F62" s="67" t="s">
        <v>141</v>
      </c>
      <c r="G62" s="67">
        <v>266.85000000000002</v>
      </c>
      <c r="H62" s="67">
        <v>190</v>
      </c>
      <c r="I62" s="67">
        <v>190</v>
      </c>
      <c r="J62" s="67">
        <v>189.06</v>
      </c>
      <c r="K62" s="67">
        <f t="shared" si="6"/>
        <v>70.848791455874078</v>
      </c>
      <c r="L62" s="67">
        <f t="shared" si="7"/>
        <v>99.505263157894731</v>
      </c>
    </row>
    <row r="63" spans="2:12" x14ac:dyDescent="0.25">
      <c r="B63" s="66"/>
      <c r="C63" s="66"/>
      <c r="D63" s="66" t="s">
        <v>142</v>
      </c>
      <c r="E63" s="66"/>
      <c r="F63" s="66" t="s">
        <v>143</v>
      </c>
      <c r="G63" s="66">
        <f>G64</f>
        <v>2576.9899999999998</v>
      </c>
      <c r="H63" s="66">
        <f>H64</f>
        <v>3000</v>
      </c>
      <c r="I63" s="66">
        <f>I64</f>
        <v>3000</v>
      </c>
      <c r="J63" s="66">
        <f>J64</f>
        <v>2814.73</v>
      </c>
      <c r="K63" s="66">
        <f t="shared" si="6"/>
        <v>109.22549175588576</v>
      </c>
      <c r="L63" s="66">
        <f t="shared" si="7"/>
        <v>93.824333333333328</v>
      </c>
    </row>
    <row r="64" spans="2:12" x14ac:dyDescent="0.25">
      <c r="B64" s="67"/>
      <c r="C64" s="67"/>
      <c r="D64" s="67"/>
      <c r="E64" s="67" t="s">
        <v>144</v>
      </c>
      <c r="F64" s="67" t="s">
        <v>145</v>
      </c>
      <c r="G64" s="67">
        <v>2576.9899999999998</v>
      </c>
      <c r="H64" s="67">
        <v>3000</v>
      </c>
      <c r="I64" s="67">
        <v>3000</v>
      </c>
      <c r="J64" s="67">
        <v>2814.73</v>
      </c>
      <c r="K64" s="67">
        <f t="shared" si="6"/>
        <v>109.22549175588576</v>
      </c>
      <c r="L64" s="67">
        <f t="shared" si="7"/>
        <v>93.824333333333328</v>
      </c>
    </row>
    <row r="65" spans="2:12" x14ac:dyDescent="0.25">
      <c r="B65" s="66" t="s">
        <v>146</v>
      </c>
      <c r="C65" s="66"/>
      <c r="D65" s="66"/>
      <c r="E65" s="66"/>
      <c r="F65" s="66" t="s">
        <v>147</v>
      </c>
      <c r="G65" s="66">
        <f>G66+G72</f>
        <v>30332.22</v>
      </c>
      <c r="H65" s="66">
        <f>H66+H72</f>
        <v>38666</v>
      </c>
      <c r="I65" s="66">
        <f>I66+I72</f>
        <v>38666</v>
      </c>
      <c r="J65" s="66">
        <f>J66+J72</f>
        <v>38406.479999999996</v>
      </c>
      <c r="K65" s="66">
        <f t="shared" si="6"/>
        <v>126.61941658078439</v>
      </c>
      <c r="L65" s="66">
        <f t="shared" si="7"/>
        <v>99.328816014069204</v>
      </c>
    </row>
    <row r="66" spans="2:12" x14ac:dyDescent="0.25">
      <c r="B66" s="66"/>
      <c r="C66" s="66" t="s">
        <v>148</v>
      </c>
      <c r="D66" s="66"/>
      <c r="E66" s="66"/>
      <c r="F66" s="66" t="s">
        <v>149</v>
      </c>
      <c r="G66" s="66">
        <f>G67+G70</f>
        <v>7912.67</v>
      </c>
      <c r="H66" s="66">
        <f>H67+H70</f>
        <v>3666</v>
      </c>
      <c r="I66" s="66">
        <f>I67+I70</f>
        <v>3666</v>
      </c>
      <c r="J66" s="66">
        <f>J67+J70</f>
        <v>3665.1</v>
      </c>
      <c r="K66" s="66">
        <f t="shared" si="6"/>
        <v>46.319383975320591</v>
      </c>
      <c r="L66" s="66">
        <f t="shared" si="7"/>
        <v>99.97545008183306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>G68+G69</f>
        <v>4646.54</v>
      </c>
      <c r="H67" s="66">
        <f>H68+H69</f>
        <v>0</v>
      </c>
      <c r="I67" s="66">
        <f>I68+I69</f>
        <v>0</v>
      </c>
      <c r="J67" s="66">
        <f>J68+J69</f>
        <v>0</v>
      </c>
      <c r="K67" s="66">
        <f t="shared" si="6"/>
        <v>0</v>
      </c>
      <c r="L67" s="66" t="e">
        <f t="shared" si="7"/>
        <v>#DIV/0!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2288.75</v>
      </c>
      <c r="H68" s="67">
        <v>0</v>
      </c>
      <c r="I68" s="67">
        <v>0</v>
      </c>
      <c r="J68" s="67">
        <v>0</v>
      </c>
      <c r="K68" s="67">
        <f t="shared" si="6"/>
        <v>0</v>
      </c>
      <c r="L68" s="67" t="e">
        <f t="shared" si="7"/>
        <v>#DIV/0!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2357.79</v>
      </c>
      <c r="H69" s="67">
        <v>0</v>
      </c>
      <c r="I69" s="67">
        <v>0</v>
      </c>
      <c r="J69" s="67">
        <v>0</v>
      </c>
      <c r="K69" s="67">
        <f t="shared" si="6"/>
        <v>0</v>
      </c>
      <c r="L69" s="67" t="e">
        <f t="shared" si="7"/>
        <v>#DIV/0!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</f>
        <v>3266.13</v>
      </c>
      <c r="H70" s="66">
        <f>H71</f>
        <v>3666</v>
      </c>
      <c r="I70" s="66">
        <f>I71</f>
        <v>3666</v>
      </c>
      <c r="J70" s="66">
        <f>J71</f>
        <v>3665.1</v>
      </c>
      <c r="K70" s="66">
        <f t="shared" si="6"/>
        <v>112.21537415840766</v>
      </c>
      <c r="L70" s="66">
        <f t="shared" si="7"/>
        <v>99.97545008183306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3266.13</v>
      </c>
      <c r="H71" s="67">
        <v>3666</v>
      </c>
      <c r="I71" s="67">
        <v>3666</v>
      </c>
      <c r="J71" s="67">
        <v>3665.1</v>
      </c>
      <c r="K71" s="67">
        <f t="shared" si="6"/>
        <v>112.21537415840766</v>
      </c>
      <c r="L71" s="67">
        <f t="shared" si="7"/>
        <v>99.97545008183306</v>
      </c>
    </row>
    <row r="72" spans="2:12" x14ac:dyDescent="0.25">
      <c r="B72" s="66"/>
      <c r="C72" s="66" t="s">
        <v>160</v>
      </c>
      <c r="D72" s="66"/>
      <c r="E72" s="66"/>
      <c r="F72" s="66" t="s">
        <v>161</v>
      </c>
      <c r="G72" s="66">
        <f t="shared" ref="G72:J73" si="8">G73</f>
        <v>22419.55</v>
      </c>
      <c r="H72" s="66">
        <f t="shared" si="8"/>
        <v>35000</v>
      </c>
      <c r="I72" s="66">
        <f t="shared" si="8"/>
        <v>35000</v>
      </c>
      <c r="J72" s="66">
        <f t="shared" si="8"/>
        <v>34741.379999999997</v>
      </c>
      <c r="K72" s="66">
        <f t="shared" si="6"/>
        <v>154.96020214500291</v>
      </c>
      <c r="L72" s="66">
        <f t="shared" si="7"/>
        <v>99.261085714285713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 t="shared" si="8"/>
        <v>22419.55</v>
      </c>
      <c r="H73" s="66">
        <f t="shared" si="8"/>
        <v>35000</v>
      </c>
      <c r="I73" s="66">
        <f t="shared" si="8"/>
        <v>35000</v>
      </c>
      <c r="J73" s="66">
        <f t="shared" si="8"/>
        <v>34741.379999999997</v>
      </c>
      <c r="K73" s="66">
        <f t="shared" si="6"/>
        <v>154.96020214500291</v>
      </c>
      <c r="L73" s="66">
        <f t="shared" si="7"/>
        <v>99.261085714285713</v>
      </c>
    </row>
    <row r="74" spans="2:12" x14ac:dyDescent="0.25">
      <c r="B74" s="67"/>
      <c r="C74" s="67"/>
      <c r="D74" s="67"/>
      <c r="E74" s="67" t="s">
        <v>164</v>
      </c>
      <c r="F74" s="67" t="s">
        <v>163</v>
      </c>
      <c r="G74" s="67">
        <v>22419.55</v>
      </c>
      <c r="H74" s="67">
        <v>35000</v>
      </c>
      <c r="I74" s="67">
        <v>35000</v>
      </c>
      <c r="J74" s="67">
        <v>34741.379999999997</v>
      </c>
      <c r="K74" s="67">
        <f t="shared" si="6"/>
        <v>154.96020214500291</v>
      </c>
      <c r="L74" s="67">
        <f t="shared" si="7"/>
        <v>99.261085714285713</v>
      </c>
    </row>
    <row r="75" spans="2:12" x14ac:dyDescent="0.25">
      <c r="B75" s="66"/>
      <c r="C75" s="67"/>
      <c r="D75" s="68"/>
      <c r="E75" s="69"/>
      <c r="F75" s="9"/>
      <c r="G75" s="66"/>
      <c r="H75" s="66"/>
      <c r="I75" s="66"/>
      <c r="J75" s="66"/>
      <c r="K75" s="71"/>
      <c r="L75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1221906.6899999997</v>
      </c>
      <c r="D6" s="72">
        <f>D7+D9+D11</f>
        <v>1411303</v>
      </c>
      <c r="E6" s="72">
        <f>E7+E9+E11</f>
        <v>1411983</v>
      </c>
      <c r="F6" s="72">
        <f>F7+F9+F11</f>
        <v>1411147.46</v>
      </c>
      <c r="G6" s="73">
        <f t="shared" ref="G6:G19" si="0">(F6*100)/C6</f>
        <v>115.48733397965113</v>
      </c>
      <c r="H6" s="73">
        <f t="shared" ref="H6:H19" si="1">(F6*100)/E6</f>
        <v>99.940825066590747</v>
      </c>
    </row>
    <row r="7" spans="1:8" x14ac:dyDescent="0.25">
      <c r="A7"/>
      <c r="B7" s="9" t="s">
        <v>165</v>
      </c>
      <c r="C7" s="72">
        <f>C8</f>
        <v>1219685.1299999999</v>
      </c>
      <c r="D7" s="72">
        <f>D8</f>
        <v>1409603</v>
      </c>
      <c r="E7" s="72">
        <f>E8</f>
        <v>1410283</v>
      </c>
      <c r="F7" s="72">
        <f>F8</f>
        <v>1408983.66</v>
      </c>
      <c r="G7" s="73">
        <f t="shared" si="0"/>
        <v>115.52027858206324</v>
      </c>
      <c r="H7" s="73">
        <f t="shared" si="1"/>
        <v>99.907866718949322</v>
      </c>
    </row>
    <row r="8" spans="1:8" x14ac:dyDescent="0.25">
      <c r="A8"/>
      <c r="B8" s="17" t="s">
        <v>166</v>
      </c>
      <c r="C8" s="74">
        <v>1219685.1299999999</v>
      </c>
      <c r="D8" s="74">
        <v>1409603</v>
      </c>
      <c r="E8" s="74">
        <v>1410283</v>
      </c>
      <c r="F8" s="75">
        <v>1408983.66</v>
      </c>
      <c r="G8" s="71">
        <f t="shared" si="0"/>
        <v>115.52027858206324</v>
      </c>
      <c r="H8" s="71">
        <f t="shared" si="1"/>
        <v>99.907866718949322</v>
      </c>
    </row>
    <row r="9" spans="1:8" x14ac:dyDescent="0.25">
      <c r="A9"/>
      <c r="B9" s="9" t="s">
        <v>167</v>
      </c>
      <c r="C9" s="72">
        <f>C10</f>
        <v>2172.14</v>
      </c>
      <c r="D9" s="72">
        <f>D10</f>
        <v>1600</v>
      </c>
      <c r="E9" s="72">
        <f>E10</f>
        <v>1600</v>
      </c>
      <c r="F9" s="72">
        <f>F10</f>
        <v>2093.0300000000002</v>
      </c>
      <c r="G9" s="73">
        <f t="shared" si="0"/>
        <v>96.357969559973114</v>
      </c>
      <c r="H9" s="73">
        <f t="shared" si="1"/>
        <v>130.81437500000001</v>
      </c>
    </row>
    <row r="10" spans="1:8" x14ac:dyDescent="0.25">
      <c r="A10"/>
      <c r="B10" s="17" t="s">
        <v>168</v>
      </c>
      <c r="C10" s="74">
        <v>2172.14</v>
      </c>
      <c r="D10" s="74">
        <v>1600</v>
      </c>
      <c r="E10" s="74">
        <v>1600</v>
      </c>
      <c r="F10" s="75">
        <v>2093.0300000000002</v>
      </c>
      <c r="G10" s="71">
        <f t="shared" si="0"/>
        <v>96.357969559973114</v>
      </c>
      <c r="H10" s="71">
        <f t="shared" si="1"/>
        <v>130.81437500000001</v>
      </c>
    </row>
    <row r="11" spans="1:8" x14ac:dyDescent="0.25">
      <c r="A11"/>
      <c r="B11" s="9" t="s">
        <v>169</v>
      </c>
      <c r="C11" s="72">
        <f>C12</f>
        <v>49.42</v>
      </c>
      <c r="D11" s="72">
        <f>D12</f>
        <v>100</v>
      </c>
      <c r="E11" s="72">
        <f>E12</f>
        <v>100</v>
      </c>
      <c r="F11" s="72">
        <f>F12</f>
        <v>70.77</v>
      </c>
      <c r="G11" s="73">
        <f t="shared" si="0"/>
        <v>143.2011331444759</v>
      </c>
      <c r="H11" s="73">
        <f t="shared" si="1"/>
        <v>70.77</v>
      </c>
    </row>
    <row r="12" spans="1:8" x14ac:dyDescent="0.25">
      <c r="A12"/>
      <c r="B12" s="17" t="s">
        <v>170</v>
      </c>
      <c r="C12" s="74">
        <v>49.42</v>
      </c>
      <c r="D12" s="74">
        <v>100</v>
      </c>
      <c r="E12" s="74">
        <v>100</v>
      </c>
      <c r="F12" s="75">
        <v>70.77</v>
      </c>
      <c r="G12" s="71">
        <f t="shared" si="0"/>
        <v>143.2011331444759</v>
      </c>
      <c r="H12" s="71">
        <f t="shared" si="1"/>
        <v>70.77</v>
      </c>
    </row>
    <row r="13" spans="1:8" x14ac:dyDescent="0.25">
      <c r="B13" s="9" t="s">
        <v>32</v>
      </c>
      <c r="C13" s="76">
        <f>C14+C16+C18</f>
        <v>1234323.5</v>
      </c>
      <c r="D13" s="76">
        <f>D14+D16+D18</f>
        <v>1411303</v>
      </c>
      <c r="E13" s="76">
        <f>E14+E16+E18</f>
        <v>1411983</v>
      </c>
      <c r="F13" s="76">
        <f>F14+F16+F18</f>
        <v>1411064.52</v>
      </c>
      <c r="G13" s="73">
        <f t="shared" si="0"/>
        <v>114.31885725257601</v>
      </c>
      <c r="H13" s="73">
        <f t="shared" si="1"/>
        <v>99.934951058192624</v>
      </c>
    </row>
    <row r="14" spans="1:8" x14ac:dyDescent="0.25">
      <c r="A14"/>
      <c r="B14" s="9" t="s">
        <v>165</v>
      </c>
      <c r="C14" s="76">
        <f>C15</f>
        <v>1219685.1299999999</v>
      </c>
      <c r="D14" s="76">
        <f>D15</f>
        <v>1409603</v>
      </c>
      <c r="E14" s="76">
        <f>E15</f>
        <v>1410283</v>
      </c>
      <c r="F14" s="76">
        <f>F15</f>
        <v>1408983.66</v>
      </c>
      <c r="G14" s="73">
        <f t="shared" si="0"/>
        <v>115.52027858206324</v>
      </c>
      <c r="H14" s="73">
        <f t="shared" si="1"/>
        <v>99.907866718949322</v>
      </c>
    </row>
    <row r="15" spans="1:8" x14ac:dyDescent="0.25">
      <c r="A15"/>
      <c r="B15" s="17" t="s">
        <v>166</v>
      </c>
      <c r="C15" s="74">
        <v>1219685.1299999999</v>
      </c>
      <c r="D15" s="74">
        <v>1409603</v>
      </c>
      <c r="E15" s="77">
        <v>1410283</v>
      </c>
      <c r="F15" s="75">
        <v>1408983.66</v>
      </c>
      <c r="G15" s="71">
        <f t="shared" si="0"/>
        <v>115.52027858206324</v>
      </c>
      <c r="H15" s="71">
        <f t="shared" si="1"/>
        <v>99.907866718949322</v>
      </c>
    </row>
    <row r="16" spans="1:8" x14ac:dyDescent="0.25">
      <c r="A16"/>
      <c r="B16" s="9" t="s">
        <v>167</v>
      </c>
      <c r="C16" s="76">
        <f>C17</f>
        <v>2162.08</v>
      </c>
      <c r="D16" s="76">
        <f>D17</f>
        <v>1600</v>
      </c>
      <c r="E16" s="76">
        <f>E17</f>
        <v>1600</v>
      </c>
      <c r="F16" s="76">
        <f>F17</f>
        <v>2080.86</v>
      </c>
      <c r="G16" s="73">
        <f t="shared" si="0"/>
        <v>96.243432250425514</v>
      </c>
      <c r="H16" s="73">
        <f t="shared" si="1"/>
        <v>130.05375000000001</v>
      </c>
    </row>
    <row r="17" spans="1:8" x14ac:dyDescent="0.25">
      <c r="A17"/>
      <c r="B17" s="17" t="s">
        <v>168</v>
      </c>
      <c r="C17" s="74">
        <v>2162.08</v>
      </c>
      <c r="D17" s="74">
        <v>1600</v>
      </c>
      <c r="E17" s="77">
        <v>1600</v>
      </c>
      <c r="F17" s="75">
        <v>2080.86</v>
      </c>
      <c r="G17" s="71">
        <f t="shared" si="0"/>
        <v>96.243432250425514</v>
      </c>
      <c r="H17" s="71">
        <f t="shared" si="1"/>
        <v>130.05375000000001</v>
      </c>
    </row>
    <row r="18" spans="1:8" x14ac:dyDescent="0.25">
      <c r="A18"/>
      <c r="B18" s="9" t="s">
        <v>169</v>
      </c>
      <c r="C18" s="76">
        <f>C19</f>
        <v>12476.29</v>
      </c>
      <c r="D18" s="76">
        <f>D19</f>
        <v>100</v>
      </c>
      <c r="E18" s="76">
        <f>E19</f>
        <v>100</v>
      </c>
      <c r="F18" s="76">
        <f>F19</f>
        <v>0</v>
      </c>
      <c r="G18" s="73">
        <f t="shared" si="0"/>
        <v>0</v>
      </c>
      <c r="H18" s="73">
        <f t="shared" si="1"/>
        <v>0</v>
      </c>
    </row>
    <row r="19" spans="1:8" x14ac:dyDescent="0.25">
      <c r="A19"/>
      <c r="B19" s="17" t="s">
        <v>170</v>
      </c>
      <c r="C19" s="74">
        <v>12476.29</v>
      </c>
      <c r="D19" s="74">
        <v>100</v>
      </c>
      <c r="E19" s="77">
        <v>100</v>
      </c>
      <c r="F19" s="75">
        <v>0</v>
      </c>
      <c r="G19" s="71">
        <f t="shared" si="0"/>
        <v>0</v>
      </c>
      <c r="H19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1234323.5</v>
      </c>
      <c r="D6" s="76">
        <f t="shared" si="0"/>
        <v>1411303</v>
      </c>
      <c r="E6" s="76">
        <f t="shared" si="0"/>
        <v>1411983</v>
      </c>
      <c r="F6" s="76">
        <f t="shared" si="0"/>
        <v>1411064.52</v>
      </c>
      <c r="G6" s="71">
        <f>(F6*100)/C6</f>
        <v>114.31885725257601</v>
      </c>
      <c r="H6" s="71">
        <f>(F6*100)/E6</f>
        <v>99.934951058192624</v>
      </c>
    </row>
    <row r="7" spans="2:8" x14ac:dyDescent="0.25">
      <c r="B7" s="9" t="s">
        <v>171</v>
      </c>
      <c r="C7" s="76">
        <f t="shared" si="0"/>
        <v>1234323.5</v>
      </c>
      <c r="D7" s="76">
        <f t="shared" si="0"/>
        <v>1411303</v>
      </c>
      <c r="E7" s="76">
        <f t="shared" si="0"/>
        <v>1411983</v>
      </c>
      <c r="F7" s="76">
        <f t="shared" si="0"/>
        <v>1411064.52</v>
      </c>
      <c r="G7" s="71">
        <f>(F7*100)/C7</f>
        <v>114.31885725257601</v>
      </c>
      <c r="H7" s="71">
        <f>(F7*100)/E7</f>
        <v>99.934951058192624</v>
      </c>
    </row>
    <row r="8" spans="2:8" x14ac:dyDescent="0.25">
      <c r="B8" s="12" t="s">
        <v>172</v>
      </c>
      <c r="C8" s="74">
        <v>1234323.5</v>
      </c>
      <c r="D8" s="74">
        <v>1411303</v>
      </c>
      <c r="E8" s="74">
        <v>1411983</v>
      </c>
      <c r="F8" s="75">
        <v>1411064.52</v>
      </c>
      <c r="G8" s="71">
        <f>(F8*100)/C8</f>
        <v>114.31885725257601</v>
      </c>
      <c r="H8" s="71">
        <f>(F8*100)/E8</f>
        <v>99.934951058192624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5"/>
  <sheetViews>
    <sheetView tabSelected="1" topLeftCell="A73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173</v>
      </c>
      <c r="C1" s="40"/>
    </row>
    <row r="2" spans="1:6" ht="15" customHeight="1" x14ac:dyDescent="0.2">
      <c r="A2" s="42" t="s">
        <v>34</v>
      </c>
      <c r="B2" s="43" t="s">
        <v>174</v>
      </c>
      <c r="C2" s="40"/>
    </row>
    <row r="3" spans="1:6" s="40" customFormat="1" ht="43.5" customHeight="1" x14ac:dyDescent="0.2">
      <c r="A3" s="44" t="s">
        <v>35</v>
      </c>
      <c r="B3" s="38" t="s">
        <v>175</v>
      </c>
    </row>
    <row r="4" spans="1:6" s="40" customFormat="1" x14ac:dyDescent="0.2">
      <c r="A4" s="44" t="s">
        <v>36</v>
      </c>
      <c r="B4" s="45" t="s">
        <v>176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177</v>
      </c>
      <c r="B7" s="47"/>
      <c r="C7" s="78">
        <f>C12+C54</f>
        <v>1409603</v>
      </c>
      <c r="D7" s="78">
        <f>D12+D54</f>
        <v>1410283</v>
      </c>
      <c r="E7" s="78">
        <f>E12+E54</f>
        <v>1408983.66</v>
      </c>
      <c r="F7" s="78">
        <f>(E7*100)/D7</f>
        <v>99.907866718949322</v>
      </c>
    </row>
    <row r="8" spans="1:6" x14ac:dyDescent="0.2">
      <c r="A8" s="48" t="s">
        <v>74</v>
      </c>
      <c r="B8" s="47"/>
      <c r="C8" s="78">
        <f>C69+C77</f>
        <v>1600</v>
      </c>
      <c r="D8" s="78">
        <f>D69+D77</f>
        <v>1600</v>
      </c>
      <c r="E8" s="78">
        <f>E69+E77</f>
        <v>2080.8599999999997</v>
      </c>
      <c r="F8" s="78">
        <f>(E8*100)/D8</f>
        <v>130.05375000000001</v>
      </c>
    </row>
    <row r="9" spans="1:6" x14ac:dyDescent="0.2">
      <c r="A9" s="48" t="s">
        <v>178</v>
      </c>
      <c r="B9" s="47"/>
      <c r="C9" s="78">
        <f>C87+C91</f>
        <v>100</v>
      </c>
      <c r="D9" s="78">
        <f>D87+D91</f>
        <v>100</v>
      </c>
      <c r="E9" s="78">
        <f>E87+E91</f>
        <v>0</v>
      </c>
      <c r="F9" s="78">
        <f>(E9*100)/D9</f>
        <v>0</v>
      </c>
    </row>
    <row r="10" spans="1:6" s="58" customFormat="1" x14ac:dyDescent="0.2"/>
    <row r="11" spans="1:6" ht="38.25" x14ac:dyDescent="0.2">
      <c r="A11" s="48" t="s">
        <v>179</v>
      </c>
      <c r="B11" s="48" t="s">
        <v>180</v>
      </c>
      <c r="C11" s="48" t="s">
        <v>43</v>
      </c>
      <c r="D11" s="48" t="s">
        <v>181</v>
      </c>
      <c r="E11" s="48" t="s">
        <v>182</v>
      </c>
      <c r="F11" s="48" t="s">
        <v>183</v>
      </c>
    </row>
    <row r="12" spans="1:6" x14ac:dyDescent="0.2">
      <c r="A12" s="50" t="s">
        <v>72</v>
      </c>
      <c r="B12" s="51" t="s">
        <v>73</v>
      </c>
      <c r="C12" s="81">
        <f>C13+C21+C49</f>
        <v>1370937</v>
      </c>
      <c r="D12" s="81">
        <f>D13+D21+D49</f>
        <v>1371617</v>
      </c>
      <c r="E12" s="81">
        <f>E13+E21+E49</f>
        <v>1370577.18</v>
      </c>
      <c r="F12" s="82">
        <f>(E12*100)/D12</f>
        <v>99.924190207616263</v>
      </c>
    </row>
    <row r="13" spans="1:6" x14ac:dyDescent="0.2">
      <c r="A13" s="52" t="s">
        <v>74</v>
      </c>
      <c r="B13" s="53" t="s">
        <v>75</v>
      </c>
      <c r="C13" s="83">
        <f>C14+C17+C19</f>
        <v>1199755</v>
      </c>
      <c r="D13" s="83">
        <f>D14+D17+D19</f>
        <v>1198835</v>
      </c>
      <c r="E13" s="83">
        <f>E14+E17+E19</f>
        <v>1198731.3599999999</v>
      </c>
      <c r="F13" s="82">
        <f>(E13*100)/D13</f>
        <v>99.991354940421331</v>
      </c>
    </row>
    <row r="14" spans="1:6" x14ac:dyDescent="0.2">
      <c r="A14" s="54" t="s">
        <v>76</v>
      </c>
      <c r="B14" s="55" t="s">
        <v>77</v>
      </c>
      <c r="C14" s="84">
        <f>C15+C16</f>
        <v>1000000</v>
      </c>
      <c r="D14" s="84">
        <f>D15+D16</f>
        <v>998350</v>
      </c>
      <c r="E14" s="84">
        <f>E15+E16</f>
        <v>998340.57</v>
      </c>
      <c r="F14" s="84">
        <f>(E14*100)/D14</f>
        <v>99.999055441478433</v>
      </c>
    </row>
    <row r="15" spans="1:6" x14ac:dyDescent="0.2">
      <c r="A15" s="56" t="s">
        <v>78</v>
      </c>
      <c r="B15" s="57" t="s">
        <v>79</v>
      </c>
      <c r="C15" s="85">
        <v>1000000</v>
      </c>
      <c r="D15" s="85">
        <v>998350</v>
      </c>
      <c r="E15" s="85">
        <v>998340.57</v>
      </c>
      <c r="F15" s="85"/>
    </row>
    <row r="16" spans="1:6" x14ac:dyDescent="0.2">
      <c r="A16" s="56" t="s">
        <v>185</v>
      </c>
      <c r="B16" s="57" t="s">
        <v>186</v>
      </c>
      <c r="C16" s="85">
        <v>0</v>
      </c>
      <c r="D16" s="85">
        <v>0</v>
      </c>
      <c r="E16" s="85">
        <v>0</v>
      </c>
      <c r="F16" s="85"/>
    </row>
    <row r="17" spans="1:6" x14ac:dyDescent="0.2">
      <c r="A17" s="54" t="s">
        <v>80</v>
      </c>
      <c r="B17" s="55" t="s">
        <v>81</v>
      </c>
      <c r="C17" s="84">
        <f>C18</f>
        <v>34755</v>
      </c>
      <c r="D17" s="84">
        <f>D18</f>
        <v>35755</v>
      </c>
      <c r="E17" s="84">
        <f>E18</f>
        <v>35664.720000000001</v>
      </c>
      <c r="F17" s="84">
        <f>(E17*100)/D17</f>
        <v>99.747503845615995</v>
      </c>
    </row>
    <row r="18" spans="1:6" x14ac:dyDescent="0.2">
      <c r="A18" s="56" t="s">
        <v>82</v>
      </c>
      <c r="B18" s="57" t="s">
        <v>81</v>
      </c>
      <c r="C18" s="85">
        <v>34755</v>
      </c>
      <c r="D18" s="85">
        <v>35755</v>
      </c>
      <c r="E18" s="85">
        <v>35664.720000000001</v>
      </c>
      <c r="F18" s="85"/>
    </row>
    <row r="19" spans="1:6" x14ac:dyDescent="0.2">
      <c r="A19" s="54" t="s">
        <v>83</v>
      </c>
      <c r="B19" s="55" t="s">
        <v>84</v>
      </c>
      <c r="C19" s="84">
        <f>C20</f>
        <v>165000</v>
      </c>
      <c r="D19" s="84">
        <f>D20</f>
        <v>164730</v>
      </c>
      <c r="E19" s="84">
        <f>E20</f>
        <v>164726.07</v>
      </c>
      <c r="F19" s="84">
        <f>(E19*100)/D19</f>
        <v>99.997614277909307</v>
      </c>
    </row>
    <row r="20" spans="1:6" x14ac:dyDescent="0.2">
      <c r="A20" s="56" t="s">
        <v>85</v>
      </c>
      <c r="B20" s="57" t="s">
        <v>86</v>
      </c>
      <c r="C20" s="85">
        <v>165000</v>
      </c>
      <c r="D20" s="85">
        <v>164730</v>
      </c>
      <c r="E20" s="85">
        <v>164726.07</v>
      </c>
      <c r="F20" s="85"/>
    </row>
    <row r="21" spans="1:6" x14ac:dyDescent="0.2">
      <c r="A21" s="52" t="s">
        <v>87</v>
      </c>
      <c r="B21" s="53" t="s">
        <v>88</v>
      </c>
      <c r="C21" s="83">
        <f>C22+C27+C33+C42+C44</f>
        <v>167992</v>
      </c>
      <c r="D21" s="83">
        <f>D22+D27+D33+D42+D44</f>
        <v>169592</v>
      </c>
      <c r="E21" s="83">
        <f>E22+E27+E33+E42+E44</f>
        <v>168842.02999999997</v>
      </c>
      <c r="F21" s="82">
        <f>(E21*100)/D21</f>
        <v>99.557779848106037</v>
      </c>
    </row>
    <row r="22" spans="1:6" x14ac:dyDescent="0.2">
      <c r="A22" s="54" t="s">
        <v>89</v>
      </c>
      <c r="B22" s="55" t="s">
        <v>90</v>
      </c>
      <c r="C22" s="84">
        <f>C23+C24+C25+C26</f>
        <v>16550</v>
      </c>
      <c r="D22" s="84">
        <f>D23+D24+D25+D26</f>
        <v>19500</v>
      </c>
      <c r="E22" s="84">
        <f>E23+E24+E25+E26</f>
        <v>19340.71</v>
      </c>
      <c r="F22" s="84">
        <f>(E22*100)/D22</f>
        <v>99.183128205128199</v>
      </c>
    </row>
    <row r="23" spans="1:6" x14ac:dyDescent="0.2">
      <c r="A23" s="56" t="s">
        <v>91</v>
      </c>
      <c r="B23" s="57" t="s">
        <v>92</v>
      </c>
      <c r="C23" s="85">
        <v>850</v>
      </c>
      <c r="D23" s="85">
        <v>2650</v>
      </c>
      <c r="E23" s="85">
        <v>2643.27</v>
      </c>
      <c r="F23" s="85"/>
    </row>
    <row r="24" spans="1:6" ht="25.5" x14ac:dyDescent="0.2">
      <c r="A24" s="56" t="s">
        <v>93</v>
      </c>
      <c r="B24" s="57" t="s">
        <v>94</v>
      </c>
      <c r="C24" s="85">
        <v>15200</v>
      </c>
      <c r="D24" s="85">
        <v>16300</v>
      </c>
      <c r="E24" s="85">
        <v>16231.44</v>
      </c>
      <c r="F24" s="85"/>
    </row>
    <row r="25" spans="1:6" x14ac:dyDescent="0.2">
      <c r="A25" s="56" t="s">
        <v>95</v>
      </c>
      <c r="B25" s="57" t="s">
        <v>96</v>
      </c>
      <c r="C25" s="85">
        <v>100</v>
      </c>
      <c r="D25" s="85">
        <v>150</v>
      </c>
      <c r="E25" s="85">
        <v>125</v>
      </c>
      <c r="F25" s="85"/>
    </row>
    <row r="26" spans="1:6" x14ac:dyDescent="0.2">
      <c r="A26" s="56" t="s">
        <v>97</v>
      </c>
      <c r="B26" s="57" t="s">
        <v>98</v>
      </c>
      <c r="C26" s="85">
        <v>400</v>
      </c>
      <c r="D26" s="85">
        <v>400</v>
      </c>
      <c r="E26" s="85">
        <v>341</v>
      </c>
      <c r="F26" s="85"/>
    </row>
    <row r="27" spans="1:6" x14ac:dyDescent="0.2">
      <c r="A27" s="54" t="s">
        <v>99</v>
      </c>
      <c r="B27" s="55" t="s">
        <v>100</v>
      </c>
      <c r="C27" s="84">
        <f>C28+C29+C30+C31+C32</f>
        <v>96800</v>
      </c>
      <c r="D27" s="84">
        <f>D28+D29+D30+D31+D32</f>
        <v>90350</v>
      </c>
      <c r="E27" s="84">
        <f>E28+E29+E30+E31+E32</f>
        <v>90158.249999999985</v>
      </c>
      <c r="F27" s="84">
        <f>(E27*100)/D27</f>
        <v>99.787769784172667</v>
      </c>
    </row>
    <row r="28" spans="1:6" x14ac:dyDescent="0.2">
      <c r="A28" s="56" t="s">
        <v>101</v>
      </c>
      <c r="B28" s="57" t="s">
        <v>102</v>
      </c>
      <c r="C28" s="85">
        <v>19000</v>
      </c>
      <c r="D28" s="85">
        <v>20600</v>
      </c>
      <c r="E28" s="85">
        <v>20516.39</v>
      </c>
      <c r="F28" s="85"/>
    </row>
    <row r="29" spans="1:6" x14ac:dyDescent="0.2">
      <c r="A29" s="56" t="s">
        <v>103</v>
      </c>
      <c r="B29" s="57" t="s">
        <v>104</v>
      </c>
      <c r="C29" s="85">
        <v>57000</v>
      </c>
      <c r="D29" s="85">
        <v>55000</v>
      </c>
      <c r="E29" s="85">
        <v>54934.38</v>
      </c>
      <c r="F29" s="85"/>
    </row>
    <row r="30" spans="1:6" x14ac:dyDescent="0.2">
      <c r="A30" s="56" t="s">
        <v>105</v>
      </c>
      <c r="B30" s="57" t="s">
        <v>106</v>
      </c>
      <c r="C30" s="85">
        <v>14000</v>
      </c>
      <c r="D30" s="85">
        <v>10700</v>
      </c>
      <c r="E30" s="85">
        <v>10680.68</v>
      </c>
      <c r="F30" s="85"/>
    </row>
    <row r="31" spans="1:6" x14ac:dyDescent="0.2">
      <c r="A31" s="56" t="s">
        <v>107</v>
      </c>
      <c r="B31" s="57" t="s">
        <v>108</v>
      </c>
      <c r="C31" s="85">
        <v>6650</v>
      </c>
      <c r="D31" s="85">
        <v>4050</v>
      </c>
      <c r="E31" s="85">
        <v>4026.8</v>
      </c>
      <c r="F31" s="85"/>
    </row>
    <row r="32" spans="1:6" x14ac:dyDescent="0.2">
      <c r="A32" s="56" t="s">
        <v>109</v>
      </c>
      <c r="B32" s="57" t="s">
        <v>110</v>
      </c>
      <c r="C32" s="85">
        <v>150</v>
      </c>
      <c r="D32" s="85">
        <v>0</v>
      </c>
      <c r="E32" s="85">
        <v>0</v>
      </c>
      <c r="F32" s="85"/>
    </row>
    <row r="33" spans="1:6" x14ac:dyDescent="0.2">
      <c r="A33" s="54" t="s">
        <v>111</v>
      </c>
      <c r="B33" s="55" t="s">
        <v>112</v>
      </c>
      <c r="C33" s="84">
        <f>C34+C35+C36+C37+C38+C39+C40+C41</f>
        <v>53642</v>
      </c>
      <c r="D33" s="84">
        <f>D34+D35+D36+D37+D38+D39+D40+D41</f>
        <v>58692</v>
      </c>
      <c r="E33" s="84">
        <f>E34+E35+E36+E37+E38+E39+E40+E41</f>
        <v>58371.02</v>
      </c>
      <c r="F33" s="84">
        <f>(E33*100)/D33</f>
        <v>99.453111156546044</v>
      </c>
    </row>
    <row r="34" spans="1:6" x14ac:dyDescent="0.2">
      <c r="A34" s="56" t="s">
        <v>113</v>
      </c>
      <c r="B34" s="57" t="s">
        <v>114</v>
      </c>
      <c r="C34" s="85">
        <v>22742</v>
      </c>
      <c r="D34" s="85">
        <v>23442</v>
      </c>
      <c r="E34" s="85">
        <v>23348.11</v>
      </c>
      <c r="F34" s="85"/>
    </row>
    <row r="35" spans="1:6" x14ac:dyDescent="0.2">
      <c r="A35" s="56" t="s">
        <v>115</v>
      </c>
      <c r="B35" s="57" t="s">
        <v>116</v>
      </c>
      <c r="C35" s="85">
        <v>13000</v>
      </c>
      <c r="D35" s="85">
        <v>16400</v>
      </c>
      <c r="E35" s="85">
        <v>16388.97</v>
      </c>
      <c r="F35" s="85"/>
    </row>
    <row r="36" spans="1:6" x14ac:dyDescent="0.2">
      <c r="A36" s="56" t="s">
        <v>117</v>
      </c>
      <c r="B36" s="57" t="s">
        <v>118</v>
      </c>
      <c r="C36" s="85">
        <v>100</v>
      </c>
      <c r="D36" s="85">
        <v>200</v>
      </c>
      <c r="E36" s="85">
        <v>117.5</v>
      </c>
      <c r="F36" s="85"/>
    </row>
    <row r="37" spans="1:6" x14ac:dyDescent="0.2">
      <c r="A37" s="56" t="s">
        <v>119</v>
      </c>
      <c r="B37" s="57" t="s">
        <v>120</v>
      </c>
      <c r="C37" s="85">
        <v>6100</v>
      </c>
      <c r="D37" s="85">
        <v>6700</v>
      </c>
      <c r="E37" s="85">
        <v>6653.61</v>
      </c>
      <c r="F37" s="85"/>
    </row>
    <row r="38" spans="1:6" x14ac:dyDescent="0.2">
      <c r="A38" s="56" t="s">
        <v>121</v>
      </c>
      <c r="B38" s="57" t="s">
        <v>122</v>
      </c>
      <c r="C38" s="85">
        <v>8700</v>
      </c>
      <c r="D38" s="85">
        <v>9050</v>
      </c>
      <c r="E38" s="85">
        <v>9041.39</v>
      </c>
      <c r="F38" s="85"/>
    </row>
    <row r="39" spans="1:6" x14ac:dyDescent="0.2">
      <c r="A39" s="56" t="s">
        <v>123</v>
      </c>
      <c r="B39" s="57" t="s">
        <v>124</v>
      </c>
      <c r="C39" s="85">
        <v>200</v>
      </c>
      <c r="D39" s="85">
        <v>100</v>
      </c>
      <c r="E39" s="85">
        <v>59.85</v>
      </c>
      <c r="F39" s="85"/>
    </row>
    <row r="40" spans="1:6" x14ac:dyDescent="0.2">
      <c r="A40" s="56" t="s">
        <v>125</v>
      </c>
      <c r="B40" s="57" t="s">
        <v>126</v>
      </c>
      <c r="C40" s="85">
        <v>2200</v>
      </c>
      <c r="D40" s="85">
        <v>2350</v>
      </c>
      <c r="E40" s="85">
        <v>2344.1999999999998</v>
      </c>
      <c r="F40" s="85"/>
    </row>
    <row r="41" spans="1:6" x14ac:dyDescent="0.2">
      <c r="A41" s="56" t="s">
        <v>127</v>
      </c>
      <c r="B41" s="57" t="s">
        <v>128</v>
      </c>
      <c r="C41" s="85">
        <v>600</v>
      </c>
      <c r="D41" s="85">
        <v>450</v>
      </c>
      <c r="E41" s="85">
        <v>417.39</v>
      </c>
      <c r="F41" s="85"/>
    </row>
    <row r="42" spans="1:6" x14ac:dyDescent="0.2">
      <c r="A42" s="54" t="s">
        <v>187</v>
      </c>
      <c r="B42" s="55" t="s">
        <v>188</v>
      </c>
      <c r="C42" s="84">
        <f>C43</f>
        <v>0</v>
      </c>
      <c r="D42" s="84">
        <f>D43</f>
        <v>0</v>
      </c>
      <c r="E42" s="84">
        <f>E43</f>
        <v>0</v>
      </c>
      <c r="F42" s="84" t="e">
        <f>(E42*100)/D42</f>
        <v>#DIV/0!</v>
      </c>
    </row>
    <row r="43" spans="1:6" ht="25.5" x14ac:dyDescent="0.2">
      <c r="A43" s="56" t="s">
        <v>189</v>
      </c>
      <c r="B43" s="57" t="s">
        <v>190</v>
      </c>
      <c r="C43" s="85">
        <v>0</v>
      </c>
      <c r="D43" s="85">
        <v>0</v>
      </c>
      <c r="E43" s="85">
        <v>0</v>
      </c>
      <c r="F43" s="85"/>
    </row>
    <row r="44" spans="1:6" x14ac:dyDescent="0.2">
      <c r="A44" s="54" t="s">
        <v>129</v>
      </c>
      <c r="B44" s="55" t="s">
        <v>130</v>
      </c>
      <c r="C44" s="84">
        <f>C45+C46+C47+C48</f>
        <v>1000</v>
      </c>
      <c r="D44" s="84">
        <f>D45+D46+D47+D48</f>
        <v>1050</v>
      </c>
      <c r="E44" s="84">
        <f>E45+E46+E47+E48</f>
        <v>972.05</v>
      </c>
      <c r="F44" s="84">
        <f>(E44*100)/D44</f>
        <v>92.576190476190476</v>
      </c>
    </row>
    <row r="45" spans="1:6" x14ac:dyDescent="0.2">
      <c r="A45" s="56" t="s">
        <v>131</v>
      </c>
      <c r="B45" s="57" t="s">
        <v>132</v>
      </c>
      <c r="C45" s="85">
        <v>600</v>
      </c>
      <c r="D45" s="85">
        <v>500</v>
      </c>
      <c r="E45" s="85">
        <v>474.4</v>
      </c>
      <c r="F45" s="85"/>
    </row>
    <row r="46" spans="1:6" x14ac:dyDescent="0.2">
      <c r="A46" s="56" t="s">
        <v>133</v>
      </c>
      <c r="B46" s="57" t="s">
        <v>134</v>
      </c>
      <c r="C46" s="85">
        <v>200</v>
      </c>
      <c r="D46" s="85">
        <v>250</v>
      </c>
      <c r="E46" s="85">
        <v>223.2</v>
      </c>
      <c r="F46" s="85"/>
    </row>
    <row r="47" spans="1:6" x14ac:dyDescent="0.2">
      <c r="A47" s="56" t="s">
        <v>191</v>
      </c>
      <c r="B47" s="57" t="s">
        <v>192</v>
      </c>
      <c r="C47" s="85">
        <v>0</v>
      </c>
      <c r="D47" s="85">
        <v>0</v>
      </c>
      <c r="E47" s="85">
        <v>0</v>
      </c>
      <c r="F47" s="85"/>
    </row>
    <row r="48" spans="1:6" x14ac:dyDescent="0.2">
      <c r="A48" s="56" t="s">
        <v>135</v>
      </c>
      <c r="B48" s="57" t="s">
        <v>130</v>
      </c>
      <c r="C48" s="85">
        <v>200</v>
      </c>
      <c r="D48" s="85">
        <v>300</v>
      </c>
      <c r="E48" s="85">
        <v>274.45</v>
      </c>
      <c r="F48" s="85"/>
    </row>
    <row r="49" spans="1:6" x14ac:dyDescent="0.2">
      <c r="A49" s="52" t="s">
        <v>136</v>
      </c>
      <c r="B49" s="53" t="s">
        <v>137</v>
      </c>
      <c r="C49" s="83">
        <f>C50+C52</f>
        <v>3190</v>
      </c>
      <c r="D49" s="83">
        <f>D50+D52</f>
        <v>3190</v>
      </c>
      <c r="E49" s="83">
        <f>E50+E52</f>
        <v>3003.79</v>
      </c>
      <c r="F49" s="82">
        <f>(E49*100)/D49</f>
        <v>94.16269592476489</v>
      </c>
    </row>
    <row r="50" spans="1:6" x14ac:dyDescent="0.2">
      <c r="A50" s="54" t="s">
        <v>138</v>
      </c>
      <c r="B50" s="55" t="s">
        <v>139</v>
      </c>
      <c r="C50" s="84">
        <f>C51</f>
        <v>190</v>
      </c>
      <c r="D50" s="84">
        <f>D51</f>
        <v>190</v>
      </c>
      <c r="E50" s="84">
        <f>E51</f>
        <v>189.06</v>
      </c>
      <c r="F50" s="84">
        <f>(E50*100)/D50</f>
        <v>99.505263157894731</v>
      </c>
    </row>
    <row r="51" spans="1:6" ht="25.5" x14ac:dyDescent="0.2">
      <c r="A51" s="56" t="s">
        <v>140</v>
      </c>
      <c r="B51" s="57" t="s">
        <v>141</v>
      </c>
      <c r="C51" s="85">
        <v>190</v>
      </c>
      <c r="D51" s="85">
        <v>190</v>
      </c>
      <c r="E51" s="85">
        <v>189.06</v>
      </c>
      <c r="F51" s="85"/>
    </row>
    <row r="52" spans="1:6" x14ac:dyDescent="0.2">
      <c r="A52" s="54" t="s">
        <v>142</v>
      </c>
      <c r="B52" s="55" t="s">
        <v>143</v>
      </c>
      <c r="C52" s="84">
        <f>C53</f>
        <v>3000</v>
      </c>
      <c r="D52" s="84">
        <f>D53</f>
        <v>3000</v>
      </c>
      <c r="E52" s="84">
        <f>E53</f>
        <v>2814.73</v>
      </c>
      <c r="F52" s="84">
        <f>(E52*100)/D52</f>
        <v>93.824333333333328</v>
      </c>
    </row>
    <row r="53" spans="1:6" x14ac:dyDescent="0.2">
      <c r="A53" s="56" t="s">
        <v>144</v>
      </c>
      <c r="B53" s="57" t="s">
        <v>145</v>
      </c>
      <c r="C53" s="85">
        <v>3000</v>
      </c>
      <c r="D53" s="85">
        <v>3000</v>
      </c>
      <c r="E53" s="85">
        <v>2814.73</v>
      </c>
      <c r="F53" s="85"/>
    </row>
    <row r="54" spans="1:6" x14ac:dyDescent="0.2">
      <c r="A54" s="50" t="s">
        <v>146</v>
      </c>
      <c r="B54" s="51" t="s">
        <v>147</v>
      </c>
      <c r="C54" s="81">
        <f>C55+C60</f>
        <v>38666</v>
      </c>
      <c r="D54" s="81">
        <f>D55+D60</f>
        <v>38666</v>
      </c>
      <c r="E54" s="81">
        <f>E55+E60</f>
        <v>38406.479999999996</v>
      </c>
      <c r="F54" s="82">
        <f>(E54*100)/D54</f>
        <v>99.328816014069204</v>
      </c>
    </row>
    <row r="55" spans="1:6" x14ac:dyDescent="0.2">
      <c r="A55" s="52" t="s">
        <v>148</v>
      </c>
      <c r="B55" s="53" t="s">
        <v>149</v>
      </c>
      <c r="C55" s="83">
        <f>C56+C58</f>
        <v>3666</v>
      </c>
      <c r="D55" s="83">
        <f>D56+D58</f>
        <v>3666</v>
      </c>
      <c r="E55" s="83">
        <f>E56+E58</f>
        <v>3665.1</v>
      </c>
      <c r="F55" s="82">
        <f>(E55*100)/D55</f>
        <v>99.97545008183306</v>
      </c>
    </row>
    <row r="56" spans="1:6" x14ac:dyDescent="0.2">
      <c r="A56" s="54" t="s">
        <v>150</v>
      </c>
      <c r="B56" s="55" t="s">
        <v>151</v>
      </c>
      <c r="C56" s="84">
        <f>C57</f>
        <v>0</v>
      </c>
      <c r="D56" s="84">
        <f>D57</f>
        <v>0</v>
      </c>
      <c r="E56" s="84">
        <f>E57</f>
        <v>0</v>
      </c>
      <c r="F56" s="84" t="e">
        <f>(E56*100)/D56</f>
        <v>#DIV/0!</v>
      </c>
    </row>
    <row r="57" spans="1:6" x14ac:dyDescent="0.2">
      <c r="A57" s="56" t="s">
        <v>152</v>
      </c>
      <c r="B57" s="57" t="s">
        <v>153</v>
      </c>
      <c r="C57" s="85">
        <v>0</v>
      </c>
      <c r="D57" s="85">
        <v>0</v>
      </c>
      <c r="E57" s="85">
        <v>0</v>
      </c>
      <c r="F57" s="85"/>
    </row>
    <row r="58" spans="1:6" x14ac:dyDescent="0.2">
      <c r="A58" s="54" t="s">
        <v>156</v>
      </c>
      <c r="B58" s="55" t="s">
        <v>157</v>
      </c>
      <c r="C58" s="84">
        <f>C59</f>
        <v>3666</v>
      </c>
      <c r="D58" s="84">
        <f>D59</f>
        <v>3666</v>
      </c>
      <c r="E58" s="84">
        <f>E59</f>
        <v>3665.1</v>
      </c>
      <c r="F58" s="84">
        <f>(E58*100)/D58</f>
        <v>99.97545008183306</v>
      </c>
    </row>
    <row r="59" spans="1:6" x14ac:dyDescent="0.2">
      <c r="A59" s="56" t="s">
        <v>158</v>
      </c>
      <c r="B59" s="57" t="s">
        <v>159</v>
      </c>
      <c r="C59" s="85">
        <v>3666</v>
      </c>
      <c r="D59" s="85">
        <v>3666</v>
      </c>
      <c r="E59" s="85">
        <v>3665.1</v>
      </c>
      <c r="F59" s="85"/>
    </row>
    <row r="60" spans="1:6" x14ac:dyDescent="0.2">
      <c r="A60" s="52" t="s">
        <v>160</v>
      </c>
      <c r="B60" s="53" t="s">
        <v>161</v>
      </c>
      <c r="C60" s="83">
        <f t="shared" ref="C60:E61" si="0">C61</f>
        <v>35000</v>
      </c>
      <c r="D60" s="83">
        <f t="shared" si="0"/>
        <v>35000</v>
      </c>
      <c r="E60" s="83">
        <f t="shared" si="0"/>
        <v>34741.379999999997</v>
      </c>
      <c r="F60" s="82">
        <f>(E60*100)/D60</f>
        <v>99.261085714285713</v>
      </c>
    </row>
    <row r="61" spans="1:6" ht="25.5" x14ac:dyDescent="0.2">
      <c r="A61" s="54" t="s">
        <v>162</v>
      </c>
      <c r="B61" s="55" t="s">
        <v>163</v>
      </c>
      <c r="C61" s="84">
        <f t="shared" si="0"/>
        <v>35000</v>
      </c>
      <c r="D61" s="84">
        <f t="shared" si="0"/>
        <v>35000</v>
      </c>
      <c r="E61" s="84">
        <f t="shared" si="0"/>
        <v>34741.379999999997</v>
      </c>
      <c r="F61" s="84">
        <f>(E61*100)/D61</f>
        <v>99.261085714285713</v>
      </c>
    </row>
    <row r="62" spans="1:6" x14ac:dyDescent="0.2">
      <c r="A62" s="56" t="s">
        <v>164</v>
      </c>
      <c r="B62" s="57" t="s">
        <v>163</v>
      </c>
      <c r="C62" s="85">
        <v>35000</v>
      </c>
      <c r="D62" s="85">
        <v>35000</v>
      </c>
      <c r="E62" s="85">
        <v>34741.379999999997</v>
      </c>
      <c r="F62" s="85"/>
    </row>
    <row r="63" spans="1:6" x14ac:dyDescent="0.2">
      <c r="A63" s="50" t="s">
        <v>50</v>
      </c>
      <c r="B63" s="51" t="s">
        <v>51</v>
      </c>
      <c r="C63" s="81">
        <f t="shared" ref="C63:E64" si="1">C64</f>
        <v>1409603</v>
      </c>
      <c r="D63" s="81">
        <f t="shared" si="1"/>
        <v>1410283</v>
      </c>
      <c r="E63" s="81">
        <f t="shared" si="1"/>
        <v>1408983.66</v>
      </c>
      <c r="F63" s="82">
        <f>(E63*100)/D63</f>
        <v>99.907866718949322</v>
      </c>
    </row>
    <row r="64" spans="1:6" x14ac:dyDescent="0.2">
      <c r="A64" s="52" t="s">
        <v>64</v>
      </c>
      <c r="B64" s="53" t="s">
        <v>65</v>
      </c>
      <c r="C64" s="83">
        <f t="shared" si="1"/>
        <v>1409603</v>
      </c>
      <c r="D64" s="83">
        <f t="shared" si="1"/>
        <v>1410283</v>
      </c>
      <c r="E64" s="83">
        <f t="shared" si="1"/>
        <v>1408983.66</v>
      </c>
      <c r="F64" s="82">
        <f>(E64*100)/D64</f>
        <v>99.907866718949322</v>
      </c>
    </row>
    <row r="65" spans="1:6" ht="25.5" x14ac:dyDescent="0.2">
      <c r="A65" s="54" t="s">
        <v>66</v>
      </c>
      <c r="B65" s="55" t="s">
        <v>67</v>
      </c>
      <c r="C65" s="84">
        <f>C66+C67</f>
        <v>1409603</v>
      </c>
      <c r="D65" s="84">
        <f>D66+D67</f>
        <v>1410283</v>
      </c>
      <c r="E65" s="84">
        <f>E66+E67</f>
        <v>1408983.66</v>
      </c>
      <c r="F65" s="84">
        <f>(E65*100)/D65</f>
        <v>99.907866718949322</v>
      </c>
    </row>
    <row r="66" spans="1:6" x14ac:dyDescent="0.2">
      <c r="A66" s="56" t="s">
        <v>68</v>
      </c>
      <c r="B66" s="57" t="s">
        <v>69</v>
      </c>
      <c r="C66" s="85">
        <v>1370937</v>
      </c>
      <c r="D66" s="85">
        <v>1371617</v>
      </c>
      <c r="E66" s="85">
        <v>1370577.18</v>
      </c>
      <c r="F66" s="85"/>
    </row>
    <row r="67" spans="1:6" ht="25.5" x14ac:dyDescent="0.2">
      <c r="A67" s="56" t="s">
        <v>70</v>
      </c>
      <c r="B67" s="57" t="s">
        <v>71</v>
      </c>
      <c r="C67" s="85">
        <v>38666</v>
      </c>
      <c r="D67" s="85">
        <v>38666</v>
      </c>
      <c r="E67" s="85">
        <v>38406.480000000003</v>
      </c>
      <c r="F67" s="85"/>
    </row>
    <row r="68" spans="1:6" x14ac:dyDescent="0.2">
      <c r="A68" s="49" t="s">
        <v>177</v>
      </c>
      <c r="B68" s="49" t="s">
        <v>184</v>
      </c>
      <c r="C68" s="79"/>
      <c r="D68" s="79"/>
      <c r="E68" s="79"/>
      <c r="F68" s="80" t="e">
        <f>(E68*100)/D68</f>
        <v>#DIV/0!</v>
      </c>
    </row>
    <row r="69" spans="1:6" x14ac:dyDescent="0.2">
      <c r="A69" s="50" t="s">
        <v>72</v>
      </c>
      <c r="B69" s="51" t="s">
        <v>73</v>
      </c>
      <c r="C69" s="81">
        <f>C70</f>
        <v>1600</v>
      </c>
      <c r="D69" s="81">
        <f>D70</f>
        <v>1600</v>
      </c>
      <c r="E69" s="81">
        <f>E70</f>
        <v>2080.8599999999997</v>
      </c>
      <c r="F69" s="82">
        <f>(E69*100)/D69</f>
        <v>130.05375000000001</v>
      </c>
    </row>
    <row r="70" spans="1:6" x14ac:dyDescent="0.2">
      <c r="A70" s="52" t="s">
        <v>87</v>
      </c>
      <c r="B70" s="53" t="s">
        <v>88</v>
      </c>
      <c r="C70" s="83">
        <f>C71+C73+C75</f>
        <v>1600</v>
      </c>
      <c r="D70" s="83">
        <f>D71+D73+D75</f>
        <v>1600</v>
      </c>
      <c r="E70" s="83">
        <f>E71+E73+E75</f>
        <v>2080.8599999999997</v>
      </c>
      <c r="F70" s="82">
        <f>(E70*100)/D70</f>
        <v>130.05375000000001</v>
      </c>
    </row>
    <row r="71" spans="1:6" x14ac:dyDescent="0.2">
      <c r="A71" s="54" t="s">
        <v>99</v>
      </c>
      <c r="B71" s="55" t="s">
        <v>100</v>
      </c>
      <c r="C71" s="84">
        <f>C72</f>
        <v>0</v>
      </c>
      <c r="D71" s="84">
        <f>D72</f>
        <v>0</v>
      </c>
      <c r="E71" s="84">
        <f>E72</f>
        <v>172.57</v>
      </c>
      <c r="F71" s="84" t="e">
        <f>(E71*100)/D71</f>
        <v>#DIV/0!</v>
      </c>
    </row>
    <row r="72" spans="1:6" x14ac:dyDescent="0.2">
      <c r="A72" s="56" t="s">
        <v>101</v>
      </c>
      <c r="B72" s="57" t="s">
        <v>102</v>
      </c>
      <c r="C72" s="85">
        <v>0</v>
      </c>
      <c r="D72" s="85">
        <v>0</v>
      </c>
      <c r="E72" s="85">
        <v>172.57</v>
      </c>
      <c r="F72" s="85"/>
    </row>
    <row r="73" spans="1:6" x14ac:dyDescent="0.2">
      <c r="A73" s="54" t="s">
        <v>111</v>
      </c>
      <c r="B73" s="55" t="s">
        <v>112</v>
      </c>
      <c r="C73" s="84">
        <f>C74</f>
        <v>1600</v>
      </c>
      <c r="D73" s="84">
        <f>D74</f>
        <v>1600</v>
      </c>
      <c r="E73" s="84">
        <f>E74</f>
        <v>1043.03</v>
      </c>
      <c r="F73" s="84">
        <f>(E73*100)/D73</f>
        <v>65.189374999999998</v>
      </c>
    </row>
    <row r="74" spans="1:6" x14ac:dyDescent="0.2">
      <c r="A74" s="56" t="s">
        <v>115</v>
      </c>
      <c r="B74" s="57" t="s">
        <v>116</v>
      </c>
      <c r="C74" s="85">
        <v>1600</v>
      </c>
      <c r="D74" s="85">
        <v>1600</v>
      </c>
      <c r="E74" s="85">
        <v>1043.03</v>
      </c>
      <c r="F74" s="85"/>
    </row>
    <row r="75" spans="1:6" x14ac:dyDescent="0.2">
      <c r="A75" s="54" t="s">
        <v>129</v>
      </c>
      <c r="B75" s="55" t="s">
        <v>130</v>
      </c>
      <c r="C75" s="84">
        <f>C76</f>
        <v>0</v>
      </c>
      <c r="D75" s="84">
        <f>D76</f>
        <v>0</v>
      </c>
      <c r="E75" s="84">
        <f>E76</f>
        <v>865.26</v>
      </c>
      <c r="F75" s="84" t="e">
        <f>(E75*100)/D75</f>
        <v>#DIV/0!</v>
      </c>
    </row>
    <row r="76" spans="1:6" x14ac:dyDescent="0.2">
      <c r="A76" s="56" t="s">
        <v>133</v>
      </c>
      <c r="B76" s="57" t="s">
        <v>134</v>
      </c>
      <c r="C76" s="85">
        <v>0</v>
      </c>
      <c r="D76" s="85">
        <v>0</v>
      </c>
      <c r="E76" s="85">
        <v>865.26</v>
      </c>
      <c r="F76" s="85"/>
    </row>
    <row r="77" spans="1:6" x14ac:dyDescent="0.2">
      <c r="A77" s="50" t="s">
        <v>146</v>
      </c>
      <c r="B77" s="51" t="s">
        <v>147</v>
      </c>
      <c r="C77" s="81">
        <f t="shared" ref="C77:E78" si="2">C78</f>
        <v>0</v>
      </c>
      <c r="D77" s="81">
        <f t="shared" si="2"/>
        <v>0</v>
      </c>
      <c r="E77" s="81">
        <f t="shared" si="2"/>
        <v>0</v>
      </c>
      <c r="F77" s="82" t="e">
        <f>(E77*100)/D77</f>
        <v>#DIV/0!</v>
      </c>
    </row>
    <row r="78" spans="1:6" x14ac:dyDescent="0.2">
      <c r="A78" s="52" t="s">
        <v>148</v>
      </c>
      <c r="B78" s="53" t="s">
        <v>149</v>
      </c>
      <c r="C78" s="83">
        <f t="shared" si="2"/>
        <v>0</v>
      </c>
      <c r="D78" s="83">
        <f t="shared" si="2"/>
        <v>0</v>
      </c>
      <c r="E78" s="83">
        <f t="shared" si="2"/>
        <v>0</v>
      </c>
      <c r="F78" s="82" t="e">
        <f>(E78*100)/D78</f>
        <v>#DIV/0!</v>
      </c>
    </row>
    <row r="79" spans="1:6" x14ac:dyDescent="0.2">
      <c r="A79" s="54" t="s">
        <v>150</v>
      </c>
      <c r="B79" s="55" t="s">
        <v>151</v>
      </c>
      <c r="C79" s="84">
        <f>C80+C81</f>
        <v>0</v>
      </c>
      <c r="D79" s="84">
        <f>D80+D81</f>
        <v>0</v>
      </c>
      <c r="E79" s="84">
        <f>E80+E81</f>
        <v>0</v>
      </c>
      <c r="F79" s="84" t="e">
        <f>(E79*100)/D79</f>
        <v>#DIV/0!</v>
      </c>
    </row>
    <row r="80" spans="1:6" x14ac:dyDescent="0.2">
      <c r="A80" s="56" t="s">
        <v>152</v>
      </c>
      <c r="B80" s="57" t="s">
        <v>153</v>
      </c>
      <c r="C80" s="85">
        <v>0</v>
      </c>
      <c r="D80" s="85">
        <v>0</v>
      </c>
      <c r="E80" s="85">
        <v>0</v>
      </c>
      <c r="F80" s="85"/>
    </row>
    <row r="81" spans="1:6" x14ac:dyDescent="0.2">
      <c r="A81" s="56" t="s">
        <v>194</v>
      </c>
      <c r="B81" s="57" t="s">
        <v>195</v>
      </c>
      <c r="C81" s="85">
        <v>0</v>
      </c>
      <c r="D81" s="85">
        <v>0</v>
      </c>
      <c r="E81" s="85">
        <v>0</v>
      </c>
      <c r="F81" s="85"/>
    </row>
    <row r="82" spans="1:6" x14ac:dyDescent="0.2">
      <c r="A82" s="50" t="s">
        <v>50</v>
      </c>
      <c r="B82" s="51" t="s">
        <v>51</v>
      </c>
      <c r="C82" s="81">
        <f t="shared" ref="C82:E84" si="3">C83</f>
        <v>1600</v>
      </c>
      <c r="D82" s="81">
        <f t="shared" si="3"/>
        <v>1600</v>
      </c>
      <c r="E82" s="81">
        <f t="shared" si="3"/>
        <v>2093.0300000000002</v>
      </c>
      <c r="F82" s="82">
        <f>(E82*100)/D82</f>
        <v>130.81437500000001</v>
      </c>
    </row>
    <row r="83" spans="1:6" x14ac:dyDescent="0.2">
      <c r="A83" s="52" t="s">
        <v>58</v>
      </c>
      <c r="B83" s="53" t="s">
        <v>59</v>
      </c>
      <c r="C83" s="83">
        <f t="shared" si="3"/>
        <v>1600</v>
      </c>
      <c r="D83" s="83">
        <f t="shared" si="3"/>
        <v>1600</v>
      </c>
      <c r="E83" s="83">
        <f t="shared" si="3"/>
        <v>2093.0300000000002</v>
      </c>
      <c r="F83" s="82">
        <f>(E83*100)/D83</f>
        <v>130.81437500000001</v>
      </c>
    </row>
    <row r="84" spans="1:6" x14ac:dyDescent="0.2">
      <c r="A84" s="54" t="s">
        <v>60</v>
      </c>
      <c r="B84" s="55" t="s">
        <v>61</v>
      </c>
      <c r="C84" s="84">
        <f t="shared" si="3"/>
        <v>1600</v>
      </c>
      <c r="D84" s="84">
        <f t="shared" si="3"/>
        <v>1600</v>
      </c>
      <c r="E84" s="84">
        <f t="shared" si="3"/>
        <v>2093.0300000000002</v>
      </c>
      <c r="F84" s="84">
        <f>(E84*100)/D84</f>
        <v>130.81437500000001</v>
      </c>
    </row>
    <row r="85" spans="1:6" x14ac:dyDescent="0.2">
      <c r="A85" s="56" t="s">
        <v>62</v>
      </c>
      <c r="B85" s="57" t="s">
        <v>63</v>
      </c>
      <c r="C85" s="85">
        <v>1600</v>
      </c>
      <c r="D85" s="85">
        <v>1600</v>
      </c>
      <c r="E85" s="85">
        <v>2093.0300000000002</v>
      </c>
      <c r="F85" s="85"/>
    </row>
    <row r="86" spans="1:6" x14ac:dyDescent="0.2">
      <c r="A86" s="49" t="s">
        <v>74</v>
      </c>
      <c r="B86" s="49" t="s">
        <v>193</v>
      </c>
      <c r="C86" s="79"/>
      <c r="D86" s="79"/>
      <c r="E86" s="79"/>
      <c r="F86" s="80" t="e">
        <f>(E86*100)/D86</f>
        <v>#DIV/0!</v>
      </c>
    </row>
    <row r="87" spans="1:6" x14ac:dyDescent="0.2">
      <c r="A87" s="50" t="s">
        <v>72</v>
      </c>
      <c r="B87" s="51" t="s">
        <v>73</v>
      </c>
      <c r="C87" s="81">
        <f t="shared" ref="C87:E89" si="4">C88</f>
        <v>100</v>
      </c>
      <c r="D87" s="81">
        <f t="shared" si="4"/>
        <v>100</v>
      </c>
      <c r="E87" s="81">
        <f t="shared" si="4"/>
        <v>0</v>
      </c>
      <c r="F87" s="82">
        <f>(E87*100)/D87</f>
        <v>0</v>
      </c>
    </row>
    <row r="88" spans="1:6" x14ac:dyDescent="0.2">
      <c r="A88" s="52" t="s">
        <v>87</v>
      </c>
      <c r="B88" s="53" t="s">
        <v>88</v>
      </c>
      <c r="C88" s="83">
        <f t="shared" si="4"/>
        <v>100</v>
      </c>
      <c r="D88" s="83">
        <f t="shared" si="4"/>
        <v>100</v>
      </c>
      <c r="E88" s="83">
        <f t="shared" si="4"/>
        <v>0</v>
      </c>
      <c r="F88" s="82">
        <f>(E88*100)/D88</f>
        <v>0</v>
      </c>
    </row>
    <row r="89" spans="1:6" x14ac:dyDescent="0.2">
      <c r="A89" s="54" t="s">
        <v>111</v>
      </c>
      <c r="B89" s="55" t="s">
        <v>112</v>
      </c>
      <c r="C89" s="84">
        <f t="shared" si="4"/>
        <v>100</v>
      </c>
      <c r="D89" s="84">
        <f t="shared" si="4"/>
        <v>100</v>
      </c>
      <c r="E89" s="84">
        <f t="shared" si="4"/>
        <v>0</v>
      </c>
      <c r="F89" s="84">
        <f>(E89*100)/D89</f>
        <v>0</v>
      </c>
    </row>
    <row r="90" spans="1:6" x14ac:dyDescent="0.2">
      <c r="A90" s="56" t="s">
        <v>115</v>
      </c>
      <c r="B90" s="57" t="s">
        <v>116</v>
      </c>
      <c r="C90" s="85">
        <v>100</v>
      </c>
      <c r="D90" s="85">
        <v>100</v>
      </c>
      <c r="E90" s="85">
        <v>0</v>
      </c>
      <c r="F90" s="85"/>
    </row>
    <row r="91" spans="1:6" x14ac:dyDescent="0.2">
      <c r="A91" s="50" t="s">
        <v>146</v>
      </c>
      <c r="B91" s="51" t="s">
        <v>147</v>
      </c>
      <c r="C91" s="81">
        <f t="shared" ref="C91:E93" si="5">C92</f>
        <v>0</v>
      </c>
      <c r="D91" s="81">
        <f t="shared" si="5"/>
        <v>0</v>
      </c>
      <c r="E91" s="81">
        <f t="shared" si="5"/>
        <v>0</v>
      </c>
      <c r="F91" s="82" t="e">
        <f>(E91*100)/D91</f>
        <v>#DIV/0!</v>
      </c>
    </row>
    <row r="92" spans="1:6" x14ac:dyDescent="0.2">
      <c r="A92" s="52" t="s">
        <v>148</v>
      </c>
      <c r="B92" s="53" t="s">
        <v>149</v>
      </c>
      <c r="C92" s="83">
        <f t="shared" si="5"/>
        <v>0</v>
      </c>
      <c r="D92" s="83">
        <f t="shared" si="5"/>
        <v>0</v>
      </c>
      <c r="E92" s="83">
        <f t="shared" si="5"/>
        <v>0</v>
      </c>
      <c r="F92" s="82" t="e">
        <f>(E92*100)/D92</f>
        <v>#DIV/0!</v>
      </c>
    </row>
    <row r="93" spans="1:6" x14ac:dyDescent="0.2">
      <c r="A93" s="54" t="s">
        <v>150</v>
      </c>
      <c r="B93" s="55" t="s">
        <v>151</v>
      </c>
      <c r="C93" s="84">
        <f t="shared" si="5"/>
        <v>0</v>
      </c>
      <c r="D93" s="84">
        <f t="shared" si="5"/>
        <v>0</v>
      </c>
      <c r="E93" s="84">
        <f t="shared" si="5"/>
        <v>0</v>
      </c>
      <c r="F93" s="84" t="e">
        <f>(E93*100)/D93</f>
        <v>#DIV/0!</v>
      </c>
    </row>
    <row r="94" spans="1:6" x14ac:dyDescent="0.2">
      <c r="A94" s="56" t="s">
        <v>154</v>
      </c>
      <c r="B94" s="57" t="s">
        <v>155</v>
      </c>
      <c r="C94" s="85">
        <v>0</v>
      </c>
      <c r="D94" s="85">
        <v>0</v>
      </c>
      <c r="E94" s="85">
        <v>0</v>
      </c>
      <c r="F94" s="85"/>
    </row>
    <row r="95" spans="1:6" x14ac:dyDescent="0.2">
      <c r="A95" s="50" t="s">
        <v>50</v>
      </c>
      <c r="B95" s="51" t="s">
        <v>51</v>
      </c>
      <c r="C95" s="81">
        <f t="shared" ref="C95:E97" si="6">C96</f>
        <v>100</v>
      </c>
      <c r="D95" s="81">
        <f t="shared" si="6"/>
        <v>100</v>
      </c>
      <c r="E95" s="81">
        <f t="shared" si="6"/>
        <v>70.77</v>
      </c>
      <c r="F95" s="82">
        <f>(E95*100)/D95</f>
        <v>70.77</v>
      </c>
    </row>
    <row r="96" spans="1:6" x14ac:dyDescent="0.2">
      <c r="A96" s="52" t="s">
        <v>52</v>
      </c>
      <c r="B96" s="53" t="s">
        <v>53</v>
      </c>
      <c r="C96" s="83">
        <f t="shared" si="6"/>
        <v>100</v>
      </c>
      <c r="D96" s="83">
        <f t="shared" si="6"/>
        <v>100</v>
      </c>
      <c r="E96" s="83">
        <f t="shared" si="6"/>
        <v>70.77</v>
      </c>
      <c r="F96" s="82">
        <f>(E96*100)/D96</f>
        <v>70.77</v>
      </c>
    </row>
    <row r="97" spans="1:6" x14ac:dyDescent="0.2">
      <c r="A97" s="54" t="s">
        <v>54</v>
      </c>
      <c r="B97" s="55" t="s">
        <v>55</v>
      </c>
      <c r="C97" s="84">
        <f t="shared" si="6"/>
        <v>100</v>
      </c>
      <c r="D97" s="84">
        <f t="shared" si="6"/>
        <v>100</v>
      </c>
      <c r="E97" s="84">
        <f t="shared" si="6"/>
        <v>70.77</v>
      </c>
      <c r="F97" s="84">
        <f>(E97*100)/D97</f>
        <v>70.77</v>
      </c>
    </row>
    <row r="98" spans="1:6" x14ac:dyDescent="0.2">
      <c r="A98" s="56" t="s">
        <v>56</v>
      </c>
      <c r="B98" s="57" t="s">
        <v>57</v>
      </c>
      <c r="C98" s="85">
        <v>100</v>
      </c>
      <c r="D98" s="85">
        <v>100</v>
      </c>
      <c r="E98" s="85">
        <v>70.77</v>
      </c>
      <c r="F98" s="85"/>
    </row>
    <row r="99" spans="1:6" x14ac:dyDescent="0.2">
      <c r="A99" s="49" t="s">
        <v>178</v>
      </c>
      <c r="B99" s="49" t="s">
        <v>196</v>
      </c>
      <c r="C99" s="79"/>
      <c r="D99" s="79"/>
      <c r="E99" s="79"/>
      <c r="F99" s="80" t="e">
        <f>(E99*100)/D99</f>
        <v>#DIV/0!</v>
      </c>
    </row>
    <row r="100" spans="1:6" s="58" customFormat="1" x14ac:dyDescent="0.2"/>
    <row r="101" spans="1:6" s="58" customFormat="1" x14ac:dyDescent="0.2"/>
    <row r="102" spans="1:6" s="58" customFormat="1" x14ac:dyDescent="0.2"/>
    <row r="103" spans="1:6" s="58" customFormat="1" x14ac:dyDescent="0.2"/>
    <row r="104" spans="1:6" s="58" customFormat="1" x14ac:dyDescent="0.2"/>
    <row r="105" spans="1:6" s="58" customFormat="1" x14ac:dyDescent="0.2"/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pans="1:3" x14ac:dyDescent="0.2">
      <c r="A1281" s="41"/>
      <c r="B1281" s="41"/>
      <c r="C1281" s="41"/>
    </row>
    <row r="1282" spans="1:3" x14ac:dyDescent="0.2">
      <c r="A1282" s="41"/>
      <c r="B1282" s="41"/>
      <c r="C1282" s="41"/>
    </row>
    <row r="1283" spans="1:3" x14ac:dyDescent="0.2">
      <c r="A1283" s="41"/>
      <c r="B1283" s="41"/>
      <c r="C1283" s="41"/>
    </row>
    <row r="1284" spans="1:3" x14ac:dyDescent="0.2">
      <c r="A1284" s="41"/>
      <c r="B1284" s="41"/>
      <c r="C1284" s="41"/>
    </row>
    <row r="1285" spans="1:3" x14ac:dyDescent="0.2">
      <c r="A1285" s="41"/>
      <c r="B1285" s="41"/>
      <c r="C1285" s="41"/>
    </row>
    <row r="1286" spans="1:3" x14ac:dyDescent="0.2">
      <c r="A1286" s="41"/>
      <c r="B1286" s="41"/>
      <c r="C1286" s="41"/>
    </row>
    <row r="1287" spans="1:3" x14ac:dyDescent="0.2">
      <c r="A1287" s="41"/>
      <c r="B1287" s="41"/>
      <c r="C1287" s="41"/>
    </row>
    <row r="1288" spans="1:3" x14ac:dyDescent="0.2">
      <c r="A1288" s="41"/>
      <c r="B1288" s="41"/>
      <c r="C1288" s="41"/>
    </row>
    <row r="1289" spans="1:3" x14ac:dyDescent="0.2">
      <c r="A1289" s="41"/>
      <c r="B1289" s="41"/>
      <c r="C1289" s="41"/>
    </row>
    <row r="1290" spans="1:3" x14ac:dyDescent="0.2">
      <c r="A1290" s="41"/>
      <c r="B1290" s="41"/>
      <c r="C1290" s="41"/>
    </row>
    <row r="1291" spans="1:3" x14ac:dyDescent="0.2">
      <c r="A1291" s="41"/>
      <c r="B1291" s="41"/>
      <c r="C1291" s="41"/>
    </row>
    <row r="1292" spans="1:3" x14ac:dyDescent="0.2">
      <c r="A1292" s="41"/>
      <c r="B1292" s="41"/>
      <c r="C1292" s="41"/>
    </row>
    <row r="1293" spans="1:3" x14ac:dyDescent="0.2">
      <c r="A1293" s="41"/>
      <c r="B1293" s="41"/>
      <c r="C1293" s="41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Sonja Buršić Džaja</cp:lastModifiedBy>
  <cp:lastPrinted>2023-07-24T12:33:14Z</cp:lastPrinted>
  <dcterms:created xsi:type="dcterms:W3CDTF">2022-08-12T12:51:27Z</dcterms:created>
  <dcterms:modified xsi:type="dcterms:W3CDTF">2026-03-24T08:46:53Z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