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urtezani\Desktop\dnevni mail\"/>
    </mc:Choice>
  </mc:AlternateContent>
  <xr:revisionPtr revIDLastSave="0" documentId="8_{B85B3DA5-8DA2-47BC-872E-6E427483FAA5}" xr6:coauthVersionLast="47" xr6:coauthVersionMax="47" xr10:uidLastSave="{00000000-0000-0000-0000-000000000000}"/>
  <bookViews>
    <workbookView xWindow="-120" yWindow="-120" windowWidth="29040" windowHeight="15720" tabRatio="825" firstSheet="4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rashoda'!$B$2:$L$80</definedName>
    <definedName name="_xlnm.Print_Area" localSheetId="6">'Posebni dio'!$A$1:$F$104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5" l="1"/>
  <c r="K27" i="1"/>
  <c r="K23" i="1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16" i="1" l="1"/>
  <c r="L16" i="1"/>
  <c r="K26" i="1"/>
  <c r="L23" i="1"/>
  <c r="L27" i="1"/>
  <c r="F104" i="15" l="1"/>
  <c r="F102" i="15"/>
  <c r="E102" i="15"/>
  <c r="D102" i="15"/>
  <c r="C102" i="15"/>
  <c r="F101" i="15"/>
  <c r="E101" i="15"/>
  <c r="D101" i="15"/>
  <c r="C101" i="15"/>
  <c r="F100" i="15"/>
  <c r="E100" i="15"/>
  <c r="D100" i="15"/>
  <c r="C100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2" i="15"/>
  <c r="E92" i="15"/>
  <c r="D92" i="15"/>
  <c r="C92" i="15"/>
  <c r="F89" i="15"/>
  <c r="E89" i="15"/>
  <c r="D89" i="15"/>
  <c r="C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<sst xmlns="http://schemas.openxmlformats.org/spreadsheetml/2006/main" count="460" uniqueCount="209">
  <si>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</si>
  <si>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</si>
  <si>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</si>
  <si>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</si>
  <si>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</si>
  <si>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</si>
  <si>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</si>
  <si>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</si>
  <si>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</si>
  <si>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</si>
  <si>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</si>
  <si>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</si>
  <si>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</si>
  <si>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</si>
  <si>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</si>
  <si>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</si>
  <si>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</si>
  <si>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</si>
  <si>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</si>
  <si>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</si>
  <si>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</si>
  <si>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</si>
  <si>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</si>
  <si>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</si>
  <si>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</si>
  <si>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</si>
  <si>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</si>
  <si>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</si>
  <si>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</si>
  <si>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</si>
  <si>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</si>
  <si>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</si>
  <si>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</si>
  <si>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</si>
  <si>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</si>
  <si>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</si>
  <si>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</si>
  <si>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</si>
  <si>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</si>
  <si>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</si>
  <si>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</si>
  <si>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</si>
  <si>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</si>
  <si>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</si>
  <si>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</si>
  <si>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</si>
  <si>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</si>
  <si>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</si>
  <si>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</si>
  <si>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</si>
  <si>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</si>
  <si>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</si>
  <si>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</si>
  <si>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</si>
  <si>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</si>
  <si>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</si>
  <si>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</si>
  <si>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</si>
  <si>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</si>
  <si>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</si>
  <si>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</si>
  <si>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</si>
  <si>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</si>
  <si>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</si>
  <si>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</si>
  <si>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</si>
  <si>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</si>
  <si>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</si>
  <si>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</si>
  <si>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</si>
  <si>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</si>
  <si>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</si>
  <si>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</si>
  <si>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</si>
  <si>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</si>
  <si>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</si>
  <si>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</si>
  <si>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</si>
  <si>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</si>
  <si>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</si>
  <si>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</si>
  <si>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</si>
  <si>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</si>
  <si>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</si>
  <si>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</si>
  <si>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</si>
  <si>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</si>
  <si>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</si>
  <si>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</si>
  <si>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</si>
  <si>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</si>
  <si>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</si>
  <si>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</si>
  <si>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</si>
  <si>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</si>
  <si>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</si>
  <si>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</si>
  <si>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</si>
  <si>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</si>
  <si>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</si>
  <si>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</si>
  <si>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</si>
  <si>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</si>
  <si>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</si>
  <si>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</si>
  <si>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</si>
  <si>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</si>
  <si>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</si>
  <si>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</si>
  <si>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</si>
  <si>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</si>
  <si>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</si>
  <si>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</si>
  <si>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</si>
  <si>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</si>
  <si>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</si>
  <si>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</si>
  <si>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</si>
  <si>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</si>
  <si>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</si>
  <si>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</si>
  <si>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</si>
  <si>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</si>
  <si>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</si>
  <si>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</si>
  <si>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</si>
  <si>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</si>
  <si>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</si>
  <si>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</si>
  <si>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</si>
  <si>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</si>
  <si>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</si>
  <si>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</si>
  <si>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</si>
  <si>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</si>
  <si>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</si>
  <si>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</si>
  <si>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</si>
  <si>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</si>
  <si>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</si>
  <si>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</si>
  <si>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</si>
  <si>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</si>
  <si>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</si>
  <si>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</si>
  <si>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</si>
  <si>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</si>
  <si>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</si>
  <si>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</si>
  <si>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</si>
  <si>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</si>
  <si>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</si>
  <si>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</si>
  <si>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</si>
  <si>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</si>
  <si>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</si>
  <si>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</si>
  <si>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</si>
  <si>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</si>
  <si>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</si>
  <si>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</si>
  <si>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</si>
  <si>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</si>
  <si>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</si>
  <si>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</si>
  <si>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</si>
  <si>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</si>
  <si>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</si>
  <si>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</si>
  <si>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</si>
  <si>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</si>
  <si>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</si>
  <si>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</si>
  <si>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</si>
  <si>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</si>
  <si>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</si>
  <si>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</si>
  <si>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</si>
  <si>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</si>
  <si>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</si>
  <si>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</si>
  <si>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</si>
  <si>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</si>
  <si>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</si>
  <si>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</si>
  <si>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</si>
  <si>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</si>
  <si>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</si>
  <si>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50555 METKOVIĆ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</si>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</sst>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K28" sqref="K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2123309.5099999998</v>
      </c>
      <c r="H10" s="86">
        <v>2509989</v>
      </c>
      <c r="I10" s="86">
        <v>2523301</v>
      </c>
      <c r="J10" s="86">
        <v>2499547.5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2123309.5099999998</v>
      </c>
      <c r="H12" s="87">
        <f>ROUND(H10+H11,2)</f>
        <v>2509989</v>
      </c>
      <c r="I12" s="87">
        <f>ROUND(I10+I11,2)</f>
        <v>2523301</v>
      </c>
      <c r="J12" s="87">
        <f>ROUND(J10+J11,2)</f>
        <v>2499547.5</v>
      </c>
      <c r="K12" s="88">
        <f>J12/G12*100</f>
        <v>117.71941340761001</v>
      </c>
      <c r="L12" s="88">
        <f>J12/I12*100</f>
        <v>99.058633908518999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2127089.14</v>
      </c>
      <c r="H13" s="86">
        <v>2506354</v>
      </c>
      <c r="I13" s="86">
        <v>2519666</v>
      </c>
      <c r="J13" s="86">
        <v>2505280.41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8338.0499999999993</v>
      </c>
      <c r="H14" s="86">
        <v>3635</v>
      </c>
      <c r="I14" s="86">
        <v>3635</v>
      </c>
      <c r="J14" s="86">
        <v>3634.9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2135427.19</v>
      </c>
      <c r="H15" s="87">
        <f>ROUND(H13+H14,2)</f>
        <v>2509989</v>
      </c>
      <c r="I15" s="87">
        <f>ROUND(I13+I14,2)</f>
        <v>2523301</v>
      </c>
      <c r="J15" s="87">
        <f>ROUND(J13+J14,2)</f>
        <v>2508915.31</v>
      </c>
      <c r="K15" s="88">
        <f>J15/G15*100</f>
        <v>117.49008918445</v>
      </c>
      <c r="L15" s="88">
        <f>J15/I15*100</f>
        <v>99.429886089689603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-12117.68</v>
      </c>
      <c r="H16" s="90">
        <f>ROUND(H12-H15,2)</f>
        <v>0</v>
      </c>
      <c r="I16" s="90">
        <f>ROUND(I12-I15,2)</f>
        <v>0</v>
      </c>
      <c r="J16" s="90">
        <f>ROUND(J12-J15,2)</f>
        <v>-9367.81</v>
      </c>
      <c r="K16" s="88">
        <f>J16/G16*100</f>
        <v>77.306959748070597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28343.95</v>
      </c>
      <c r="H24" s="86"/>
      <c r="I24" s="86"/>
      <c r="J24" s="86">
        <v>16226.27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-16226.27</v>
      </c>
      <c r="H25" s="86"/>
      <c r="I25" s="86"/>
      <c r="J25" s="86">
        <v>-6858.46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12117.68</v>
      </c>
      <c r="H26" s="94">
        <f>ROUND(H24+H25,2)</f>
        <v>0</v>
      </c>
      <c r="I26" s="94">
        <f>ROUND(I24+I25,2)</f>
        <v>0</v>
      </c>
      <c r="J26" s="94">
        <f>ROUND(J24+J25,2)</f>
        <v>9367.81</v>
      </c>
      <c r="K26" s="93">
        <f>J26/G26*100</f>
        <v>77.306959748070597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0"/>
  <sheetViews>
    <sheetView topLeftCell="A9" zoomScale="90" zoomScaleNormal="90" workbookViewId="0">
      <selection activeCell="B27" sqref="B27:L8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2123309.5099999998</v>
      </c>
      <c r="H10" s="65">
        <f>H11</f>
        <v>2509989</v>
      </c>
      <c r="I10" s="65">
        <f>I11</f>
        <v>2523301</v>
      </c>
      <c r="J10" s="65">
        <f>J11</f>
        <v>2499547.5</v>
      </c>
      <c r="K10" s="69">
        <f t="shared" ref="K10:K24" si="0">(J10*100)/G10</f>
        <v>117.71941340761009</v>
      </c>
      <c r="L10" s="69">
        <f t="shared" ref="L10:L24" si="1">(J10*100)/I10</f>
        <v>99.058633908519042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2123309.5099999998</v>
      </c>
      <c r="H11" s="65">
        <f>H12+H15+H18+H21</f>
        <v>2509989</v>
      </c>
      <c r="I11" s="65">
        <f>I12+I15+I18+I21</f>
        <v>2523301</v>
      </c>
      <c r="J11" s="65">
        <f>J12+J15+J18+J21</f>
        <v>2499547.5</v>
      </c>
      <c r="K11" s="65">
        <f t="shared" si="0"/>
        <v>117.71941340761009</v>
      </c>
      <c r="L11" s="65">
        <f t="shared" si="1"/>
        <v>99.058633908519042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20954</v>
      </c>
      <c r="I12" s="65">
        <f t="shared" si="2"/>
        <v>20954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20954</v>
      </c>
      <c r="I13" s="65">
        <f t="shared" si="2"/>
        <v>20954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20954</v>
      </c>
      <c r="I14" s="66">
        <v>20954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72.650000000000006</v>
      </c>
      <c r="H15" s="65">
        <f t="shared" si="3"/>
        <v>0</v>
      </c>
      <c r="I15" s="65">
        <f t="shared" si="3"/>
        <v>0</v>
      </c>
      <c r="J15" s="65">
        <f t="shared" si="3"/>
        <v>66.28</v>
      </c>
      <c r="K15" s="65">
        <f t="shared" si="0"/>
        <v>91.231933929800405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72.650000000000006</v>
      </c>
      <c r="H16" s="65">
        <f t="shared" si="3"/>
        <v>0</v>
      </c>
      <c r="I16" s="65">
        <f t="shared" si="3"/>
        <v>0</v>
      </c>
      <c r="J16" s="65">
        <f t="shared" si="3"/>
        <v>66.28</v>
      </c>
      <c r="K16" s="65">
        <f t="shared" si="0"/>
        <v>91.231933929800405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72.650000000000006</v>
      </c>
      <c r="H17" s="66">
        <v>0</v>
      </c>
      <c r="I17" s="66">
        <v>0</v>
      </c>
      <c r="J17" s="66">
        <v>66.28</v>
      </c>
      <c r="K17" s="66">
        <f t="shared" si="0"/>
        <v>91.231933929800405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13.3</v>
      </c>
      <c r="H18" s="65">
        <f t="shared" si="4"/>
        <v>100</v>
      </c>
      <c r="I18" s="65">
        <f t="shared" si="4"/>
        <v>100</v>
      </c>
      <c r="J18" s="65">
        <f t="shared" si="4"/>
        <v>26.44</v>
      </c>
      <c r="K18" s="65">
        <f t="shared" si="0"/>
        <v>198.79699248120301</v>
      </c>
      <c r="L18" s="65">
        <f t="shared" si="1"/>
        <v>26.44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13.3</v>
      </c>
      <c r="H19" s="65">
        <f t="shared" si="4"/>
        <v>100</v>
      </c>
      <c r="I19" s="65">
        <f t="shared" si="4"/>
        <v>100</v>
      </c>
      <c r="J19" s="65">
        <f t="shared" si="4"/>
        <v>26.44</v>
      </c>
      <c r="K19" s="65">
        <f t="shared" si="0"/>
        <v>198.79699248120301</v>
      </c>
      <c r="L19" s="65">
        <f t="shared" si="1"/>
        <v>26.44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13.3</v>
      </c>
      <c r="H20" s="66">
        <v>100</v>
      </c>
      <c r="I20" s="66">
        <v>100</v>
      </c>
      <c r="J20" s="66">
        <v>26.44</v>
      </c>
      <c r="K20" s="66">
        <f t="shared" si="0"/>
        <v>198.79699248120301</v>
      </c>
      <c r="L20" s="66">
        <f t="shared" si="1"/>
        <v>26.44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2123223.5599999996</v>
      </c>
      <c r="H21" s="65">
        <f>H22</f>
        <v>2488935</v>
      </c>
      <c r="I21" s="65">
        <f>I22</f>
        <v>2502247</v>
      </c>
      <c r="J21" s="65">
        <f>J22</f>
        <v>2499454.7799999998</v>
      </c>
      <c r="K21" s="65">
        <f t="shared" si="0"/>
        <v>117.71981185061833</v>
      </c>
      <c r="L21" s="65">
        <f t="shared" si="1"/>
        <v>99.888411495747619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2123223.5599999996</v>
      </c>
      <c r="H22" s="65">
        <f>H23+H24</f>
        <v>2488935</v>
      </c>
      <c r="I22" s="65">
        <f>I23+I24</f>
        <v>2502247</v>
      </c>
      <c r="J22" s="65">
        <f>J23+J24</f>
        <v>2499454.7799999998</v>
      </c>
      <c r="K22" s="65">
        <f t="shared" si="0"/>
        <v>117.71981185061833</v>
      </c>
      <c r="L22" s="65">
        <f t="shared" si="1"/>
        <v>99.888411495747619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2114885.5099999998</v>
      </c>
      <c r="H23" s="66">
        <v>2485300</v>
      </c>
      <c r="I23" s="66">
        <v>2498612</v>
      </c>
      <c r="J23" s="66">
        <v>2495819.88</v>
      </c>
      <c r="K23" s="66">
        <f t="shared" si="0"/>
        <v>118.01205635949533</v>
      </c>
      <c r="L23" s="66">
        <f t="shared" si="1"/>
        <v>99.888253158153404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8338.0499999999993</v>
      </c>
      <c r="H24" s="66">
        <v>3635</v>
      </c>
      <c r="I24" s="66">
        <v>3635</v>
      </c>
      <c r="J24" s="66">
        <v>3634.9</v>
      </c>
      <c r="K24" s="66">
        <f t="shared" si="0"/>
        <v>43.594125724839742</v>
      </c>
      <c r="L24" s="66">
        <f t="shared" si="1"/>
        <v>99.997248968363138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G30+G73</f>
        <v>2135427.1899999995</v>
      </c>
      <c r="H29" s="65">
        <f>H30+H73</f>
        <v>2509989</v>
      </c>
      <c r="I29" s="65">
        <f>I30+I73</f>
        <v>2523301</v>
      </c>
      <c r="J29" s="65">
        <f>J30+J73</f>
        <v>2508915.31</v>
      </c>
      <c r="K29" s="70">
        <f t="shared" ref="K29:K60" si="5">(J29*100)/G29</f>
        <v>117.49008918445028</v>
      </c>
      <c r="L29" s="70">
        <f t="shared" ref="L29:L60" si="6">(J29*100)/I29</f>
        <v>99.42988608968966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2127089.1399999997</v>
      </c>
      <c r="H30" s="65">
        <f>H31+H39+H68</f>
        <v>2506354</v>
      </c>
      <c r="I30" s="65">
        <f>I31+I39+I68</f>
        <v>2519666</v>
      </c>
      <c r="J30" s="65">
        <f>J31+J39+J68</f>
        <v>2505280.41</v>
      </c>
      <c r="K30" s="65">
        <f t="shared" si="5"/>
        <v>117.77975651739732</v>
      </c>
      <c r="L30" s="65">
        <f t="shared" si="6"/>
        <v>99.429067582766919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1704154.7599999998</v>
      </c>
      <c r="H31" s="65">
        <f>H32+H35+H37</f>
        <v>1986100</v>
      </c>
      <c r="I31" s="65">
        <f>I32+I35+I37</f>
        <v>2000025</v>
      </c>
      <c r="J31" s="65">
        <f>J32+J35+J37</f>
        <v>1998489.5200000003</v>
      </c>
      <c r="K31" s="65">
        <f t="shared" si="5"/>
        <v>117.27159803256367</v>
      </c>
      <c r="L31" s="65">
        <f t="shared" si="6"/>
        <v>99.923226959662998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1416658.23</v>
      </c>
      <c r="H32" s="65">
        <f>H33+H34</f>
        <v>1660000</v>
      </c>
      <c r="I32" s="65">
        <f>I33+I34</f>
        <v>1658025</v>
      </c>
      <c r="J32" s="65">
        <f>J33+J34</f>
        <v>1656582.62</v>
      </c>
      <c r="K32" s="65">
        <f t="shared" si="5"/>
        <v>116.93594015262242</v>
      </c>
      <c r="L32" s="65">
        <f t="shared" si="6"/>
        <v>99.913006136819405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1410501.33</v>
      </c>
      <c r="H33" s="66">
        <v>1650000</v>
      </c>
      <c r="I33" s="66">
        <v>1648025</v>
      </c>
      <c r="J33" s="66">
        <v>1648024.27</v>
      </c>
      <c r="K33" s="66">
        <f t="shared" si="5"/>
        <v>116.83961120405324</v>
      </c>
      <c r="L33" s="66">
        <f t="shared" si="6"/>
        <v>99.999955704555447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6156.9</v>
      </c>
      <c r="H34" s="66">
        <v>10000</v>
      </c>
      <c r="I34" s="66">
        <v>10000</v>
      </c>
      <c r="J34" s="66">
        <v>8558.35</v>
      </c>
      <c r="K34" s="66">
        <f t="shared" si="5"/>
        <v>139.00420666244378</v>
      </c>
      <c r="L34" s="66">
        <f t="shared" si="6"/>
        <v>85.583500000000001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53669.65</v>
      </c>
      <c r="H35" s="65">
        <f>H36</f>
        <v>65000</v>
      </c>
      <c r="I35" s="65">
        <f>I36</f>
        <v>68600</v>
      </c>
      <c r="J35" s="65">
        <f>J36</f>
        <v>68570.850000000006</v>
      </c>
      <c r="K35" s="65">
        <f t="shared" si="5"/>
        <v>127.76466774052001</v>
      </c>
      <c r="L35" s="65">
        <f t="shared" si="6"/>
        <v>99.957507288629742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53669.65</v>
      </c>
      <c r="H36" s="66">
        <v>65000</v>
      </c>
      <c r="I36" s="66">
        <v>68600</v>
      </c>
      <c r="J36" s="66">
        <v>68570.850000000006</v>
      </c>
      <c r="K36" s="66">
        <f t="shared" si="5"/>
        <v>127.76466774052001</v>
      </c>
      <c r="L36" s="66">
        <f t="shared" si="6"/>
        <v>99.957507288629742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233826.88</v>
      </c>
      <c r="H37" s="65">
        <f>H38</f>
        <v>261100</v>
      </c>
      <c r="I37" s="65">
        <f>I38</f>
        <v>273400</v>
      </c>
      <c r="J37" s="65">
        <f>J38</f>
        <v>273336.05</v>
      </c>
      <c r="K37" s="65">
        <f t="shared" si="5"/>
        <v>116.89676139886056</v>
      </c>
      <c r="L37" s="65">
        <f t="shared" si="6"/>
        <v>99.976609363569864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233826.88</v>
      </c>
      <c r="H38" s="66">
        <v>261100</v>
      </c>
      <c r="I38" s="66">
        <v>273400</v>
      </c>
      <c r="J38" s="66">
        <v>273336.05</v>
      </c>
      <c r="K38" s="66">
        <f t="shared" si="5"/>
        <v>116.89676139886056</v>
      </c>
      <c r="L38" s="66">
        <f t="shared" si="6"/>
        <v>99.976609363569864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G40+G45+G50+G60+G62</f>
        <v>420935.34</v>
      </c>
      <c r="H39" s="65">
        <f>H40+H45+H50+H60+H62</f>
        <v>517909</v>
      </c>
      <c r="I39" s="65">
        <f>I40+I45+I50+I60+I62</f>
        <v>517836</v>
      </c>
      <c r="J39" s="65">
        <f>J40+J45+J50+J60+J62</f>
        <v>504995.51000000007</v>
      </c>
      <c r="K39" s="65">
        <f t="shared" si="5"/>
        <v>119.9698533271167</v>
      </c>
      <c r="L39" s="65">
        <f t="shared" si="6"/>
        <v>97.520355865563616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54472.959999999999</v>
      </c>
      <c r="H40" s="65">
        <f>H41+H42+H43+H44</f>
        <v>63654</v>
      </c>
      <c r="I40" s="65">
        <f>I41+I42+I43+I44</f>
        <v>59654</v>
      </c>
      <c r="J40" s="65">
        <f>J41+J42+J43+J44</f>
        <v>56905.950000000004</v>
      </c>
      <c r="K40" s="65">
        <f t="shared" si="5"/>
        <v>104.46641783372888</v>
      </c>
      <c r="L40" s="65">
        <f t="shared" si="6"/>
        <v>95.393351661246527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4500</v>
      </c>
      <c r="H41" s="66">
        <v>9654</v>
      </c>
      <c r="I41" s="66">
        <v>9654</v>
      </c>
      <c r="J41" s="66">
        <v>7000</v>
      </c>
      <c r="K41" s="66">
        <f t="shared" si="5"/>
        <v>155.55555555555554</v>
      </c>
      <c r="L41" s="66">
        <f t="shared" si="6"/>
        <v>72.508804640563497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48572.959999999999</v>
      </c>
      <c r="H42" s="66">
        <v>51000</v>
      </c>
      <c r="I42" s="66">
        <v>48500</v>
      </c>
      <c r="J42" s="66">
        <v>48461.69</v>
      </c>
      <c r="K42" s="66">
        <f t="shared" si="5"/>
        <v>99.770921928579199</v>
      </c>
      <c r="L42" s="66">
        <f t="shared" si="6"/>
        <v>99.921010309278344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1400</v>
      </c>
      <c r="H43" s="66">
        <v>1500</v>
      </c>
      <c r="I43" s="66">
        <v>1500</v>
      </c>
      <c r="J43" s="66">
        <v>1444.26</v>
      </c>
      <c r="K43" s="66">
        <f t="shared" si="5"/>
        <v>103.16142857142857</v>
      </c>
      <c r="L43" s="66">
        <f t="shared" si="6"/>
        <v>96.284000000000006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1500</v>
      </c>
      <c r="I44" s="66">
        <v>0</v>
      </c>
      <c r="J44" s="66">
        <v>0</v>
      </c>
      <c r="K44" s="66" t="e">
        <f t="shared" si="5"/>
        <v>#DIV/0!</v>
      </c>
      <c r="L44" s="66" t="e">
        <f t="shared" si="6"/>
        <v>#DIV/0!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</f>
        <v>52888.23</v>
      </c>
      <c r="H45" s="65">
        <f>H46+H47+H48+H49</f>
        <v>86400</v>
      </c>
      <c r="I45" s="65">
        <f>I46+I47+I48+I49</f>
        <v>64647</v>
      </c>
      <c r="J45" s="65">
        <f>J46+J47+J48+J49</f>
        <v>60277.31</v>
      </c>
      <c r="K45" s="65">
        <f t="shared" si="5"/>
        <v>113.97112363185532</v>
      </c>
      <c r="L45" s="65">
        <f t="shared" si="6"/>
        <v>93.240691756771383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24433.52</v>
      </c>
      <c r="H46" s="66">
        <v>42736</v>
      </c>
      <c r="I46" s="66">
        <v>29336</v>
      </c>
      <c r="J46" s="66">
        <v>26100.07</v>
      </c>
      <c r="K46" s="66">
        <f t="shared" si="5"/>
        <v>106.82075280188855</v>
      </c>
      <c r="L46" s="66">
        <f t="shared" si="6"/>
        <v>88.969423234251437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27775.49</v>
      </c>
      <c r="H47" s="66">
        <v>40664</v>
      </c>
      <c r="I47" s="66">
        <v>32912</v>
      </c>
      <c r="J47" s="66">
        <v>31787.53</v>
      </c>
      <c r="K47" s="66">
        <f t="shared" si="5"/>
        <v>114.44453365179156</v>
      </c>
      <c r="L47" s="66">
        <f t="shared" si="6"/>
        <v>96.583404229460385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622.97</v>
      </c>
      <c r="H48" s="66">
        <v>1500</v>
      </c>
      <c r="I48" s="66">
        <v>1030</v>
      </c>
      <c r="J48" s="66">
        <v>1021.49</v>
      </c>
      <c r="K48" s="66">
        <f t="shared" si="5"/>
        <v>163.97097773568549</v>
      </c>
      <c r="L48" s="66">
        <f t="shared" si="6"/>
        <v>99.173786407766997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56.25</v>
      </c>
      <c r="H49" s="66">
        <v>1500</v>
      </c>
      <c r="I49" s="66">
        <v>1369</v>
      </c>
      <c r="J49" s="66">
        <v>1368.22</v>
      </c>
      <c r="K49" s="66">
        <f t="shared" si="5"/>
        <v>2432.3911111111111</v>
      </c>
      <c r="L49" s="66">
        <f t="shared" si="6"/>
        <v>99.943024105186268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300068.35000000003</v>
      </c>
      <c r="H50" s="65">
        <f>H51+H52+H53+H54+H55+H56+H57+H58+H59</f>
        <v>347155</v>
      </c>
      <c r="I50" s="65">
        <f>I51+I52+I53+I54+I55+I56+I57+I58+I59</f>
        <v>376470</v>
      </c>
      <c r="J50" s="65">
        <f>J51+J52+J53+J54+J55+J56+J57+J58+J59</f>
        <v>376466.9</v>
      </c>
      <c r="K50" s="65">
        <f t="shared" si="5"/>
        <v>125.46038260949545</v>
      </c>
      <c r="L50" s="65">
        <f t="shared" si="6"/>
        <v>99.999176561213375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94789.72</v>
      </c>
      <c r="H51" s="66">
        <v>115000</v>
      </c>
      <c r="I51" s="66">
        <v>115000</v>
      </c>
      <c r="J51" s="66">
        <v>103102.07</v>
      </c>
      <c r="K51" s="66">
        <f t="shared" si="5"/>
        <v>108.769252615157</v>
      </c>
      <c r="L51" s="66">
        <f t="shared" si="6"/>
        <v>89.653973913043473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13150.06</v>
      </c>
      <c r="H52" s="66">
        <v>15000</v>
      </c>
      <c r="I52" s="66">
        <v>15000</v>
      </c>
      <c r="J52" s="66">
        <v>7754.86</v>
      </c>
      <c r="K52" s="66">
        <f t="shared" si="5"/>
        <v>58.972050317641141</v>
      </c>
      <c r="L52" s="66">
        <f t="shared" si="6"/>
        <v>51.699066666666667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870</v>
      </c>
      <c r="H53" s="66">
        <v>5000</v>
      </c>
      <c r="I53" s="66">
        <v>5000</v>
      </c>
      <c r="J53" s="66">
        <v>90</v>
      </c>
      <c r="K53" s="66">
        <f t="shared" si="5"/>
        <v>10.344827586206897</v>
      </c>
      <c r="L53" s="66">
        <f t="shared" si="6"/>
        <v>1.8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26938.11</v>
      </c>
      <c r="H54" s="66">
        <v>30000</v>
      </c>
      <c r="I54" s="66">
        <v>30000</v>
      </c>
      <c r="J54" s="66">
        <v>27056.92</v>
      </c>
      <c r="K54" s="66">
        <f t="shared" si="5"/>
        <v>100.4410480171029</v>
      </c>
      <c r="L54" s="66">
        <f t="shared" si="6"/>
        <v>90.189733333333336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11176.04</v>
      </c>
      <c r="H55" s="66">
        <v>15000</v>
      </c>
      <c r="I55" s="66">
        <v>15000</v>
      </c>
      <c r="J55" s="66">
        <v>12488.61</v>
      </c>
      <c r="K55" s="66">
        <f t="shared" si="5"/>
        <v>111.7444998407307</v>
      </c>
      <c r="L55" s="66">
        <f t="shared" si="6"/>
        <v>83.257400000000004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50</v>
      </c>
      <c r="H56" s="66">
        <v>8000</v>
      </c>
      <c r="I56" s="66">
        <v>8000</v>
      </c>
      <c r="J56" s="66">
        <v>479.2</v>
      </c>
      <c r="K56" s="66">
        <f t="shared" si="5"/>
        <v>958.4</v>
      </c>
      <c r="L56" s="66">
        <f t="shared" si="6"/>
        <v>5.99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153074.41</v>
      </c>
      <c r="H57" s="66">
        <v>156155</v>
      </c>
      <c r="I57" s="66">
        <v>185470</v>
      </c>
      <c r="J57" s="66">
        <v>225475.32</v>
      </c>
      <c r="K57" s="66">
        <f t="shared" si="5"/>
        <v>147.29785337732153</v>
      </c>
      <c r="L57" s="66">
        <f t="shared" si="6"/>
        <v>121.56969860354775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19.920000000000002</v>
      </c>
      <c r="H58" s="66">
        <v>1000</v>
      </c>
      <c r="I58" s="66">
        <v>1000</v>
      </c>
      <c r="J58" s="66">
        <v>19.920000000000002</v>
      </c>
      <c r="K58" s="66">
        <f t="shared" si="5"/>
        <v>99.999999999999986</v>
      </c>
      <c r="L58" s="66">
        <f t="shared" si="6"/>
        <v>1.992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0.09</v>
      </c>
      <c r="H59" s="66">
        <v>2000</v>
      </c>
      <c r="I59" s="66">
        <v>2000</v>
      </c>
      <c r="J59" s="66">
        <v>0</v>
      </c>
      <c r="K59" s="66">
        <f t="shared" si="5"/>
        <v>0</v>
      </c>
      <c r="L59" s="66">
        <f t="shared" si="6"/>
        <v>0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406.22</v>
      </c>
      <c r="H60" s="65">
        <f>H61</f>
        <v>1000</v>
      </c>
      <c r="I60" s="65">
        <f>I61</f>
        <v>355</v>
      </c>
      <c r="J60" s="65">
        <f>J61</f>
        <v>354.52</v>
      </c>
      <c r="K60" s="65">
        <f t="shared" si="5"/>
        <v>87.272906306927268</v>
      </c>
      <c r="L60" s="65">
        <f t="shared" si="6"/>
        <v>99.864788732394359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406.22</v>
      </c>
      <c r="H61" s="66">
        <v>1000</v>
      </c>
      <c r="I61" s="66">
        <v>355</v>
      </c>
      <c r="J61" s="66">
        <v>354.52</v>
      </c>
      <c r="K61" s="66">
        <f t="shared" ref="K61:K79" si="7">(J61*100)/G61</f>
        <v>87.272906306927268</v>
      </c>
      <c r="L61" s="66">
        <f t="shared" ref="L61:L79" si="8">(J61*100)/I61</f>
        <v>99.864788732394359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13099.58</v>
      </c>
      <c r="H62" s="65">
        <f>H63+H64+H65+H66+H67</f>
        <v>19700</v>
      </c>
      <c r="I62" s="65">
        <f>I63+I64+I65+I66+I67</f>
        <v>16710</v>
      </c>
      <c r="J62" s="65">
        <f>J63+J64+J65+J66+J67</f>
        <v>10990.830000000002</v>
      </c>
      <c r="K62" s="65">
        <f t="shared" si="7"/>
        <v>83.902155641631254</v>
      </c>
      <c r="L62" s="65">
        <f t="shared" si="8"/>
        <v>65.773967684021542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11703.35</v>
      </c>
      <c r="H63" s="66">
        <v>15000</v>
      </c>
      <c r="I63" s="66">
        <v>15000</v>
      </c>
      <c r="J63" s="66">
        <v>9396.09</v>
      </c>
      <c r="K63" s="66">
        <f t="shared" si="7"/>
        <v>80.285473817325808</v>
      </c>
      <c r="L63" s="66">
        <f t="shared" si="8"/>
        <v>62.640599999999999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1038.75</v>
      </c>
      <c r="H64" s="66">
        <v>1500</v>
      </c>
      <c r="I64" s="66">
        <v>870</v>
      </c>
      <c r="J64" s="66">
        <v>861.93</v>
      </c>
      <c r="K64" s="66">
        <f t="shared" si="7"/>
        <v>82.977617328519855</v>
      </c>
      <c r="L64" s="66">
        <f t="shared" si="8"/>
        <v>99.072413793103451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141.16</v>
      </c>
      <c r="H65" s="66">
        <v>200</v>
      </c>
      <c r="I65" s="66">
        <v>200</v>
      </c>
      <c r="J65" s="66">
        <v>98.86</v>
      </c>
      <c r="K65" s="66">
        <f t="shared" si="7"/>
        <v>70.034003967129493</v>
      </c>
      <c r="L65" s="66">
        <f t="shared" si="8"/>
        <v>49.43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1500</v>
      </c>
      <c r="I66" s="66">
        <v>0</v>
      </c>
      <c r="J66" s="66">
        <v>0</v>
      </c>
      <c r="K66" s="66" t="e">
        <f t="shared" si="7"/>
        <v>#DIV/0!</v>
      </c>
      <c r="L66" s="66" t="e">
        <f t="shared" si="8"/>
        <v>#DIV/0!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216.32</v>
      </c>
      <c r="H67" s="66">
        <v>1500</v>
      </c>
      <c r="I67" s="66">
        <v>640</v>
      </c>
      <c r="J67" s="66">
        <v>633.95000000000005</v>
      </c>
      <c r="K67" s="66">
        <f t="shared" si="7"/>
        <v>293.06120562130178</v>
      </c>
      <c r="L67" s="66">
        <f t="shared" si="8"/>
        <v>99.0546875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1999.04</v>
      </c>
      <c r="H68" s="65">
        <f>H69+H71</f>
        <v>2345</v>
      </c>
      <c r="I68" s="65">
        <f>I69+I71</f>
        <v>1805</v>
      </c>
      <c r="J68" s="65">
        <f>J69+J71</f>
        <v>1795.3799999999999</v>
      </c>
      <c r="K68" s="65">
        <f t="shared" si="7"/>
        <v>89.812109812710105</v>
      </c>
      <c r="L68" s="65">
        <f t="shared" si="8"/>
        <v>99.467036011080339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502.72</v>
      </c>
      <c r="H69" s="65">
        <f>H70</f>
        <v>345</v>
      </c>
      <c r="I69" s="65">
        <f>I70</f>
        <v>345</v>
      </c>
      <c r="J69" s="65">
        <f>J70</f>
        <v>344.79</v>
      </c>
      <c r="K69" s="65">
        <f t="shared" si="7"/>
        <v>68.584898154042008</v>
      </c>
      <c r="L69" s="65">
        <f t="shared" si="8"/>
        <v>99.939130434782612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502.72</v>
      </c>
      <c r="H70" s="66">
        <v>345</v>
      </c>
      <c r="I70" s="66">
        <v>345</v>
      </c>
      <c r="J70" s="66">
        <v>344.79</v>
      </c>
      <c r="K70" s="66">
        <f t="shared" si="7"/>
        <v>68.584898154042008</v>
      </c>
      <c r="L70" s="66">
        <f t="shared" si="8"/>
        <v>99.939130434782612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1496.32</v>
      </c>
      <c r="H71" s="65">
        <f>H72</f>
        <v>2000</v>
      </c>
      <c r="I71" s="65">
        <f>I72</f>
        <v>1460</v>
      </c>
      <c r="J71" s="65">
        <f>J72</f>
        <v>1450.59</v>
      </c>
      <c r="K71" s="65">
        <f t="shared" si="7"/>
        <v>96.943835543199313</v>
      </c>
      <c r="L71" s="65">
        <f t="shared" si="8"/>
        <v>99.355479452054794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1496.32</v>
      </c>
      <c r="H72" s="66">
        <v>2000</v>
      </c>
      <c r="I72" s="66">
        <v>1460</v>
      </c>
      <c r="J72" s="66">
        <v>1450.59</v>
      </c>
      <c r="K72" s="66">
        <f t="shared" si="7"/>
        <v>96.943835543199313</v>
      </c>
      <c r="L72" s="66">
        <f t="shared" si="8"/>
        <v>99.355479452054794</v>
      </c>
    </row>
    <row r="73" spans="2:12" x14ac:dyDescent="0.25">
      <c r="B73" s="65" t="s">
        <v>162</v>
      </c>
      <c r="C73" s="65"/>
      <c r="D73" s="65"/>
      <c r="E73" s="65"/>
      <c r="F73" s="65" t="s">
        <v>163</v>
      </c>
      <c r="G73" s="65">
        <f>G74</f>
        <v>8338.0499999999993</v>
      </c>
      <c r="H73" s="65">
        <f>H74</f>
        <v>3635</v>
      </c>
      <c r="I73" s="65">
        <f>I74</f>
        <v>3635</v>
      </c>
      <c r="J73" s="65">
        <f>J74</f>
        <v>3634.9</v>
      </c>
      <c r="K73" s="65">
        <f t="shared" si="7"/>
        <v>43.594125724839742</v>
      </c>
      <c r="L73" s="65">
        <f t="shared" si="8"/>
        <v>99.997248968363138</v>
      </c>
    </row>
    <row r="74" spans="2:12" x14ac:dyDescent="0.25">
      <c r="B74" s="65"/>
      <c r="C74" s="65" t="s">
        <v>164</v>
      </c>
      <c r="D74" s="65"/>
      <c r="E74" s="65"/>
      <c r="F74" s="65" t="s">
        <v>165</v>
      </c>
      <c r="G74" s="65">
        <f>G75+G78</f>
        <v>8338.0499999999993</v>
      </c>
      <c r="H74" s="65">
        <f>H75+H78</f>
        <v>3635</v>
      </c>
      <c r="I74" s="65">
        <f>I75+I78</f>
        <v>3635</v>
      </c>
      <c r="J74" s="65">
        <f>J75+J78</f>
        <v>3634.9</v>
      </c>
      <c r="K74" s="65">
        <f t="shared" si="7"/>
        <v>43.594125724839742</v>
      </c>
      <c r="L74" s="65">
        <f t="shared" si="8"/>
        <v>99.997248968363138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>G76+G77</f>
        <v>4861.09</v>
      </c>
      <c r="H75" s="65">
        <f>H76+H77</f>
        <v>0</v>
      </c>
      <c r="I75" s="65">
        <f>I76+I77</f>
        <v>0</v>
      </c>
      <c r="J75" s="65">
        <f>J76+J77</f>
        <v>0</v>
      </c>
      <c r="K75" s="65">
        <f t="shared" si="7"/>
        <v>0</v>
      </c>
      <c r="L75" s="65" t="e">
        <f t="shared" si="8"/>
        <v>#DIV/0!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2161.09</v>
      </c>
      <c r="H76" s="66">
        <v>0</v>
      </c>
      <c r="I76" s="66">
        <v>0</v>
      </c>
      <c r="J76" s="66">
        <v>0</v>
      </c>
      <c r="K76" s="66">
        <f t="shared" si="7"/>
        <v>0</v>
      </c>
      <c r="L76" s="66" t="e">
        <f t="shared" si="8"/>
        <v>#DIV/0!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2700</v>
      </c>
      <c r="H77" s="66">
        <v>0</v>
      </c>
      <c r="I77" s="66">
        <v>0</v>
      </c>
      <c r="J77" s="66">
        <v>0</v>
      </c>
      <c r="K77" s="66">
        <f t="shared" si="7"/>
        <v>0</v>
      </c>
      <c r="L77" s="66" t="e">
        <f t="shared" si="8"/>
        <v>#DIV/0!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3476.96</v>
      </c>
      <c r="H78" s="65">
        <f>H79</f>
        <v>3635</v>
      </c>
      <c r="I78" s="65">
        <f>I79</f>
        <v>3635</v>
      </c>
      <c r="J78" s="65">
        <f>J79</f>
        <v>3634.9</v>
      </c>
      <c r="K78" s="65">
        <f t="shared" si="7"/>
        <v>104.54247388523308</v>
      </c>
      <c r="L78" s="65">
        <f t="shared" si="8"/>
        <v>99.997248968363138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3476.96</v>
      </c>
      <c r="H79" s="66">
        <v>3635</v>
      </c>
      <c r="I79" s="66">
        <v>3635</v>
      </c>
      <c r="J79" s="66">
        <v>3634.9</v>
      </c>
      <c r="K79" s="66">
        <f t="shared" si="7"/>
        <v>104.54247388523308</v>
      </c>
      <c r="L79" s="66">
        <f t="shared" si="8"/>
        <v>99.997248968363138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2123309.5099999998</v>
      </c>
      <c r="D6" s="71">
        <f>D7+D9+D11+D13</f>
        <v>2509989</v>
      </c>
      <c r="E6" s="71">
        <f>E7+E9+E11+E13</f>
        <v>2523301</v>
      </c>
      <c r="F6" s="71">
        <f>F7+F9+F11+F13</f>
        <v>2499547.4999999995</v>
      </c>
      <c r="G6" s="72">
        <f t="shared" ref="G6:G21" si="0">(F6*100)/C6</f>
        <v>117.71941340761009</v>
      </c>
      <c r="H6" s="72">
        <f t="shared" ref="H6:H21" si="1">(F6*100)/E6</f>
        <v>99.058633908519042</v>
      </c>
    </row>
    <row r="7" spans="1:8" x14ac:dyDescent="0.25">
      <c r="A7"/>
      <c r="B7" s="8" t="s">
        <v>176</v>
      </c>
      <c r="C7" s="71">
        <f>C8</f>
        <v>2123223.56</v>
      </c>
      <c r="D7" s="71">
        <f>D8</f>
        <v>2488935</v>
      </c>
      <c r="E7" s="71">
        <f>E8</f>
        <v>2502247</v>
      </c>
      <c r="F7" s="71">
        <f>F8</f>
        <v>2499454.7799999998</v>
      </c>
      <c r="G7" s="72">
        <f t="shared" si="0"/>
        <v>117.71981185061831</v>
      </c>
      <c r="H7" s="72">
        <f t="shared" si="1"/>
        <v>99.888411495747619</v>
      </c>
    </row>
    <row r="8" spans="1:8" x14ac:dyDescent="0.25">
      <c r="A8"/>
      <c r="B8" s="16" t="s">
        <v>177</v>
      </c>
      <c r="C8" s="73">
        <v>2123223.56</v>
      </c>
      <c r="D8" s="73">
        <v>2488935</v>
      </c>
      <c r="E8" s="73">
        <v>2502247</v>
      </c>
      <c r="F8" s="74">
        <v>2499454.7799999998</v>
      </c>
      <c r="G8" s="70">
        <f t="shared" si="0"/>
        <v>117.71981185061831</v>
      </c>
      <c r="H8" s="70">
        <f t="shared" si="1"/>
        <v>99.888411495747619</v>
      </c>
    </row>
    <row r="9" spans="1:8" x14ac:dyDescent="0.25">
      <c r="A9"/>
      <c r="B9" s="8" t="s">
        <v>178</v>
      </c>
      <c r="C9" s="71">
        <f>C10</f>
        <v>13.3</v>
      </c>
      <c r="D9" s="71">
        <f>D10</f>
        <v>100</v>
      </c>
      <c r="E9" s="71">
        <f>E10</f>
        <v>100</v>
      </c>
      <c r="F9" s="71">
        <f>F10</f>
        <v>26.44</v>
      </c>
      <c r="G9" s="72">
        <f t="shared" si="0"/>
        <v>198.79699248120301</v>
      </c>
      <c r="H9" s="72">
        <f t="shared" si="1"/>
        <v>26.44</v>
      </c>
    </row>
    <row r="10" spans="1:8" x14ac:dyDescent="0.25">
      <c r="A10"/>
      <c r="B10" s="16" t="s">
        <v>179</v>
      </c>
      <c r="C10" s="73">
        <v>13.3</v>
      </c>
      <c r="D10" s="73">
        <v>100</v>
      </c>
      <c r="E10" s="73">
        <v>100</v>
      </c>
      <c r="F10" s="74">
        <v>26.44</v>
      </c>
      <c r="G10" s="70">
        <f t="shared" si="0"/>
        <v>198.79699248120301</v>
      </c>
      <c r="H10" s="70">
        <f t="shared" si="1"/>
        <v>26.44</v>
      </c>
    </row>
    <row r="11" spans="1:8" x14ac:dyDescent="0.25">
      <c r="A11"/>
      <c r="B11" s="8" t="s">
        <v>180</v>
      </c>
      <c r="C11" s="71">
        <f>C12</f>
        <v>72.650000000000006</v>
      </c>
      <c r="D11" s="71">
        <f>D12</f>
        <v>0</v>
      </c>
      <c r="E11" s="71">
        <f>E12</f>
        <v>0</v>
      </c>
      <c r="F11" s="71">
        <f>F12</f>
        <v>66.28</v>
      </c>
      <c r="G11" s="72">
        <f t="shared" si="0"/>
        <v>91.231933929800405</v>
      </c>
      <c r="H11" s="72" t="e">
        <f t="shared" si="1"/>
        <v>#DIV/0!</v>
      </c>
    </row>
    <row r="12" spans="1:8" x14ac:dyDescent="0.25">
      <c r="A12"/>
      <c r="B12" s="16" t="s">
        <v>181</v>
      </c>
      <c r="C12" s="73">
        <v>72.650000000000006</v>
      </c>
      <c r="D12" s="73">
        <v>0</v>
      </c>
      <c r="E12" s="73">
        <v>0</v>
      </c>
      <c r="F12" s="74">
        <v>66.28</v>
      </c>
      <c r="G12" s="70">
        <f t="shared" si="0"/>
        <v>91.231933929800405</v>
      </c>
      <c r="H12" s="70" t="e">
        <f t="shared" si="1"/>
        <v>#DIV/0!</v>
      </c>
    </row>
    <row r="13" spans="1:8" x14ac:dyDescent="0.25">
      <c r="A13"/>
      <c r="B13" s="8" t="s">
        <v>182</v>
      </c>
      <c r="C13" s="71">
        <f>C14</f>
        <v>0</v>
      </c>
      <c r="D13" s="71">
        <f>D14</f>
        <v>20954</v>
      </c>
      <c r="E13" s="71">
        <f>E14</f>
        <v>20954</v>
      </c>
      <c r="F13" s="71">
        <f>F14</f>
        <v>0</v>
      </c>
      <c r="G13" s="72" t="e">
        <f t="shared" si="0"/>
        <v>#DIV/0!</v>
      </c>
      <c r="H13" s="72">
        <f t="shared" si="1"/>
        <v>0</v>
      </c>
    </row>
    <row r="14" spans="1:8" x14ac:dyDescent="0.25">
      <c r="A14"/>
      <c r="B14" s="16" t="s">
        <v>183</v>
      </c>
      <c r="C14" s="73">
        <v>0</v>
      </c>
      <c r="D14" s="73">
        <v>20954</v>
      </c>
      <c r="E14" s="73">
        <v>20954</v>
      </c>
      <c r="F14" s="74">
        <v>0</v>
      </c>
      <c r="G14" s="70" t="e">
        <f t="shared" si="0"/>
        <v>#DIV/0!</v>
      </c>
      <c r="H14" s="70">
        <f t="shared" si="1"/>
        <v>0</v>
      </c>
    </row>
    <row r="15" spans="1:8" x14ac:dyDescent="0.25">
      <c r="B15" s="8" t="s">
        <v>32</v>
      </c>
      <c r="C15" s="75">
        <f>C16+C18+C20</f>
        <v>2135427.19</v>
      </c>
      <c r="D15" s="75">
        <f>D16+D18+D20</f>
        <v>2509989</v>
      </c>
      <c r="E15" s="75">
        <f>E16+E18+E20</f>
        <v>2523301</v>
      </c>
      <c r="F15" s="75">
        <f>F16+F18+F20</f>
        <v>2508915.3099999996</v>
      </c>
      <c r="G15" s="72">
        <f t="shared" si="0"/>
        <v>117.49008918445026</v>
      </c>
      <c r="H15" s="72">
        <f t="shared" si="1"/>
        <v>99.42988608968966</v>
      </c>
    </row>
    <row r="16" spans="1:8" x14ac:dyDescent="0.25">
      <c r="A16"/>
      <c r="B16" s="8" t="s">
        <v>176</v>
      </c>
      <c r="C16" s="75">
        <f>C17</f>
        <v>2123223.56</v>
      </c>
      <c r="D16" s="75">
        <f>D17</f>
        <v>2488935</v>
      </c>
      <c r="E16" s="75">
        <f>E17</f>
        <v>2502247</v>
      </c>
      <c r="F16" s="75">
        <f>F17</f>
        <v>2499454.7799999998</v>
      </c>
      <c r="G16" s="72">
        <f t="shared" si="0"/>
        <v>117.71981185061831</v>
      </c>
      <c r="H16" s="72">
        <f t="shared" si="1"/>
        <v>99.888411495747619</v>
      </c>
    </row>
    <row r="17" spans="1:8" x14ac:dyDescent="0.25">
      <c r="A17"/>
      <c r="B17" s="16" t="s">
        <v>177</v>
      </c>
      <c r="C17" s="73">
        <v>2123223.56</v>
      </c>
      <c r="D17" s="73">
        <v>2488935</v>
      </c>
      <c r="E17" s="76">
        <v>2502247</v>
      </c>
      <c r="F17" s="74">
        <v>2499454.7799999998</v>
      </c>
      <c r="G17" s="70">
        <f t="shared" si="0"/>
        <v>117.71981185061831</v>
      </c>
      <c r="H17" s="70">
        <f t="shared" si="1"/>
        <v>99.888411495747619</v>
      </c>
    </row>
    <row r="18" spans="1:8" x14ac:dyDescent="0.25">
      <c r="A18"/>
      <c r="B18" s="8" t="s">
        <v>178</v>
      </c>
      <c r="C18" s="75">
        <f>C19</f>
        <v>13.3</v>
      </c>
      <c r="D18" s="75">
        <f>D19</f>
        <v>100</v>
      </c>
      <c r="E18" s="75">
        <f>E19</f>
        <v>100</v>
      </c>
      <c r="F18" s="75">
        <f>F19</f>
        <v>26.44</v>
      </c>
      <c r="G18" s="72">
        <f t="shared" si="0"/>
        <v>198.79699248120301</v>
      </c>
      <c r="H18" s="72">
        <f t="shared" si="1"/>
        <v>26.44</v>
      </c>
    </row>
    <row r="19" spans="1:8" x14ac:dyDescent="0.25">
      <c r="A19"/>
      <c r="B19" s="16" t="s">
        <v>179</v>
      </c>
      <c r="C19" s="73">
        <v>13.3</v>
      </c>
      <c r="D19" s="73">
        <v>100</v>
      </c>
      <c r="E19" s="76">
        <v>100</v>
      </c>
      <c r="F19" s="74">
        <v>26.44</v>
      </c>
      <c r="G19" s="70">
        <f t="shared" si="0"/>
        <v>198.79699248120301</v>
      </c>
      <c r="H19" s="70">
        <f t="shared" si="1"/>
        <v>26.44</v>
      </c>
    </row>
    <row r="20" spans="1:8" x14ac:dyDescent="0.25">
      <c r="A20"/>
      <c r="B20" s="8" t="s">
        <v>182</v>
      </c>
      <c r="C20" s="75">
        <f>C21</f>
        <v>12190.33</v>
      </c>
      <c r="D20" s="75">
        <f>D21</f>
        <v>20954</v>
      </c>
      <c r="E20" s="75">
        <f>E21</f>
        <v>20954</v>
      </c>
      <c r="F20" s="75">
        <f>F21</f>
        <v>9434.09</v>
      </c>
      <c r="G20" s="72">
        <f t="shared" si="0"/>
        <v>77.389947606012313</v>
      </c>
      <c r="H20" s="72">
        <f t="shared" si="1"/>
        <v>45.022859597212943</v>
      </c>
    </row>
    <row r="21" spans="1:8" x14ac:dyDescent="0.25">
      <c r="A21"/>
      <c r="B21" s="16" t="s">
        <v>183</v>
      </c>
      <c r="C21" s="73">
        <v>12190.33</v>
      </c>
      <c r="D21" s="73">
        <v>20954</v>
      </c>
      <c r="E21" s="76">
        <v>20954</v>
      </c>
      <c r="F21" s="74">
        <v>9434.09</v>
      </c>
      <c r="G21" s="70">
        <f t="shared" si="0"/>
        <v>77.389947606012313</v>
      </c>
      <c r="H21" s="70">
        <f t="shared" si="1"/>
        <v>45.022859597212943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2135427.19</v>
      </c>
      <c r="D6" s="75">
        <f t="shared" si="0"/>
        <v>2509989</v>
      </c>
      <c r="E6" s="75">
        <f t="shared" si="0"/>
        <v>2523301</v>
      </c>
      <c r="F6" s="75">
        <f t="shared" si="0"/>
        <v>2508915.31</v>
      </c>
      <c r="G6" s="70">
        <f>(F6*100)/C6</f>
        <v>117.49008918445026</v>
      </c>
      <c r="H6" s="70">
        <f>(F6*100)/E6</f>
        <v>99.42988608968966</v>
      </c>
    </row>
    <row r="7" spans="2:8" x14ac:dyDescent="0.25">
      <c r="B7" s="8" t="s">
        <v>184</v>
      </c>
      <c r="C7" s="75">
        <f t="shared" si="0"/>
        <v>2135427.19</v>
      </c>
      <c r="D7" s="75">
        <f t="shared" si="0"/>
        <v>2509989</v>
      </c>
      <c r="E7" s="75">
        <f t="shared" si="0"/>
        <v>2523301</v>
      </c>
      <c r="F7" s="75">
        <f t="shared" si="0"/>
        <v>2508915.31</v>
      </c>
      <c r="G7" s="70">
        <f>(F7*100)/C7</f>
        <v>117.49008918445026</v>
      </c>
      <c r="H7" s="70">
        <f>(F7*100)/E7</f>
        <v>99.42988608968966</v>
      </c>
    </row>
    <row r="8" spans="2:8" x14ac:dyDescent="0.25">
      <c r="B8" s="11" t="s">
        <v>185</v>
      </c>
      <c r="C8" s="73">
        <v>2135427.19</v>
      </c>
      <c r="D8" s="73">
        <v>2509989</v>
      </c>
      <c r="E8" s="73">
        <v>2523301</v>
      </c>
      <c r="F8" s="74">
        <v>2508915.31</v>
      </c>
      <c r="G8" s="70">
        <f>(F8*100)/C8</f>
        <v>117.49008918445026</v>
      </c>
      <c r="H8" s="70">
        <f>(F8*100)/E8</f>
        <v>99.42988608968966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12190.33</v>
      </c>
      <c r="D10" s="75">
        <f t="shared" si="0"/>
        <v>20954</v>
      </c>
      <c r="E10" s="75">
        <f t="shared" si="0"/>
        <v>20954</v>
      </c>
      <c r="F10" s="75">
        <f t="shared" si="0"/>
        <v>9434.09</v>
      </c>
      <c r="G10" s="69">
        <f>(F10*100)/C10</f>
        <v>77.389947606012313</v>
      </c>
      <c r="H10" s="69">
        <f>(F10*100)/E10</f>
        <v>45.022859597212943</v>
      </c>
    </row>
    <row r="11" spans="2:8" x14ac:dyDescent="0.25">
      <c r="B11" s="8" t="s">
        <v>182</v>
      </c>
      <c r="C11" s="75">
        <f t="shared" si="0"/>
        <v>12190.33</v>
      </c>
      <c r="D11" s="75">
        <f t="shared" si="0"/>
        <v>20954</v>
      </c>
      <c r="E11" s="75">
        <f t="shared" si="0"/>
        <v>20954</v>
      </c>
      <c r="F11" s="75">
        <f t="shared" si="0"/>
        <v>9434.09</v>
      </c>
      <c r="G11" s="69">
        <f>(F11*100)/C11</f>
        <v>77.389947606012313</v>
      </c>
      <c r="H11" s="69">
        <f>(F11*100)/E11</f>
        <v>45.022859597212943</v>
      </c>
    </row>
    <row r="12" spans="2:8" x14ac:dyDescent="0.25">
      <c r="B12" s="16" t="s">
        <v>183</v>
      </c>
      <c r="C12" s="73">
        <v>12190.33</v>
      </c>
      <c r="D12" s="73">
        <v>20954</v>
      </c>
      <c r="E12" s="76">
        <v>20954</v>
      </c>
      <c r="F12" s="74">
        <v>9434.09</v>
      </c>
      <c r="G12" s="70">
        <f>(F12*100)/C12</f>
        <v>77.389947606012313</v>
      </c>
      <c r="H12" s="70">
        <f>(F12*100)/E12</f>
        <v>45.022859597212943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0"/>
  <sheetViews>
    <sheetView tabSelected="1" topLeftCell="B1" zoomScaleNormal="100" workbookViewId="0">
      <selection activeCell="D27" sqref="D27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186</v>
      </c>
      <c r="C1" s="39"/>
    </row>
    <row r="2" spans="1:6" ht="15" customHeight="1" x14ac:dyDescent="0.2">
      <c r="A2" s="41" t="s">
        <v>34</v>
      </c>
      <c r="B2" s="42" t="s">
        <v>187</v>
      </c>
      <c r="C2" s="39"/>
    </row>
    <row r="3" spans="1:6" s="39" customFormat="1" ht="43.5" customHeight="1" x14ac:dyDescent="0.2">
      <c r="A3" s="43" t="s">
        <v>35</v>
      </c>
      <c r="B3" s="37" t="s">
        <v>188</v>
      </c>
    </row>
    <row r="4" spans="1:6" s="39" customFormat="1" x14ac:dyDescent="0.2">
      <c r="A4" s="43" t="s">
        <v>36</v>
      </c>
      <c r="B4" s="44" t="s">
        <v>189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190</v>
      </c>
      <c r="B7" s="46"/>
      <c r="C7" s="77">
        <f>C13+C55</f>
        <v>2488935</v>
      </c>
      <c r="D7" s="77">
        <f>D13+D55</f>
        <v>2502247</v>
      </c>
      <c r="E7" s="77">
        <f>E13+E55</f>
        <v>2499454.7800000003</v>
      </c>
      <c r="F7" s="77">
        <f>(E7*100)/D7</f>
        <v>99.888411495747619</v>
      </c>
    </row>
    <row r="8" spans="1:6" x14ac:dyDescent="0.2">
      <c r="A8" s="47" t="s">
        <v>80</v>
      </c>
      <c r="B8" s="46"/>
      <c r="C8" s="77">
        <f>C71</f>
        <v>100</v>
      </c>
      <c r="D8" s="77">
        <f>D71</f>
        <v>100</v>
      </c>
      <c r="E8" s="77">
        <f>E71</f>
        <v>26.44</v>
      </c>
      <c r="F8" s="77">
        <f>(E8*100)/D8</f>
        <v>26.44</v>
      </c>
    </row>
    <row r="9" spans="1:6" x14ac:dyDescent="0.2">
      <c r="A9" s="47" t="s">
        <v>191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192</v>
      </c>
      <c r="B10" s="46"/>
      <c r="C10" s="77">
        <f>C85</f>
        <v>20954</v>
      </c>
      <c r="D10" s="77">
        <f>D85</f>
        <v>20954</v>
      </c>
      <c r="E10" s="77">
        <f>E85</f>
        <v>9434.09</v>
      </c>
      <c r="F10" s="77">
        <f>(E10*100)/D10</f>
        <v>45.022859597212943</v>
      </c>
    </row>
    <row r="11" spans="1:6" s="57" customFormat="1" x14ac:dyDescent="0.2"/>
    <row r="12" spans="1:6" ht="38.25" x14ac:dyDescent="0.2">
      <c r="A12" s="47" t="s">
        <v>193</v>
      </c>
      <c r="B12" s="47" t="s">
        <v>194</v>
      </c>
      <c r="C12" s="47" t="s">
        <v>43</v>
      </c>
      <c r="D12" s="47" t="s">
        <v>195</v>
      </c>
      <c r="E12" s="47" t="s">
        <v>196</v>
      </c>
      <c r="F12" s="47" t="s">
        <v>197</v>
      </c>
    </row>
    <row r="13" spans="1:6" x14ac:dyDescent="0.2">
      <c r="A13" s="49" t="s">
        <v>78</v>
      </c>
      <c r="B13" s="50" t="s">
        <v>79</v>
      </c>
      <c r="C13" s="80">
        <f>C14+C22+C50</f>
        <v>2485300</v>
      </c>
      <c r="D13" s="80">
        <f>D14+D22+D50</f>
        <v>2498612</v>
      </c>
      <c r="E13" s="80">
        <f>E14+E22+E50</f>
        <v>2495819.8800000004</v>
      </c>
      <c r="F13" s="81">
        <f>(E13*100)/D13</f>
        <v>99.888253158153404</v>
      </c>
    </row>
    <row r="14" spans="1:6" x14ac:dyDescent="0.2">
      <c r="A14" s="51" t="s">
        <v>80</v>
      </c>
      <c r="B14" s="52" t="s">
        <v>81</v>
      </c>
      <c r="C14" s="82">
        <f>C15+C18+C20</f>
        <v>1986100</v>
      </c>
      <c r="D14" s="82">
        <f>D15+D18+D20</f>
        <v>2000025</v>
      </c>
      <c r="E14" s="82">
        <f>E15+E18+E20</f>
        <v>1998489.5200000003</v>
      </c>
      <c r="F14" s="81">
        <f>(E14*100)/D14</f>
        <v>99.923226959662998</v>
      </c>
    </row>
    <row r="15" spans="1:6" x14ac:dyDescent="0.2">
      <c r="A15" s="53" t="s">
        <v>82</v>
      </c>
      <c r="B15" s="54" t="s">
        <v>83</v>
      </c>
      <c r="C15" s="83">
        <f>C16+C17</f>
        <v>1660000</v>
      </c>
      <c r="D15" s="83">
        <f>D16+D17</f>
        <v>1658025</v>
      </c>
      <c r="E15" s="83">
        <f>E16+E17</f>
        <v>1656582.62</v>
      </c>
      <c r="F15" s="83">
        <f>(E15*100)/D15</f>
        <v>99.913006136819405</v>
      </c>
    </row>
    <row r="16" spans="1:6" x14ac:dyDescent="0.2">
      <c r="A16" s="55" t="s">
        <v>84</v>
      </c>
      <c r="B16" s="56" t="s">
        <v>85</v>
      </c>
      <c r="C16" s="84">
        <v>1650000</v>
      </c>
      <c r="D16" s="84">
        <v>1648025</v>
      </c>
      <c r="E16" s="84">
        <v>1648024.27</v>
      </c>
      <c r="F16" s="84"/>
    </row>
    <row r="17" spans="1:6" x14ac:dyDescent="0.2">
      <c r="A17" s="55" t="s">
        <v>86</v>
      </c>
      <c r="B17" s="56" t="s">
        <v>87</v>
      </c>
      <c r="C17" s="84">
        <v>10000</v>
      </c>
      <c r="D17" s="84">
        <v>10000</v>
      </c>
      <c r="E17" s="84">
        <v>8558.35</v>
      </c>
      <c r="F17" s="84"/>
    </row>
    <row r="18" spans="1:6" x14ac:dyDescent="0.2">
      <c r="A18" s="53" t="s">
        <v>88</v>
      </c>
      <c r="B18" s="54" t="s">
        <v>89</v>
      </c>
      <c r="C18" s="83">
        <f>C19</f>
        <v>65000</v>
      </c>
      <c r="D18" s="83">
        <f>D19</f>
        <v>68600</v>
      </c>
      <c r="E18" s="83">
        <f>E19</f>
        <v>68570.850000000006</v>
      </c>
      <c r="F18" s="83">
        <f>(E18*100)/D18</f>
        <v>99.957507288629742</v>
      </c>
    </row>
    <row r="19" spans="1:6" x14ac:dyDescent="0.2">
      <c r="A19" s="55" t="s">
        <v>90</v>
      </c>
      <c r="B19" s="56" t="s">
        <v>89</v>
      </c>
      <c r="C19" s="84">
        <v>65000</v>
      </c>
      <c r="D19" s="84">
        <v>68600</v>
      </c>
      <c r="E19" s="84">
        <v>68570.850000000006</v>
      </c>
      <c r="F19" s="84"/>
    </row>
    <row r="20" spans="1:6" x14ac:dyDescent="0.2">
      <c r="A20" s="53" t="s">
        <v>91</v>
      </c>
      <c r="B20" s="54" t="s">
        <v>92</v>
      </c>
      <c r="C20" s="83">
        <f>C21</f>
        <v>261100</v>
      </c>
      <c r="D20" s="83">
        <f>D21</f>
        <v>273400</v>
      </c>
      <c r="E20" s="83">
        <f>E21</f>
        <v>273336.05</v>
      </c>
      <c r="F20" s="83">
        <f>(E20*100)/D20</f>
        <v>99.976609363569864</v>
      </c>
    </row>
    <row r="21" spans="1:6" x14ac:dyDescent="0.2">
      <c r="A21" s="55" t="s">
        <v>93</v>
      </c>
      <c r="B21" s="56" t="s">
        <v>94</v>
      </c>
      <c r="C21" s="84">
        <v>261100</v>
      </c>
      <c r="D21" s="84">
        <v>273400</v>
      </c>
      <c r="E21" s="84">
        <v>273336.05</v>
      </c>
      <c r="F21" s="84"/>
    </row>
    <row r="22" spans="1:6" x14ac:dyDescent="0.2">
      <c r="A22" s="51" t="s">
        <v>95</v>
      </c>
      <c r="B22" s="52" t="s">
        <v>96</v>
      </c>
      <c r="C22" s="82">
        <f>C23+C28+C33+C43+C45</f>
        <v>496855</v>
      </c>
      <c r="D22" s="82">
        <f>D23+D28+D33+D43+D45</f>
        <v>496782</v>
      </c>
      <c r="E22" s="82">
        <f>E23+E28+E33+E43+E45</f>
        <v>495534.98000000004</v>
      </c>
      <c r="F22" s="81">
        <f>(E22*100)/D22</f>
        <v>99.748980438099608</v>
      </c>
    </row>
    <row r="23" spans="1:6" x14ac:dyDescent="0.2">
      <c r="A23" s="53" t="s">
        <v>97</v>
      </c>
      <c r="B23" s="54" t="s">
        <v>98</v>
      </c>
      <c r="C23" s="83">
        <f>C24+C25+C26+C27</f>
        <v>61000</v>
      </c>
      <c r="D23" s="83">
        <f>D24+D25+D26+D27</f>
        <v>57000</v>
      </c>
      <c r="E23" s="83">
        <f>E24+E25+E26+E27</f>
        <v>56905.950000000004</v>
      </c>
      <c r="F23" s="83">
        <f>(E23*100)/D23</f>
        <v>99.834999999999994</v>
      </c>
    </row>
    <row r="24" spans="1:6" x14ac:dyDescent="0.2">
      <c r="A24" s="55" t="s">
        <v>99</v>
      </c>
      <c r="B24" s="56" t="s">
        <v>100</v>
      </c>
      <c r="C24" s="84">
        <v>7000</v>
      </c>
      <c r="D24" s="84">
        <v>7000</v>
      </c>
      <c r="E24" s="84">
        <v>7000</v>
      </c>
      <c r="F24" s="84"/>
    </row>
    <row r="25" spans="1:6" ht="25.5" x14ac:dyDescent="0.2">
      <c r="A25" s="55" t="s">
        <v>101</v>
      </c>
      <c r="B25" s="56" t="s">
        <v>102</v>
      </c>
      <c r="C25" s="84">
        <v>51000</v>
      </c>
      <c r="D25" s="84">
        <v>48500</v>
      </c>
      <c r="E25" s="84">
        <v>48461.69</v>
      </c>
      <c r="F25" s="84"/>
    </row>
    <row r="26" spans="1:6" x14ac:dyDescent="0.2">
      <c r="A26" s="55" t="s">
        <v>103</v>
      </c>
      <c r="B26" s="56" t="s">
        <v>104</v>
      </c>
      <c r="C26" s="84">
        <v>1500</v>
      </c>
      <c r="D26" s="84">
        <v>1500</v>
      </c>
      <c r="E26" s="84">
        <v>1444.26</v>
      </c>
      <c r="F26" s="84"/>
    </row>
    <row r="27" spans="1:6" x14ac:dyDescent="0.2">
      <c r="A27" s="55" t="s">
        <v>105</v>
      </c>
      <c r="B27" s="56" t="s">
        <v>106</v>
      </c>
      <c r="C27" s="84">
        <v>1500</v>
      </c>
      <c r="D27" s="84">
        <v>0</v>
      </c>
      <c r="E27" s="84">
        <v>0</v>
      </c>
      <c r="F27" s="84"/>
    </row>
    <row r="28" spans="1:6" x14ac:dyDescent="0.2">
      <c r="A28" s="53" t="s">
        <v>107</v>
      </c>
      <c r="B28" s="54" t="s">
        <v>108</v>
      </c>
      <c r="C28" s="83">
        <f>C29+C30+C31+C32</f>
        <v>83000</v>
      </c>
      <c r="D28" s="83">
        <f>D29+D30+D31+D32</f>
        <v>61247</v>
      </c>
      <c r="E28" s="83">
        <f>E29+E30+E31+E32</f>
        <v>60212.87</v>
      </c>
      <c r="F28" s="83">
        <f>(E28*100)/D28</f>
        <v>98.31154178980195</v>
      </c>
    </row>
    <row r="29" spans="1:6" x14ac:dyDescent="0.2">
      <c r="A29" s="55" t="s">
        <v>109</v>
      </c>
      <c r="B29" s="56" t="s">
        <v>110</v>
      </c>
      <c r="C29" s="84">
        <v>40000</v>
      </c>
      <c r="D29" s="84">
        <v>26600</v>
      </c>
      <c r="E29" s="84">
        <v>26035.63</v>
      </c>
      <c r="F29" s="84"/>
    </row>
    <row r="30" spans="1:6" x14ac:dyDescent="0.2">
      <c r="A30" s="55" t="s">
        <v>111</v>
      </c>
      <c r="B30" s="56" t="s">
        <v>112</v>
      </c>
      <c r="C30" s="84">
        <v>40000</v>
      </c>
      <c r="D30" s="84">
        <v>32248</v>
      </c>
      <c r="E30" s="84">
        <v>31787.53</v>
      </c>
      <c r="F30" s="84"/>
    </row>
    <row r="31" spans="1:6" x14ac:dyDescent="0.2">
      <c r="A31" s="55" t="s">
        <v>113</v>
      </c>
      <c r="B31" s="56" t="s">
        <v>114</v>
      </c>
      <c r="C31" s="84">
        <v>1500</v>
      </c>
      <c r="D31" s="84">
        <v>1030</v>
      </c>
      <c r="E31" s="84">
        <v>1021.49</v>
      </c>
      <c r="F31" s="84"/>
    </row>
    <row r="32" spans="1:6" x14ac:dyDescent="0.2">
      <c r="A32" s="55" t="s">
        <v>115</v>
      </c>
      <c r="B32" s="56" t="s">
        <v>116</v>
      </c>
      <c r="C32" s="84">
        <v>1500</v>
      </c>
      <c r="D32" s="84">
        <v>1369</v>
      </c>
      <c r="E32" s="84">
        <v>1368.22</v>
      </c>
      <c r="F32" s="84"/>
    </row>
    <row r="33" spans="1:6" x14ac:dyDescent="0.2">
      <c r="A33" s="53" t="s">
        <v>117</v>
      </c>
      <c r="B33" s="54" t="s">
        <v>118</v>
      </c>
      <c r="C33" s="83">
        <f>C34+C35+C36+C37+C38+C39+C40+C41+C42</f>
        <v>347155</v>
      </c>
      <c r="D33" s="83">
        <f>D34+D35+D36+D37+D38+D39+D40+D41+D42</f>
        <v>376470</v>
      </c>
      <c r="E33" s="83">
        <f>E34+E35+E36+E37+E38+E39+E40+E41+E42</f>
        <v>376466.9</v>
      </c>
      <c r="F33" s="83">
        <f>(E33*100)/D33</f>
        <v>99.999176561213375</v>
      </c>
    </row>
    <row r="34" spans="1:6" x14ac:dyDescent="0.2">
      <c r="A34" s="55" t="s">
        <v>119</v>
      </c>
      <c r="B34" s="56" t="s">
        <v>120</v>
      </c>
      <c r="C34" s="84">
        <v>115000</v>
      </c>
      <c r="D34" s="84">
        <v>115000</v>
      </c>
      <c r="E34" s="84">
        <v>103102.07</v>
      </c>
      <c r="F34" s="84"/>
    </row>
    <row r="35" spans="1:6" x14ac:dyDescent="0.2">
      <c r="A35" s="55" t="s">
        <v>121</v>
      </c>
      <c r="B35" s="56" t="s">
        <v>122</v>
      </c>
      <c r="C35" s="84">
        <v>15000</v>
      </c>
      <c r="D35" s="84">
        <v>15000</v>
      </c>
      <c r="E35" s="84">
        <v>7754.86</v>
      </c>
      <c r="F35" s="84"/>
    </row>
    <row r="36" spans="1:6" x14ac:dyDescent="0.2">
      <c r="A36" s="55" t="s">
        <v>123</v>
      </c>
      <c r="B36" s="56" t="s">
        <v>124</v>
      </c>
      <c r="C36" s="84">
        <v>5000</v>
      </c>
      <c r="D36" s="84">
        <v>5000</v>
      </c>
      <c r="E36" s="84">
        <v>90</v>
      </c>
      <c r="F36" s="84"/>
    </row>
    <row r="37" spans="1:6" x14ac:dyDescent="0.2">
      <c r="A37" s="55" t="s">
        <v>125</v>
      </c>
      <c r="B37" s="56" t="s">
        <v>126</v>
      </c>
      <c r="C37" s="84">
        <v>30000</v>
      </c>
      <c r="D37" s="84">
        <v>30000</v>
      </c>
      <c r="E37" s="84">
        <v>27056.92</v>
      </c>
      <c r="F37" s="84"/>
    </row>
    <row r="38" spans="1:6" x14ac:dyDescent="0.2">
      <c r="A38" s="55" t="s">
        <v>127</v>
      </c>
      <c r="B38" s="56" t="s">
        <v>128</v>
      </c>
      <c r="C38" s="84">
        <v>15000</v>
      </c>
      <c r="D38" s="84">
        <v>15000</v>
      </c>
      <c r="E38" s="84">
        <v>12488.61</v>
      </c>
      <c r="F38" s="84"/>
    </row>
    <row r="39" spans="1:6" x14ac:dyDescent="0.2">
      <c r="A39" s="55" t="s">
        <v>129</v>
      </c>
      <c r="B39" s="56" t="s">
        <v>130</v>
      </c>
      <c r="C39" s="84">
        <v>8000</v>
      </c>
      <c r="D39" s="84">
        <v>8000</v>
      </c>
      <c r="E39" s="84">
        <v>479.2</v>
      </c>
      <c r="F39" s="84"/>
    </row>
    <row r="40" spans="1:6" x14ac:dyDescent="0.2">
      <c r="A40" s="55" t="s">
        <v>131</v>
      </c>
      <c r="B40" s="56" t="s">
        <v>132</v>
      </c>
      <c r="C40" s="84">
        <v>156155</v>
      </c>
      <c r="D40" s="84">
        <v>185470</v>
      </c>
      <c r="E40" s="84">
        <v>225475.32</v>
      </c>
      <c r="F40" s="84"/>
    </row>
    <row r="41" spans="1:6" x14ac:dyDescent="0.2">
      <c r="A41" s="55" t="s">
        <v>133</v>
      </c>
      <c r="B41" s="56" t="s">
        <v>134</v>
      </c>
      <c r="C41" s="84">
        <v>1000</v>
      </c>
      <c r="D41" s="84">
        <v>1000</v>
      </c>
      <c r="E41" s="84">
        <v>19.920000000000002</v>
      </c>
      <c r="F41" s="84"/>
    </row>
    <row r="42" spans="1:6" x14ac:dyDescent="0.2">
      <c r="A42" s="55" t="s">
        <v>135</v>
      </c>
      <c r="B42" s="56" t="s">
        <v>136</v>
      </c>
      <c r="C42" s="84">
        <v>2000</v>
      </c>
      <c r="D42" s="84">
        <v>2000</v>
      </c>
      <c r="E42" s="84">
        <v>0</v>
      </c>
      <c r="F42" s="84"/>
    </row>
    <row r="43" spans="1:6" x14ac:dyDescent="0.2">
      <c r="A43" s="53" t="s">
        <v>137</v>
      </c>
      <c r="B43" s="54" t="s">
        <v>138</v>
      </c>
      <c r="C43" s="83">
        <f>C44</f>
        <v>1000</v>
      </c>
      <c r="D43" s="83">
        <f>D44</f>
        <v>355</v>
      </c>
      <c r="E43" s="83">
        <f>E44</f>
        <v>354.52</v>
      </c>
      <c r="F43" s="83">
        <f>(E43*100)/D43</f>
        <v>99.864788732394359</v>
      </c>
    </row>
    <row r="44" spans="1:6" ht="25.5" x14ac:dyDescent="0.2">
      <c r="A44" s="55" t="s">
        <v>139</v>
      </c>
      <c r="B44" s="56" t="s">
        <v>140</v>
      </c>
      <c r="C44" s="84">
        <v>1000</v>
      </c>
      <c r="D44" s="84">
        <v>355</v>
      </c>
      <c r="E44" s="84">
        <v>354.52</v>
      </c>
      <c r="F44" s="84"/>
    </row>
    <row r="45" spans="1:6" x14ac:dyDescent="0.2">
      <c r="A45" s="53" t="s">
        <v>141</v>
      </c>
      <c r="B45" s="54" t="s">
        <v>142</v>
      </c>
      <c r="C45" s="83">
        <f>C46+C47+C48+C49</f>
        <v>4700</v>
      </c>
      <c r="D45" s="83">
        <f>D46+D47+D48+D49</f>
        <v>1710</v>
      </c>
      <c r="E45" s="83">
        <f>E46+E47+E48+E49</f>
        <v>1594.74</v>
      </c>
      <c r="F45" s="83">
        <f>(E45*100)/D45</f>
        <v>93.259649122807019</v>
      </c>
    </row>
    <row r="46" spans="1:6" x14ac:dyDescent="0.2">
      <c r="A46" s="55" t="s">
        <v>145</v>
      </c>
      <c r="B46" s="56" t="s">
        <v>146</v>
      </c>
      <c r="C46" s="84">
        <v>1500</v>
      </c>
      <c r="D46" s="84">
        <v>870</v>
      </c>
      <c r="E46" s="84">
        <v>861.93</v>
      </c>
      <c r="F46" s="84"/>
    </row>
    <row r="47" spans="1:6" x14ac:dyDescent="0.2">
      <c r="A47" s="55" t="s">
        <v>147</v>
      </c>
      <c r="B47" s="56" t="s">
        <v>148</v>
      </c>
      <c r="C47" s="84">
        <v>200</v>
      </c>
      <c r="D47" s="84">
        <v>200</v>
      </c>
      <c r="E47" s="84">
        <v>98.86</v>
      </c>
      <c r="F47" s="84"/>
    </row>
    <row r="48" spans="1:6" x14ac:dyDescent="0.2">
      <c r="A48" s="55" t="s">
        <v>149</v>
      </c>
      <c r="B48" s="56" t="s">
        <v>150</v>
      </c>
      <c r="C48" s="84">
        <v>1500</v>
      </c>
      <c r="D48" s="84">
        <v>0</v>
      </c>
      <c r="E48" s="84">
        <v>0</v>
      </c>
      <c r="F48" s="84"/>
    </row>
    <row r="49" spans="1:6" x14ac:dyDescent="0.2">
      <c r="A49" s="55" t="s">
        <v>151</v>
      </c>
      <c r="B49" s="56" t="s">
        <v>142</v>
      </c>
      <c r="C49" s="84">
        <v>1500</v>
      </c>
      <c r="D49" s="84">
        <v>640</v>
      </c>
      <c r="E49" s="84">
        <v>633.95000000000005</v>
      </c>
      <c r="F49" s="84"/>
    </row>
    <row r="50" spans="1:6" x14ac:dyDescent="0.2">
      <c r="A50" s="51" t="s">
        <v>152</v>
      </c>
      <c r="B50" s="52" t="s">
        <v>153</v>
      </c>
      <c r="C50" s="82">
        <f>C51+C53</f>
        <v>2345</v>
      </c>
      <c r="D50" s="82">
        <f>D51+D53</f>
        <v>1805</v>
      </c>
      <c r="E50" s="82">
        <f>E51+E53</f>
        <v>1795.3799999999999</v>
      </c>
      <c r="F50" s="81">
        <f>(E50*100)/D50</f>
        <v>99.467036011080339</v>
      </c>
    </row>
    <row r="51" spans="1:6" x14ac:dyDescent="0.2">
      <c r="A51" s="53" t="s">
        <v>154</v>
      </c>
      <c r="B51" s="54" t="s">
        <v>155</v>
      </c>
      <c r="C51" s="83">
        <f>C52</f>
        <v>345</v>
      </c>
      <c r="D51" s="83">
        <f>D52</f>
        <v>345</v>
      </c>
      <c r="E51" s="83">
        <f>E52</f>
        <v>344.79</v>
      </c>
      <c r="F51" s="83">
        <f>(E51*100)/D51</f>
        <v>99.939130434782612</v>
      </c>
    </row>
    <row r="52" spans="1:6" ht="25.5" x14ac:dyDescent="0.2">
      <c r="A52" s="55" t="s">
        <v>156</v>
      </c>
      <c r="B52" s="56" t="s">
        <v>157</v>
      </c>
      <c r="C52" s="84">
        <v>345</v>
      </c>
      <c r="D52" s="84">
        <v>345</v>
      </c>
      <c r="E52" s="84">
        <v>344.79</v>
      </c>
      <c r="F52" s="84"/>
    </row>
    <row r="53" spans="1:6" x14ac:dyDescent="0.2">
      <c r="A53" s="53" t="s">
        <v>158</v>
      </c>
      <c r="B53" s="54" t="s">
        <v>159</v>
      </c>
      <c r="C53" s="83">
        <f>C54</f>
        <v>2000</v>
      </c>
      <c r="D53" s="83">
        <f>D54</f>
        <v>1460</v>
      </c>
      <c r="E53" s="83">
        <f>E54</f>
        <v>1450.59</v>
      </c>
      <c r="F53" s="83">
        <f>(E53*100)/D53</f>
        <v>99.355479452054794</v>
      </c>
    </row>
    <row r="54" spans="1:6" x14ac:dyDescent="0.2">
      <c r="A54" s="55" t="s">
        <v>160</v>
      </c>
      <c r="B54" s="56" t="s">
        <v>161</v>
      </c>
      <c r="C54" s="84">
        <v>2000</v>
      </c>
      <c r="D54" s="84">
        <v>1460</v>
      </c>
      <c r="E54" s="84">
        <v>1450.59</v>
      </c>
      <c r="F54" s="84"/>
    </row>
    <row r="55" spans="1:6" x14ac:dyDescent="0.2">
      <c r="A55" s="49" t="s">
        <v>162</v>
      </c>
      <c r="B55" s="50" t="s">
        <v>163</v>
      </c>
      <c r="C55" s="80">
        <f>C56+C62</f>
        <v>3635</v>
      </c>
      <c r="D55" s="80">
        <f>D56+D62</f>
        <v>3635</v>
      </c>
      <c r="E55" s="80">
        <f>E56+E62</f>
        <v>3634.9</v>
      </c>
      <c r="F55" s="81">
        <f>(E55*100)/D55</f>
        <v>99.997248968363138</v>
      </c>
    </row>
    <row r="56" spans="1:6" x14ac:dyDescent="0.2">
      <c r="A56" s="51" t="s">
        <v>164</v>
      </c>
      <c r="B56" s="52" t="s">
        <v>165</v>
      </c>
      <c r="C56" s="82">
        <f>C57+C60</f>
        <v>3635</v>
      </c>
      <c r="D56" s="82">
        <f>D57+D60</f>
        <v>3635</v>
      </c>
      <c r="E56" s="82">
        <f>E57+E60</f>
        <v>3634.9</v>
      </c>
      <c r="F56" s="81">
        <f>(E56*100)/D56</f>
        <v>99.997248968363138</v>
      </c>
    </row>
    <row r="57" spans="1:6" x14ac:dyDescent="0.2">
      <c r="A57" s="53" t="s">
        <v>166</v>
      </c>
      <c r="B57" s="54" t="s">
        <v>167</v>
      </c>
      <c r="C57" s="83">
        <f>C58+C59</f>
        <v>0</v>
      </c>
      <c r="D57" s="83">
        <f>D58+D59</f>
        <v>0</v>
      </c>
      <c r="E57" s="83">
        <f>E58+E59</f>
        <v>0</v>
      </c>
      <c r="F57" s="83" t="e">
        <f>(E57*100)/D57</f>
        <v>#DIV/0!</v>
      </c>
    </row>
    <row r="58" spans="1:6" x14ac:dyDescent="0.2">
      <c r="A58" s="55" t="s">
        <v>168</v>
      </c>
      <c r="B58" s="56" t="s">
        <v>169</v>
      </c>
      <c r="C58" s="84">
        <v>0</v>
      </c>
      <c r="D58" s="84">
        <v>0</v>
      </c>
      <c r="E58" s="84">
        <v>0</v>
      </c>
      <c r="F58" s="84"/>
    </row>
    <row r="59" spans="1:6" x14ac:dyDescent="0.2">
      <c r="A59" s="55" t="s">
        <v>170</v>
      </c>
      <c r="B59" s="56" t="s">
        <v>171</v>
      </c>
      <c r="C59" s="84">
        <v>0</v>
      </c>
      <c r="D59" s="84">
        <v>0</v>
      </c>
      <c r="E59" s="84">
        <v>0</v>
      </c>
      <c r="F59" s="84"/>
    </row>
    <row r="60" spans="1:6" x14ac:dyDescent="0.2">
      <c r="A60" s="53" t="s">
        <v>172</v>
      </c>
      <c r="B60" s="54" t="s">
        <v>173</v>
      </c>
      <c r="C60" s="83">
        <f>C61</f>
        <v>3635</v>
      </c>
      <c r="D60" s="83">
        <f>D61</f>
        <v>3635</v>
      </c>
      <c r="E60" s="83">
        <f>E61</f>
        <v>3634.9</v>
      </c>
      <c r="F60" s="83">
        <f>(E60*100)/D60</f>
        <v>99.997248968363138</v>
      </c>
    </row>
    <row r="61" spans="1:6" x14ac:dyDescent="0.2">
      <c r="A61" s="55" t="s">
        <v>174</v>
      </c>
      <c r="B61" s="56" t="s">
        <v>175</v>
      </c>
      <c r="C61" s="84">
        <v>3635</v>
      </c>
      <c r="D61" s="84">
        <v>3635</v>
      </c>
      <c r="E61" s="84">
        <v>3634.9</v>
      </c>
      <c r="F61" s="84"/>
    </row>
    <row r="62" spans="1:6" x14ac:dyDescent="0.2">
      <c r="A62" s="51" t="s">
        <v>199</v>
      </c>
      <c r="B62" s="52" t="s">
        <v>200</v>
      </c>
      <c r="C62" s="82">
        <f t="shared" ref="C62:E63" si="0">C63</f>
        <v>0</v>
      </c>
      <c r="D62" s="82">
        <f t="shared" si="0"/>
        <v>0</v>
      </c>
      <c r="E62" s="82">
        <f t="shared" si="0"/>
        <v>0</v>
      </c>
      <c r="F62" s="81" t="e">
        <f>(E62*100)/D62</f>
        <v>#DIV/0!</v>
      </c>
    </row>
    <row r="63" spans="1:6" ht="25.5" x14ac:dyDescent="0.2">
      <c r="A63" s="53" t="s">
        <v>201</v>
      </c>
      <c r="B63" s="54" t="s">
        <v>202</v>
      </c>
      <c r="C63" s="83">
        <f t="shared" si="0"/>
        <v>0</v>
      </c>
      <c r="D63" s="83">
        <f t="shared" si="0"/>
        <v>0</v>
      </c>
      <c r="E63" s="83">
        <f t="shared" si="0"/>
        <v>0</v>
      </c>
      <c r="F63" s="83" t="e">
        <f>(E63*100)/D63</f>
        <v>#DIV/0!</v>
      </c>
    </row>
    <row r="64" spans="1:6" x14ac:dyDescent="0.2">
      <c r="A64" s="55" t="s">
        <v>203</v>
      </c>
      <c r="B64" s="56" t="s">
        <v>202</v>
      </c>
      <c r="C64" s="84">
        <v>0</v>
      </c>
      <c r="D64" s="84">
        <v>0</v>
      </c>
      <c r="E64" s="84">
        <v>0</v>
      </c>
      <c r="F64" s="84"/>
    </row>
    <row r="65" spans="1:6" x14ac:dyDescent="0.2">
      <c r="A65" s="49" t="s">
        <v>50</v>
      </c>
      <c r="B65" s="50" t="s">
        <v>51</v>
      </c>
      <c r="C65" s="80">
        <f t="shared" ref="C65:E66" si="1">C66</f>
        <v>2488935</v>
      </c>
      <c r="D65" s="80">
        <f t="shared" si="1"/>
        <v>2502247</v>
      </c>
      <c r="E65" s="80">
        <f t="shared" si="1"/>
        <v>2499454.7799999998</v>
      </c>
      <c r="F65" s="81">
        <f>(E65*100)/D65</f>
        <v>99.888411495747619</v>
      </c>
    </row>
    <row r="66" spans="1:6" x14ac:dyDescent="0.2">
      <c r="A66" s="51" t="s">
        <v>70</v>
      </c>
      <c r="B66" s="52" t="s">
        <v>71</v>
      </c>
      <c r="C66" s="82">
        <f t="shared" si="1"/>
        <v>2488935</v>
      </c>
      <c r="D66" s="82">
        <f t="shared" si="1"/>
        <v>2502247</v>
      </c>
      <c r="E66" s="82">
        <f t="shared" si="1"/>
        <v>2499454.7799999998</v>
      </c>
      <c r="F66" s="81">
        <f>(E66*100)/D66</f>
        <v>99.888411495747619</v>
      </c>
    </row>
    <row r="67" spans="1:6" ht="25.5" x14ac:dyDescent="0.2">
      <c r="A67" s="53" t="s">
        <v>72</v>
      </c>
      <c r="B67" s="54" t="s">
        <v>73</v>
      </c>
      <c r="C67" s="83">
        <f>C68+C69</f>
        <v>2488935</v>
      </c>
      <c r="D67" s="83">
        <f>D68+D69</f>
        <v>2502247</v>
      </c>
      <c r="E67" s="83">
        <f>E68+E69</f>
        <v>2499454.7799999998</v>
      </c>
      <c r="F67" s="83">
        <f>(E67*100)/D67</f>
        <v>99.888411495747619</v>
      </c>
    </row>
    <row r="68" spans="1:6" x14ac:dyDescent="0.2">
      <c r="A68" s="55" t="s">
        <v>74</v>
      </c>
      <c r="B68" s="56" t="s">
        <v>75</v>
      </c>
      <c r="C68" s="84">
        <v>2485300</v>
      </c>
      <c r="D68" s="84">
        <v>2498612</v>
      </c>
      <c r="E68" s="84">
        <v>2495819.88</v>
      </c>
      <c r="F68" s="84"/>
    </row>
    <row r="69" spans="1:6" ht="25.5" x14ac:dyDescent="0.2">
      <c r="A69" s="55" t="s">
        <v>76</v>
      </c>
      <c r="B69" s="56" t="s">
        <v>77</v>
      </c>
      <c r="C69" s="84">
        <v>3635</v>
      </c>
      <c r="D69" s="84">
        <v>3635</v>
      </c>
      <c r="E69" s="84">
        <v>3634.9</v>
      </c>
      <c r="F69" s="84"/>
    </row>
    <row r="70" spans="1:6" x14ac:dyDescent="0.2">
      <c r="A70" s="48" t="s">
        <v>190</v>
      </c>
      <c r="B70" s="48" t="s">
        <v>198</v>
      </c>
      <c r="C70" s="78"/>
      <c r="D70" s="78"/>
      <c r="E70" s="78"/>
      <c r="F70" s="79" t="e">
        <f>(E70*100)/D70</f>
        <v>#DIV/0!</v>
      </c>
    </row>
    <row r="71" spans="1:6" x14ac:dyDescent="0.2">
      <c r="A71" s="49" t="s">
        <v>78</v>
      </c>
      <c r="B71" s="50" t="s">
        <v>79</v>
      </c>
      <c r="C71" s="80">
        <f t="shared" ref="C71:E73" si="2">C72</f>
        <v>100</v>
      </c>
      <c r="D71" s="80">
        <f t="shared" si="2"/>
        <v>100</v>
      </c>
      <c r="E71" s="80">
        <f t="shared" si="2"/>
        <v>26.44</v>
      </c>
      <c r="F71" s="81">
        <f>(E71*100)/D71</f>
        <v>26.44</v>
      </c>
    </row>
    <row r="72" spans="1:6" x14ac:dyDescent="0.2">
      <c r="A72" s="51" t="s">
        <v>95</v>
      </c>
      <c r="B72" s="52" t="s">
        <v>96</v>
      </c>
      <c r="C72" s="82">
        <f t="shared" si="2"/>
        <v>100</v>
      </c>
      <c r="D72" s="82">
        <f t="shared" si="2"/>
        <v>100</v>
      </c>
      <c r="E72" s="82">
        <f t="shared" si="2"/>
        <v>26.44</v>
      </c>
      <c r="F72" s="81">
        <f>(E72*100)/D72</f>
        <v>26.44</v>
      </c>
    </row>
    <row r="73" spans="1:6" x14ac:dyDescent="0.2">
      <c r="A73" s="53" t="s">
        <v>107</v>
      </c>
      <c r="B73" s="54" t="s">
        <v>108</v>
      </c>
      <c r="C73" s="83">
        <f t="shared" si="2"/>
        <v>100</v>
      </c>
      <c r="D73" s="83">
        <f t="shared" si="2"/>
        <v>100</v>
      </c>
      <c r="E73" s="83">
        <f t="shared" si="2"/>
        <v>26.44</v>
      </c>
      <c r="F73" s="83">
        <f>(E73*100)/D73</f>
        <v>26.44</v>
      </c>
    </row>
    <row r="74" spans="1:6" x14ac:dyDescent="0.2">
      <c r="A74" s="55" t="s">
        <v>109</v>
      </c>
      <c r="B74" s="56" t="s">
        <v>110</v>
      </c>
      <c r="C74" s="84">
        <v>100</v>
      </c>
      <c r="D74" s="84">
        <v>100</v>
      </c>
      <c r="E74" s="84">
        <v>26.44</v>
      </c>
      <c r="F74" s="84"/>
    </row>
    <row r="75" spans="1:6" x14ac:dyDescent="0.2">
      <c r="A75" s="49" t="s">
        <v>50</v>
      </c>
      <c r="B75" s="50" t="s">
        <v>51</v>
      </c>
      <c r="C75" s="80">
        <f t="shared" ref="C75:E77" si="3">C76</f>
        <v>100</v>
      </c>
      <c r="D75" s="80">
        <f t="shared" si="3"/>
        <v>100</v>
      </c>
      <c r="E75" s="80">
        <f t="shared" si="3"/>
        <v>26.44</v>
      </c>
      <c r="F75" s="81">
        <f>(E75*100)/D75</f>
        <v>26.44</v>
      </c>
    </row>
    <row r="76" spans="1:6" x14ac:dyDescent="0.2">
      <c r="A76" s="51" t="s">
        <v>64</v>
      </c>
      <c r="B76" s="52" t="s">
        <v>65</v>
      </c>
      <c r="C76" s="82">
        <f t="shared" si="3"/>
        <v>100</v>
      </c>
      <c r="D76" s="82">
        <f t="shared" si="3"/>
        <v>100</v>
      </c>
      <c r="E76" s="82">
        <f t="shared" si="3"/>
        <v>26.44</v>
      </c>
      <c r="F76" s="81">
        <f>(E76*100)/D76</f>
        <v>26.44</v>
      </c>
    </row>
    <row r="77" spans="1:6" x14ac:dyDescent="0.2">
      <c r="A77" s="53" t="s">
        <v>66</v>
      </c>
      <c r="B77" s="54" t="s">
        <v>67</v>
      </c>
      <c r="C77" s="83">
        <f t="shared" si="3"/>
        <v>100</v>
      </c>
      <c r="D77" s="83">
        <f t="shared" si="3"/>
        <v>100</v>
      </c>
      <c r="E77" s="83">
        <f t="shared" si="3"/>
        <v>26.44</v>
      </c>
      <c r="F77" s="83">
        <f>(E77*100)/D77</f>
        <v>26.44</v>
      </c>
    </row>
    <row r="78" spans="1:6" x14ac:dyDescent="0.2">
      <c r="A78" s="55" t="s">
        <v>68</v>
      </c>
      <c r="B78" s="56" t="s">
        <v>69</v>
      </c>
      <c r="C78" s="84">
        <v>100</v>
      </c>
      <c r="D78" s="84">
        <v>100</v>
      </c>
      <c r="E78" s="84">
        <v>26.44</v>
      </c>
      <c r="F78" s="84"/>
    </row>
    <row r="79" spans="1:6" x14ac:dyDescent="0.2">
      <c r="A79" s="48" t="s">
        <v>80</v>
      </c>
      <c r="B79" s="48" t="s">
        <v>204</v>
      </c>
      <c r="C79" s="78"/>
      <c r="D79" s="78"/>
      <c r="E79" s="78"/>
      <c r="F79" s="79" t="e">
        <f>(E79*100)/D79</f>
        <v>#DIV/0!</v>
      </c>
    </row>
    <row r="80" spans="1:6" x14ac:dyDescent="0.2">
      <c r="A80" s="49" t="s">
        <v>50</v>
      </c>
      <c r="B80" s="50" t="s">
        <v>51</v>
      </c>
      <c r="C80" s="80">
        <f t="shared" ref="C80:E82" si="4">C81</f>
        <v>0</v>
      </c>
      <c r="D80" s="80">
        <f t="shared" si="4"/>
        <v>0</v>
      </c>
      <c r="E80" s="80">
        <f t="shared" si="4"/>
        <v>66.28</v>
      </c>
      <c r="F80" s="81" t="e">
        <f>(E80*100)/D80</f>
        <v>#DIV/0!</v>
      </c>
    </row>
    <row r="81" spans="1:6" x14ac:dyDescent="0.2">
      <c r="A81" s="51" t="s">
        <v>58</v>
      </c>
      <c r="B81" s="52" t="s">
        <v>59</v>
      </c>
      <c r="C81" s="82">
        <f t="shared" si="4"/>
        <v>0</v>
      </c>
      <c r="D81" s="82">
        <f t="shared" si="4"/>
        <v>0</v>
      </c>
      <c r="E81" s="82">
        <f t="shared" si="4"/>
        <v>66.28</v>
      </c>
      <c r="F81" s="81" t="e">
        <f>(E81*100)/D81</f>
        <v>#DIV/0!</v>
      </c>
    </row>
    <row r="82" spans="1:6" x14ac:dyDescent="0.2">
      <c r="A82" s="53" t="s">
        <v>60</v>
      </c>
      <c r="B82" s="54" t="s">
        <v>61</v>
      </c>
      <c r="C82" s="83">
        <f t="shared" si="4"/>
        <v>0</v>
      </c>
      <c r="D82" s="83">
        <f t="shared" si="4"/>
        <v>0</v>
      </c>
      <c r="E82" s="83">
        <f t="shared" si="4"/>
        <v>66.28</v>
      </c>
      <c r="F82" s="83" t="e">
        <f>(E82*100)/D82</f>
        <v>#DIV/0!</v>
      </c>
    </row>
    <row r="83" spans="1:6" x14ac:dyDescent="0.2">
      <c r="A83" s="55" t="s">
        <v>62</v>
      </c>
      <c r="B83" s="56" t="s">
        <v>63</v>
      </c>
      <c r="C83" s="84">
        <v>0</v>
      </c>
      <c r="D83" s="84">
        <v>0</v>
      </c>
      <c r="E83" s="84">
        <v>66.28</v>
      </c>
      <c r="F83" s="84"/>
    </row>
    <row r="84" spans="1:6" x14ac:dyDescent="0.2">
      <c r="A84" s="48" t="s">
        <v>191</v>
      </c>
      <c r="B84" s="48" t="s">
        <v>205</v>
      </c>
      <c r="C84" s="78"/>
      <c r="D84" s="78"/>
      <c r="E84" s="78"/>
      <c r="F84" s="79" t="e">
        <f>(E84*100)/D84</f>
        <v>#DIV/0!</v>
      </c>
    </row>
    <row r="85" spans="1:6" x14ac:dyDescent="0.2">
      <c r="A85" s="49" t="s">
        <v>78</v>
      </c>
      <c r="B85" s="50" t="s">
        <v>79</v>
      </c>
      <c r="C85" s="80">
        <f>C86</f>
        <v>20954</v>
      </c>
      <c r="D85" s="80">
        <f>D86</f>
        <v>20954</v>
      </c>
      <c r="E85" s="80">
        <f>E86</f>
        <v>9434.09</v>
      </c>
      <c r="F85" s="81">
        <f>(E85*100)/D85</f>
        <v>45.022859597212943</v>
      </c>
    </row>
    <row r="86" spans="1:6" x14ac:dyDescent="0.2">
      <c r="A86" s="51" t="s">
        <v>95</v>
      </c>
      <c r="B86" s="52" t="s">
        <v>96</v>
      </c>
      <c r="C86" s="82">
        <f>C87+C89+C92</f>
        <v>20954</v>
      </c>
      <c r="D86" s="82">
        <f>D87+D89+D92</f>
        <v>20954</v>
      </c>
      <c r="E86" s="82">
        <f>E87+E89+E92</f>
        <v>9434.09</v>
      </c>
      <c r="F86" s="81">
        <f>(E86*100)/D86</f>
        <v>45.022859597212943</v>
      </c>
    </row>
    <row r="87" spans="1:6" x14ac:dyDescent="0.2">
      <c r="A87" s="53" t="s">
        <v>97</v>
      </c>
      <c r="B87" s="54" t="s">
        <v>98</v>
      </c>
      <c r="C87" s="83">
        <f>C88</f>
        <v>2654</v>
      </c>
      <c r="D87" s="83">
        <f>D88</f>
        <v>2654</v>
      </c>
      <c r="E87" s="83">
        <f>E88</f>
        <v>0</v>
      </c>
      <c r="F87" s="83">
        <f>(E87*100)/D87</f>
        <v>0</v>
      </c>
    </row>
    <row r="88" spans="1:6" x14ac:dyDescent="0.2">
      <c r="A88" s="55" t="s">
        <v>99</v>
      </c>
      <c r="B88" s="56" t="s">
        <v>100</v>
      </c>
      <c r="C88" s="84">
        <v>2654</v>
      </c>
      <c r="D88" s="84">
        <v>2654</v>
      </c>
      <c r="E88" s="84">
        <v>0</v>
      </c>
      <c r="F88" s="84"/>
    </row>
    <row r="89" spans="1:6" x14ac:dyDescent="0.2">
      <c r="A89" s="53" t="s">
        <v>107</v>
      </c>
      <c r="B89" s="54" t="s">
        <v>108</v>
      </c>
      <c r="C89" s="83">
        <f>C90+C91</f>
        <v>3300</v>
      </c>
      <c r="D89" s="83">
        <f>D90+D91</f>
        <v>3300</v>
      </c>
      <c r="E89" s="83">
        <f>E90+E91</f>
        <v>38</v>
      </c>
      <c r="F89" s="83">
        <f>(E89*100)/D89</f>
        <v>1.1515151515151516</v>
      </c>
    </row>
    <row r="90" spans="1:6" x14ac:dyDescent="0.2">
      <c r="A90" s="55" t="s">
        <v>109</v>
      </c>
      <c r="B90" s="56" t="s">
        <v>110</v>
      </c>
      <c r="C90" s="84">
        <v>2636</v>
      </c>
      <c r="D90" s="84">
        <v>2636</v>
      </c>
      <c r="E90" s="84">
        <v>38</v>
      </c>
      <c r="F90" s="84"/>
    </row>
    <row r="91" spans="1:6" x14ac:dyDescent="0.2">
      <c r="A91" s="55" t="s">
        <v>111</v>
      </c>
      <c r="B91" s="56" t="s">
        <v>112</v>
      </c>
      <c r="C91" s="84">
        <v>664</v>
      </c>
      <c r="D91" s="84">
        <v>664</v>
      </c>
      <c r="E91" s="84">
        <v>0</v>
      </c>
      <c r="F91" s="84"/>
    </row>
    <row r="92" spans="1:6" x14ac:dyDescent="0.2">
      <c r="A92" s="53" t="s">
        <v>141</v>
      </c>
      <c r="B92" s="54" t="s">
        <v>142</v>
      </c>
      <c r="C92" s="83">
        <f>C93</f>
        <v>15000</v>
      </c>
      <c r="D92" s="83">
        <f>D93</f>
        <v>15000</v>
      </c>
      <c r="E92" s="83">
        <f>E93</f>
        <v>9396.09</v>
      </c>
      <c r="F92" s="83">
        <f>(E92*100)/D92</f>
        <v>62.640599999999999</v>
      </c>
    </row>
    <row r="93" spans="1:6" x14ac:dyDescent="0.2">
      <c r="A93" s="55" t="s">
        <v>143</v>
      </c>
      <c r="B93" s="56" t="s">
        <v>144</v>
      </c>
      <c r="C93" s="84">
        <v>15000</v>
      </c>
      <c r="D93" s="84">
        <v>15000</v>
      </c>
      <c r="E93" s="84">
        <v>9396.09</v>
      </c>
      <c r="F93" s="84"/>
    </row>
    <row r="94" spans="1:6" x14ac:dyDescent="0.2">
      <c r="A94" s="49" t="s">
        <v>50</v>
      </c>
      <c r="B94" s="50" t="s">
        <v>51</v>
      </c>
      <c r="C94" s="80">
        <f t="shared" ref="C94:E96" si="5">C95</f>
        <v>20954</v>
      </c>
      <c r="D94" s="80">
        <f t="shared" si="5"/>
        <v>20954</v>
      </c>
      <c r="E94" s="80">
        <f t="shared" si="5"/>
        <v>0</v>
      </c>
      <c r="F94" s="81">
        <f>(E94*100)/D94</f>
        <v>0</v>
      </c>
    </row>
    <row r="95" spans="1:6" x14ac:dyDescent="0.2">
      <c r="A95" s="51" t="s">
        <v>52</v>
      </c>
      <c r="B95" s="52" t="s">
        <v>53</v>
      </c>
      <c r="C95" s="82">
        <f t="shared" si="5"/>
        <v>20954</v>
      </c>
      <c r="D95" s="82">
        <f t="shared" si="5"/>
        <v>20954</v>
      </c>
      <c r="E95" s="82">
        <f t="shared" si="5"/>
        <v>0</v>
      </c>
      <c r="F95" s="81">
        <f>(E95*100)/D95</f>
        <v>0</v>
      </c>
    </row>
    <row r="96" spans="1:6" ht="25.5" x14ac:dyDescent="0.2">
      <c r="A96" s="53" t="s">
        <v>54</v>
      </c>
      <c r="B96" s="54" t="s">
        <v>55</v>
      </c>
      <c r="C96" s="83">
        <f t="shared" si="5"/>
        <v>20954</v>
      </c>
      <c r="D96" s="83">
        <f t="shared" si="5"/>
        <v>20954</v>
      </c>
      <c r="E96" s="83">
        <f t="shared" si="5"/>
        <v>0</v>
      </c>
      <c r="F96" s="83">
        <f>(E96*100)/D96</f>
        <v>0</v>
      </c>
    </row>
    <row r="97" spans="1:6" ht="25.5" x14ac:dyDescent="0.2">
      <c r="A97" s="55" t="s">
        <v>56</v>
      </c>
      <c r="B97" s="56" t="s">
        <v>57</v>
      </c>
      <c r="C97" s="84">
        <v>20954</v>
      </c>
      <c r="D97" s="84">
        <v>20954</v>
      </c>
      <c r="E97" s="84">
        <v>0</v>
      </c>
      <c r="F97" s="84"/>
    </row>
    <row r="98" spans="1:6" x14ac:dyDescent="0.2">
      <c r="A98" s="48" t="s">
        <v>192</v>
      </c>
      <c r="B98" s="48" t="s">
        <v>206</v>
      </c>
      <c r="C98" s="78"/>
      <c r="D98" s="78"/>
      <c r="E98" s="78"/>
      <c r="F98" s="79" t="e">
        <f>(E98*100)/D98</f>
        <v>#DIV/0!</v>
      </c>
    </row>
    <row r="99" spans="1:6" ht="38.25" x14ac:dyDescent="0.2">
      <c r="A99" s="47" t="s">
        <v>207</v>
      </c>
      <c r="B99" s="47" t="s">
        <v>208</v>
      </c>
      <c r="C99" s="47" t="s">
        <v>43</v>
      </c>
      <c r="D99" s="47" t="s">
        <v>195</v>
      </c>
      <c r="E99" s="47" t="s">
        <v>196</v>
      </c>
      <c r="F99" s="47" t="s">
        <v>197</v>
      </c>
    </row>
    <row r="100" spans="1:6" x14ac:dyDescent="0.2">
      <c r="A100" s="49" t="s">
        <v>50</v>
      </c>
      <c r="B100" s="50" t="s">
        <v>51</v>
      </c>
      <c r="C100" s="80">
        <f t="shared" ref="C100:E102" si="6">C101</f>
        <v>0</v>
      </c>
      <c r="D100" s="80">
        <f t="shared" si="6"/>
        <v>0</v>
      </c>
      <c r="E100" s="80">
        <f t="shared" si="6"/>
        <v>0</v>
      </c>
      <c r="F100" s="81" t="e">
        <f>(E100*100)/D100</f>
        <v>#DIV/0!</v>
      </c>
    </row>
    <row r="101" spans="1:6" x14ac:dyDescent="0.2">
      <c r="A101" s="51" t="s">
        <v>70</v>
      </c>
      <c r="B101" s="52" t="s">
        <v>71</v>
      </c>
      <c r="C101" s="82">
        <f t="shared" si="6"/>
        <v>0</v>
      </c>
      <c r="D101" s="82">
        <f t="shared" si="6"/>
        <v>0</v>
      </c>
      <c r="E101" s="82">
        <f t="shared" si="6"/>
        <v>0</v>
      </c>
      <c r="F101" s="81" t="e">
        <f>(E101*100)/D101</f>
        <v>#DIV/0!</v>
      </c>
    </row>
    <row r="102" spans="1:6" ht="25.5" x14ac:dyDescent="0.2">
      <c r="A102" s="53" t="s">
        <v>72</v>
      </c>
      <c r="B102" s="54" t="s">
        <v>73</v>
      </c>
      <c r="C102" s="83">
        <f t="shared" si="6"/>
        <v>0</v>
      </c>
      <c r="D102" s="83">
        <f t="shared" si="6"/>
        <v>0</v>
      </c>
      <c r="E102" s="83">
        <f t="shared" si="6"/>
        <v>0</v>
      </c>
      <c r="F102" s="83" t="e">
        <f>(E102*100)/D102</f>
        <v>#DIV/0!</v>
      </c>
    </row>
    <row r="103" spans="1:6" x14ac:dyDescent="0.2">
      <c r="A103" s="55" t="s">
        <v>74</v>
      </c>
      <c r="B103" s="56" t="s">
        <v>75</v>
      </c>
      <c r="C103" s="84">
        <v>0</v>
      </c>
      <c r="D103" s="84">
        <v>0</v>
      </c>
      <c r="E103" s="84">
        <v>0</v>
      </c>
      <c r="F103" s="84"/>
    </row>
    <row r="104" spans="1:6" x14ac:dyDescent="0.2">
      <c r="A104" s="48" t="s">
        <v>190</v>
      </c>
      <c r="B104" s="48" t="s">
        <v>198</v>
      </c>
      <c r="C104" s="78"/>
      <c r="D104" s="78"/>
      <c r="E104" s="78"/>
      <c r="F104" s="79" t="e">
        <f>(E104*100)/D104</f>
        <v>#DIV/0!</v>
      </c>
    </row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Edita Murtezani</cp:lastModifiedBy>
  <cp:lastPrinted>2026-03-19T12:56:11Z</cp:lastPrinted>
  <dcterms:created xsi:type="dcterms:W3CDTF">2022-08-12T12:51:27Z</dcterms:created>
  <dcterms:modified xsi:type="dcterms:W3CDTF">2026-03-23T10:03:43Z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