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Titles" localSheetId="1">' Račun prihoda i rashoda'!$8:$9</definedName>
    <definedName name="_xlnm.Print_Titles" localSheetId="6">'Posebni dio'!$12:$12</definedName>
    <definedName name="_xlnm.Print_Area" localSheetId="1">' Račun prihoda i rashoda'!$A$1:$L$87</definedName>
    <definedName name="_xlnm.Print_Area" localSheetId="6">'Posebni dio'!$A$1:$F$134</definedName>
    <definedName name="_xlnm.Print_Area" localSheetId="0">SAŽETAK!$B$1:$K$27</definedName>
  </definedNames>
  <calcPr calcId="14562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0" i="15" l="1"/>
  <c r="J27" i="1" l="1"/>
  <c r="I27" i="1"/>
  <c r="H27" i="1"/>
  <c r="J26" i="1"/>
  <c r="I26" i="1"/>
  <c r="H26" i="1"/>
  <c r="G26" i="1"/>
  <c r="G23" i="1"/>
  <c r="H23" i="1"/>
  <c r="I23" i="1"/>
  <c r="J23" i="1"/>
  <c r="H16" i="1"/>
  <c r="I16" i="1"/>
  <c r="J16" i="1"/>
  <c r="J15" i="1"/>
  <c r="I15" i="1"/>
  <c r="H15" i="1"/>
  <c r="G15" i="1"/>
  <c r="J12" i="1"/>
  <c r="I12" i="1"/>
  <c r="H12" i="1"/>
  <c r="G12" i="1"/>
  <c r="G16" i="1" l="1"/>
  <c r="G27" i="1" s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34" i="15"/>
  <c r="F132" i="15"/>
  <c r="E132" i="15"/>
  <c r="D132" i="15"/>
  <c r="C132" i="15"/>
  <c r="F131" i="15"/>
  <c r="E131" i="15"/>
  <c r="D131" i="15"/>
  <c r="C131" i="15"/>
  <c r="F130" i="15"/>
  <c r="E130" i="15"/>
  <c r="D130" i="15"/>
  <c r="C130" i="15"/>
  <c r="F128" i="15"/>
  <c r="E128" i="15"/>
  <c r="D128" i="15"/>
  <c r="C128" i="15"/>
  <c r="F127" i="15"/>
  <c r="E127" i="15"/>
  <c r="D127" i="15"/>
  <c r="C127" i="15"/>
  <c r="F126" i="15"/>
  <c r="E126" i="15"/>
  <c r="D126" i="15"/>
  <c r="C126" i="15"/>
  <c r="F124" i="15"/>
  <c r="F122" i="15"/>
  <c r="E122" i="15"/>
  <c r="D122" i="15"/>
  <c r="C122" i="15"/>
  <c r="F120" i="15"/>
  <c r="E120" i="15"/>
  <c r="D120" i="15"/>
  <c r="C120" i="15"/>
  <c r="F119" i="15"/>
  <c r="E119" i="15"/>
  <c r="D119" i="15"/>
  <c r="C119" i="15"/>
  <c r="F118" i="15"/>
  <c r="E118" i="15"/>
  <c r="D118" i="15"/>
  <c r="C118" i="15"/>
  <c r="F116" i="15"/>
  <c r="E116" i="15"/>
  <c r="D116" i="15"/>
  <c r="C116" i="15"/>
  <c r="F114" i="15"/>
  <c r="E114" i="15"/>
  <c r="D114" i="15"/>
  <c r="C114" i="15"/>
  <c r="F113" i="15"/>
  <c r="E113" i="15"/>
  <c r="D113" i="15"/>
  <c r="C113" i="15"/>
  <c r="F112" i="15"/>
  <c r="E112" i="15"/>
  <c r="D112" i="15"/>
  <c r="C112" i="15"/>
  <c r="F110" i="15"/>
  <c r="E110" i="15"/>
  <c r="D110" i="15"/>
  <c r="C110" i="15"/>
  <c r="F109" i="15"/>
  <c r="E109" i="15"/>
  <c r="D109" i="15"/>
  <c r="C109" i="15"/>
  <c r="F108" i="15"/>
  <c r="E108" i="15"/>
  <c r="D108" i="15"/>
  <c r="C108" i="15"/>
  <c r="F107" i="15"/>
  <c r="F105" i="15"/>
  <c r="E105" i="15"/>
  <c r="D105" i="15"/>
  <c r="C105" i="15"/>
  <c r="F104" i="15"/>
  <c r="E104" i="15"/>
  <c r="D104" i="15"/>
  <c r="C104" i="15"/>
  <c r="F103" i="15"/>
  <c r="E103" i="15"/>
  <c r="D103" i="15"/>
  <c r="C103" i="15"/>
  <c r="F101" i="15"/>
  <c r="E101" i="15"/>
  <c r="D101" i="15"/>
  <c r="C101" i="15"/>
  <c r="F100" i="15"/>
  <c r="E100" i="15"/>
  <c r="D100" i="15"/>
  <c r="C100" i="15"/>
  <c r="F98" i="15"/>
  <c r="E98" i="15"/>
  <c r="D98" i="15"/>
  <c r="C98" i="15"/>
  <c r="F97" i="15"/>
  <c r="E97" i="15"/>
  <c r="D97" i="15"/>
  <c r="C97" i="15"/>
  <c r="F96" i="15"/>
  <c r="E96" i="15"/>
  <c r="D96" i="15"/>
  <c r="C96" i="15"/>
  <c r="F95" i="15"/>
  <c r="F93" i="15"/>
  <c r="E93" i="15"/>
  <c r="D93" i="15"/>
  <c r="C93" i="15"/>
  <c r="F92" i="15"/>
  <c r="E92" i="15"/>
  <c r="D92" i="15"/>
  <c r="C92" i="15"/>
  <c r="F91" i="15"/>
  <c r="E91" i="15"/>
  <c r="D91" i="15"/>
  <c r="C91" i="15"/>
  <c r="F89" i="15"/>
  <c r="E89" i="15"/>
  <c r="D89" i="15"/>
  <c r="C89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1" i="15"/>
  <c r="E81" i="15"/>
  <c r="D81" i="15"/>
  <c r="C81" i="15"/>
  <c r="F78" i="15"/>
  <c r="E78" i="15"/>
  <c r="D78" i="15"/>
  <c r="C78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1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E9" i="15"/>
  <c r="D9" i="15"/>
  <c r="C9" i="15"/>
  <c r="F8" i="15"/>
  <c r="E8" i="15"/>
  <c r="D8" i="15"/>
  <c r="C8" i="15"/>
  <c r="F7" i="15"/>
  <c r="E7" i="15"/>
  <c r="D7" i="15"/>
  <c r="C7" i="15"/>
  <c r="H12" i="10"/>
  <c r="H11" i="10"/>
  <c r="F10" i="10"/>
  <c r="H10" i="10" s="1"/>
  <c r="E10" i="10"/>
  <c r="D10" i="10"/>
  <c r="H8" i="8"/>
  <c r="G8" i="8"/>
  <c r="H7" i="8"/>
  <c r="F7" i="8"/>
  <c r="E7" i="8"/>
  <c r="D7" i="8"/>
  <c r="C7" i="8"/>
  <c r="G7" i="8" s="1"/>
  <c r="H6" i="8"/>
  <c r="F6" i="8"/>
  <c r="E6" i="8"/>
  <c r="D6" i="8"/>
  <c r="H23" i="5"/>
  <c r="G23" i="5"/>
  <c r="H22" i="5"/>
  <c r="G22" i="5"/>
  <c r="F22" i="5"/>
  <c r="E22" i="5"/>
  <c r="D22" i="5"/>
  <c r="C22" i="5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F16" i="5"/>
  <c r="E16" i="5"/>
  <c r="D16" i="5"/>
  <c r="C16" i="5"/>
  <c r="C15" i="5" s="1"/>
  <c r="G15" i="5" s="1"/>
  <c r="H15" i="5"/>
  <c r="F15" i="5"/>
  <c r="E15" i="5"/>
  <c r="D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F7" i="5"/>
  <c r="E7" i="5"/>
  <c r="D7" i="5"/>
  <c r="C7" i="5"/>
  <c r="G7" i="5" s="1"/>
  <c r="H6" i="5"/>
  <c r="F6" i="5"/>
  <c r="E6" i="5"/>
  <c r="D6" i="5"/>
  <c r="C6" i="5"/>
  <c r="G6" i="5" s="1"/>
  <c r="L86" i="3"/>
  <c r="K86" i="3"/>
  <c r="L85" i="3"/>
  <c r="K85" i="3"/>
  <c r="J85" i="3"/>
  <c r="I85" i="3"/>
  <c r="H85" i="3"/>
  <c r="G85" i="3"/>
  <c r="L84" i="3"/>
  <c r="K84" i="3"/>
  <c r="J84" i="3"/>
  <c r="I84" i="3"/>
  <c r="H84" i="3"/>
  <c r="G84" i="3"/>
  <c r="L83" i="3"/>
  <c r="K83" i="3"/>
  <c r="L82" i="3"/>
  <c r="K82" i="3"/>
  <c r="J82" i="3"/>
  <c r="I82" i="3"/>
  <c r="H82" i="3"/>
  <c r="G82" i="3"/>
  <c r="L81" i="3"/>
  <c r="K81" i="3"/>
  <c r="L80" i="3"/>
  <c r="J80" i="3"/>
  <c r="I80" i="3"/>
  <c r="H80" i="3"/>
  <c r="G80" i="3"/>
  <c r="K80" i="3" s="1"/>
  <c r="L79" i="3"/>
  <c r="K79" i="3"/>
  <c r="L78" i="3"/>
  <c r="K78" i="3"/>
  <c r="L77" i="3"/>
  <c r="K77" i="3"/>
  <c r="J77" i="3"/>
  <c r="I77" i="3"/>
  <c r="H77" i="3"/>
  <c r="G77" i="3"/>
  <c r="L76" i="3"/>
  <c r="J76" i="3"/>
  <c r="I76" i="3"/>
  <c r="H76" i="3"/>
  <c r="G76" i="3"/>
  <c r="K76" i="3" s="1"/>
  <c r="L75" i="3"/>
  <c r="J75" i="3"/>
  <c r="I75" i="3"/>
  <c r="H75" i="3"/>
  <c r="L74" i="3"/>
  <c r="K74" i="3"/>
  <c r="L73" i="3"/>
  <c r="K73" i="3"/>
  <c r="L72" i="3"/>
  <c r="J72" i="3"/>
  <c r="I72" i="3"/>
  <c r="H72" i="3"/>
  <c r="G72" i="3"/>
  <c r="K72" i="3" s="1"/>
  <c r="L71" i="3"/>
  <c r="K71" i="3"/>
  <c r="L70" i="3"/>
  <c r="J70" i="3"/>
  <c r="I70" i="3"/>
  <c r="H70" i="3"/>
  <c r="G70" i="3"/>
  <c r="K70" i="3" s="1"/>
  <c r="L69" i="3"/>
  <c r="J69" i="3"/>
  <c r="I69" i="3"/>
  <c r="H69" i="3"/>
  <c r="L68" i="3"/>
  <c r="K68" i="3"/>
  <c r="L67" i="3"/>
  <c r="K67" i="3"/>
  <c r="L66" i="3"/>
  <c r="K66" i="3"/>
  <c r="L65" i="3"/>
  <c r="K65" i="3"/>
  <c r="L64" i="3"/>
  <c r="K64" i="3"/>
  <c r="L63" i="3"/>
  <c r="J63" i="3"/>
  <c r="I63" i="3"/>
  <c r="H63" i="3"/>
  <c r="G63" i="3"/>
  <c r="K63" i="3" s="1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J53" i="3"/>
  <c r="I53" i="3"/>
  <c r="H53" i="3"/>
  <c r="G53" i="3"/>
  <c r="K53" i="3" s="1"/>
  <c r="L52" i="3"/>
  <c r="K52" i="3"/>
  <c r="L51" i="3"/>
  <c r="K51" i="3"/>
  <c r="L50" i="3"/>
  <c r="K50" i="3"/>
  <c r="L49" i="3"/>
  <c r="K49" i="3"/>
  <c r="L48" i="3"/>
  <c r="K48" i="3"/>
  <c r="L47" i="3"/>
  <c r="J47" i="3"/>
  <c r="I47" i="3"/>
  <c r="H47" i="3"/>
  <c r="G47" i="3"/>
  <c r="K47" i="3" s="1"/>
  <c r="L46" i="3"/>
  <c r="K46" i="3"/>
  <c r="L45" i="3"/>
  <c r="K45" i="3"/>
  <c r="L44" i="3"/>
  <c r="K44" i="3"/>
  <c r="L43" i="3"/>
  <c r="K43" i="3"/>
  <c r="L42" i="3"/>
  <c r="J42" i="3"/>
  <c r="I42" i="3"/>
  <c r="H42" i="3"/>
  <c r="G42" i="3"/>
  <c r="L41" i="3"/>
  <c r="J41" i="3"/>
  <c r="I41" i="3"/>
  <c r="H41" i="3"/>
  <c r="L40" i="3"/>
  <c r="K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J32" i="3"/>
  <c r="I32" i="3"/>
  <c r="H32" i="3"/>
  <c r="L31" i="3"/>
  <c r="J31" i="3"/>
  <c r="I31" i="3"/>
  <c r="H31" i="3"/>
  <c r="L26" i="3"/>
  <c r="K26" i="3"/>
  <c r="L25" i="3"/>
  <c r="K25" i="3"/>
  <c r="L24" i="3"/>
  <c r="J24" i="3"/>
  <c r="I24" i="3"/>
  <c r="H24" i="3"/>
  <c r="G24" i="3"/>
  <c r="K24" i="3" s="1"/>
  <c r="L23" i="3"/>
  <c r="J23" i="3"/>
  <c r="I23" i="3"/>
  <c r="H23" i="3"/>
  <c r="G23" i="3"/>
  <c r="K23" i="3" s="1"/>
  <c r="L22" i="3"/>
  <c r="K22" i="3"/>
  <c r="L21" i="3"/>
  <c r="K21" i="3"/>
  <c r="J21" i="3"/>
  <c r="I21" i="3"/>
  <c r="H21" i="3"/>
  <c r="G21" i="3"/>
  <c r="L20" i="3"/>
  <c r="K20" i="3"/>
  <c r="J20" i="3"/>
  <c r="I20" i="3"/>
  <c r="H20" i="3"/>
  <c r="G20" i="3"/>
  <c r="L19" i="3"/>
  <c r="K19" i="3"/>
  <c r="L18" i="3"/>
  <c r="K18" i="3"/>
  <c r="J18" i="3"/>
  <c r="I18" i="3"/>
  <c r="H18" i="3"/>
  <c r="G18" i="3"/>
  <c r="L17" i="3"/>
  <c r="K17" i="3"/>
  <c r="J17" i="3"/>
  <c r="I17" i="3"/>
  <c r="H17" i="3"/>
  <c r="G17" i="3"/>
  <c r="L16" i="3"/>
  <c r="K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G12" i="3" s="1"/>
  <c r="K12" i="3" s="1"/>
  <c r="L12" i="3"/>
  <c r="J12" i="3"/>
  <c r="I12" i="3"/>
  <c r="H12" i="3"/>
  <c r="L11" i="3"/>
  <c r="J11" i="3"/>
  <c r="I11" i="3"/>
  <c r="H11" i="3"/>
  <c r="L10" i="3"/>
  <c r="J10" i="3"/>
  <c r="I10" i="3"/>
  <c r="H10" i="3"/>
  <c r="C10" i="10" l="1"/>
  <c r="G10" i="10" s="1"/>
  <c r="C6" i="8"/>
  <c r="G6" i="8" s="1"/>
  <c r="G16" i="5"/>
  <c r="G41" i="3"/>
  <c r="K41" i="3" s="1"/>
  <c r="K42" i="3"/>
  <c r="G75" i="3"/>
  <c r="K75" i="3" s="1"/>
  <c r="G69" i="3"/>
  <c r="G11" i="3"/>
  <c r="K11" i="3" s="1"/>
  <c r="G10" i="3"/>
  <c r="K10" i="3" s="1"/>
  <c r="K69" i="3" l="1"/>
  <c r="G32" i="3"/>
  <c r="K32" i="3" l="1"/>
  <c r="G31" i="3"/>
  <c r="K31" i="3" s="1"/>
</calcChain>
</file>

<file path=xl/sharedStrings.xml><?xml version="1.0" encoding="utf-8"?>
<sst xmlns="http://schemas.openxmlformats.org/spreadsheetml/2006/main" count="536" uniqueCount="219">
  <si>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</si>
  <si>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</si>
  <si>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</si>
  <si>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</si>
  <si>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</si>
  <si>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</si>
  <si>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</si>
  <si>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</si>
  <si>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</si>
  <si>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</si>
  <si>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</si>
  <si>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</si>
  <si>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</si>
  <si>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</si>
  <si>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</si>
  <si>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</si>
  <si>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</si>
  <si>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</si>
  <si>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</si>
  <si>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</si>
  <si>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</si>
  <si>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</si>
  <si>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</si>
  <si>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</si>
  <si>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</si>
  <si>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</si>
  <si>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</si>
  <si>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</si>
  <si>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</si>
  <si>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</si>
  <si>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</si>
  <si>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</si>
  <si>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</si>
  <si>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</si>
  <si>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</si>
  <si>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</si>
  <si>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</si>
  <si>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</si>
  <si>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</si>
  <si>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</si>
  <si>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</si>
  <si>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</si>
  <si>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</si>
  <si>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</si>
  <si>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</si>
  <si>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</si>
  <si>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</si>
  <si>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</si>
  <si>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</si>
  <si>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</si>
  <si>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</si>
  <si>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</si>
  <si>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</si>
  <si>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</si>
  <si>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</si>
  <si>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</si>
  <si>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</si>
  <si>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</si>
  <si>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639</t>
  </si>
  <si>
    <t>Prijenosi između proračunskih korisnika istog proračuna</t>
  </si>
  <si>
    <t>6392</t>
  </si>
  <si>
    <t>Kapitalni prijenosi između proračunskih korisnika istog proračuna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</si>
  <si>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</si>
  <si>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</si>
  <si>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</si>
  <si>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</si>
  <si>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</si>
  <si>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</si>
  <si>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</si>
  <si>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</si>
  <si>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</si>
  <si>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</si>
  <si>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</si>
  <si>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</si>
  <si>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</si>
  <si>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</si>
  <si>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</si>
  <si>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</si>
  <si>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</si>
  <si>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</si>
  <si>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</si>
  <si>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</si>
  <si>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</si>
  <si>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</si>
  <si>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</si>
  <si>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</si>
  <si>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</si>
  <si>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</si>
  <si>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</si>
  <si>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</si>
  <si>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</si>
  <si>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</si>
  <si>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</si>
  <si>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</si>
  <si>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</si>
  <si>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</si>
  <si>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</si>
  <si>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</si>
  <si>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</si>
  <si>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</si>
  <si>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</si>
  <si>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</si>
  <si>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</si>
  <si>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</si>
  <si>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</si>
  <si>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</si>
  <si>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</si>
  <si>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</si>
  <si>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</si>
  <si>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</si>
  <si>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</si>
  <si>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</si>
  <si>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</si>
  <si>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</si>
  <si>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</si>
  <si>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</si>
  <si>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</si>
  <si>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</si>
  <si>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</si>
  <si>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</si>
  <si>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</si>
  <si>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</si>
  <si>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</si>
  <si>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</si>
  <si>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</si>
  <si>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</si>
  <si>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</si>
  <si>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</si>
  <si>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</si>
  <si>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</si>
  <si>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</si>
  <si>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</si>
  <si>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</si>
  <si>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</si>
  <si>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</si>
  <si>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</si>
  <si>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</si>
  <si>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</si>
  <si>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</si>
  <si>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</si>
  <si>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</si>
  <si>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</si>
  <si>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</si>
  <si>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</si>
  <si>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</si>
  <si>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</si>
  <si>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</si>
  <si>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</si>
  <si>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</si>
  <si>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</si>
  <si>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</si>
  <si>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</si>
  <si>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</si>
  <si>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</si>
  <si>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</si>
  <si>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</si>
  <si>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</si>
  <si>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</si>
  <si>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</si>
  <si>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</si>
  <si>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</si>
  <si>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</si>
  <si>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</si>
  <si>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</si>
  <si>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</si>
  <si>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</si>
  <si>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</si>
  <si>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</si>
  <si>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</si>
  <si>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</si>
  <si>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</si>
  <si>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</si>
  <si>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</si>
  <si>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</si>
  <si>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</si>
  <si>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</si>
  <si>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</si>
  <si>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</si>
  <si>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</si>
  <si>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</si>
  <si>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</si>
  <si>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</si>
  <si>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</si>
  <si>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</si>
  <si>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</si>
  <si>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</si>
  <si>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</si>
  <si>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</si>
  <si>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</si>
  <si>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</si>
  <si>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</si>
  <si>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</si>
  <si>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</si>
  <si>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</si>
  <si>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</si>
  <si>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</si>
  <si>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</si>
  <si>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</si>
  <si>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</si>
  <si>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</si>
  <si>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</si>
  <si>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42910 GRAĐANSKI SUD U ZAGREBU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</si>
  <si>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</si>
  <si>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</si>
  <si>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</si>
  <si>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</si>
  <si>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</si>
  <si>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</si>
  <si>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</si>
  <si>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</si>
  <si>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</si>
  <si>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</si>
  <si>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</si>
  <si>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4227</t>
  </si>
  <si>
    <t>UREĐAJI, STROJEVI I OPR.ZA OST.NAMJENE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</si>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</sst>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4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9" fillId="0" borderId="0" xfId="3" applyNumberFormat="1" applyFont="1"/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H31" sqref="H3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3" t="s">
        <v>41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2" t="s">
        <v>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2" t="s">
        <v>24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3" t="s">
        <v>31</v>
      </c>
      <c r="C7" s="103"/>
      <c r="D7" s="103"/>
      <c r="E7" s="103"/>
      <c r="F7" s="103"/>
      <c r="G7" s="5"/>
      <c r="H7" s="6"/>
      <c r="I7" s="6"/>
      <c r="J7" s="6"/>
      <c r="K7" s="22"/>
      <c r="L7" s="22"/>
    </row>
    <row r="8" spans="2:13" ht="25.5" x14ac:dyDescent="0.25">
      <c r="B8" s="105" t="s">
        <v>3</v>
      </c>
      <c r="C8" s="105"/>
      <c r="D8" s="105"/>
      <c r="E8" s="105"/>
      <c r="F8" s="105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6">
        <v>1</v>
      </c>
      <c r="C9" s="116"/>
      <c r="D9" s="116"/>
      <c r="E9" s="116"/>
      <c r="F9" s="117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4" t="s">
        <v>8</v>
      </c>
      <c r="C10" s="102"/>
      <c r="D10" s="102"/>
      <c r="E10" s="102"/>
      <c r="F10" s="98"/>
      <c r="G10" s="85">
        <v>20316190.129999999</v>
      </c>
      <c r="H10" s="86">
        <v>22239305</v>
      </c>
      <c r="I10" s="86">
        <v>21970273</v>
      </c>
      <c r="J10" s="86">
        <v>21931843.43</v>
      </c>
      <c r="K10" s="86"/>
      <c r="L10" s="86"/>
    </row>
    <row r="11" spans="2:13" x14ac:dyDescent="0.25">
      <c r="B11" s="97" t="s">
        <v>7</v>
      </c>
      <c r="C11" s="98"/>
      <c r="D11" s="98"/>
      <c r="E11" s="98"/>
      <c r="F11" s="98"/>
      <c r="G11" s="85"/>
      <c r="H11" s="86"/>
      <c r="I11" s="86"/>
      <c r="J11" s="86"/>
      <c r="K11" s="86"/>
      <c r="L11" s="86"/>
    </row>
    <row r="12" spans="2:13" x14ac:dyDescent="0.25">
      <c r="B12" s="114" t="s">
        <v>0</v>
      </c>
      <c r="C12" s="100"/>
      <c r="D12" s="100"/>
      <c r="E12" s="100"/>
      <c r="F12" s="115"/>
      <c r="G12" s="87">
        <f>ROUND(G10+G11,2)</f>
        <v>20316190.129999999</v>
      </c>
      <c r="H12" s="87">
        <f>ROUND(H10+H11,2)</f>
        <v>22239305</v>
      </c>
      <c r="I12" s="87">
        <f>ROUND(I10+I11,2)</f>
        <v>21970273</v>
      </c>
      <c r="J12" s="87">
        <f>ROUND(J10+J11,2)</f>
        <v>21931843.43</v>
      </c>
      <c r="K12" s="88">
        <f>J12/G12*100</f>
        <v>107.95254075523854</v>
      </c>
      <c r="L12" s="88">
        <f>J12/I12*100</f>
        <v>99.825083784803198</v>
      </c>
    </row>
    <row r="13" spans="2:13" x14ac:dyDescent="0.25">
      <c r="B13" s="101" t="s">
        <v>9</v>
      </c>
      <c r="C13" s="102"/>
      <c r="D13" s="102"/>
      <c r="E13" s="102"/>
      <c r="F13" s="102"/>
      <c r="G13" s="89">
        <v>20220115.32</v>
      </c>
      <c r="H13" s="86">
        <v>22158127</v>
      </c>
      <c r="I13" s="86">
        <v>21895191</v>
      </c>
      <c r="J13" s="86">
        <v>21862697.710000001</v>
      </c>
      <c r="K13" s="86"/>
      <c r="L13" s="86"/>
    </row>
    <row r="14" spans="2:13" x14ac:dyDescent="0.25">
      <c r="B14" s="97" t="s">
        <v>10</v>
      </c>
      <c r="C14" s="98"/>
      <c r="D14" s="98"/>
      <c r="E14" s="98"/>
      <c r="F14" s="98"/>
      <c r="G14" s="85">
        <v>27042.05</v>
      </c>
      <c r="H14" s="86">
        <v>81178</v>
      </c>
      <c r="I14" s="86">
        <v>75082</v>
      </c>
      <c r="J14" s="86">
        <v>80629.2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20247157.370000001</v>
      </c>
      <c r="H15" s="87">
        <f>ROUND(H13+H14,2)</f>
        <v>22239305</v>
      </c>
      <c r="I15" s="87">
        <f>ROUND(I13+I14,2)</f>
        <v>21970273</v>
      </c>
      <c r="J15" s="87">
        <f>ROUND(J13+J14,2)</f>
        <v>21943326.91</v>
      </c>
      <c r="K15" s="88">
        <f>J15/G15*100</f>
        <v>108.37732185809547</v>
      </c>
      <c r="L15" s="88">
        <f>J15/I15*100</f>
        <v>99.877352047468889</v>
      </c>
    </row>
    <row r="16" spans="2:13" x14ac:dyDescent="0.25">
      <c r="B16" s="99" t="s">
        <v>2</v>
      </c>
      <c r="C16" s="100"/>
      <c r="D16" s="100"/>
      <c r="E16" s="100"/>
      <c r="F16" s="100"/>
      <c r="G16" s="90">
        <f>ROUND(G12-G15,2)</f>
        <v>69032.759999999995</v>
      </c>
      <c r="H16" s="90">
        <f>ROUND(H12-H15,2)</f>
        <v>0</v>
      </c>
      <c r="I16" s="90">
        <f>ROUND(I12-I15,2)</f>
        <v>0</v>
      </c>
      <c r="J16" s="90">
        <f>ROUND(J12-J15,2)</f>
        <v>-11483.48</v>
      </c>
      <c r="K16" s="88">
        <f>J16/G16*100</f>
        <v>-16.634826711259986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3" t="s">
        <v>28</v>
      </c>
      <c r="C18" s="103"/>
      <c r="D18" s="103"/>
      <c r="E18" s="103"/>
      <c r="F18" s="103"/>
      <c r="G18" s="7"/>
      <c r="H18" s="7"/>
      <c r="I18" s="7"/>
      <c r="J18" s="7"/>
      <c r="K18" s="1"/>
      <c r="L18" s="1"/>
      <c r="M18" s="1"/>
    </row>
    <row r="19" spans="1:49" ht="25.5" x14ac:dyDescent="0.25">
      <c r="B19" s="105" t="s">
        <v>3</v>
      </c>
      <c r="C19" s="105"/>
      <c r="D19" s="105"/>
      <c r="E19" s="105"/>
      <c r="F19" s="105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6">
        <v>1</v>
      </c>
      <c r="C20" s="107"/>
      <c r="D20" s="107"/>
      <c r="E20" s="107"/>
      <c r="F20" s="107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4" t="s">
        <v>11</v>
      </c>
      <c r="C21" s="108"/>
      <c r="D21" s="108"/>
      <c r="E21" s="108"/>
      <c r="F21" s="108"/>
      <c r="G21" s="91"/>
      <c r="H21" s="86"/>
      <c r="I21" s="86"/>
      <c r="J21" s="86"/>
      <c r="K21" s="86"/>
      <c r="L21" s="86"/>
    </row>
    <row r="22" spans="1:49" x14ac:dyDescent="0.25">
      <c r="B22" s="104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9" t="s">
        <v>23</v>
      </c>
      <c r="C23" s="110"/>
      <c r="D23" s="110"/>
      <c r="E23" s="110"/>
      <c r="F23" s="111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4" t="s">
        <v>5</v>
      </c>
      <c r="C24" s="102"/>
      <c r="D24" s="102"/>
      <c r="E24" s="102"/>
      <c r="F24" s="102"/>
      <c r="G24" s="89">
        <v>71640.240000000005</v>
      </c>
      <c r="H24" s="86"/>
      <c r="I24" s="86"/>
      <c r="J24" s="86">
        <v>140673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4" t="s">
        <v>27</v>
      </c>
      <c r="C25" s="102"/>
      <c r="D25" s="102"/>
      <c r="E25" s="102"/>
      <c r="F25" s="102"/>
      <c r="G25" s="89">
        <v>-140673</v>
      </c>
      <c r="H25" s="86"/>
      <c r="I25" s="86"/>
      <c r="J25" s="86">
        <v>-129189.52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9" t="s">
        <v>29</v>
      </c>
      <c r="C26" s="110"/>
      <c r="D26" s="110"/>
      <c r="E26" s="110"/>
      <c r="F26" s="111"/>
      <c r="G26" s="94">
        <f>ROUND(G24+G25,2)</f>
        <v>-69032.759999999995</v>
      </c>
      <c r="H26" s="94">
        <f>ROUND(H24+H25,2)</f>
        <v>0</v>
      </c>
      <c r="I26" s="94">
        <f>ROUND(I24+I25,2)</f>
        <v>0</v>
      </c>
      <c r="J26" s="94">
        <f>ROUND(J24+J25,2)</f>
        <v>11483.48</v>
      </c>
      <c r="K26" s="93">
        <f>J26/G26*100</f>
        <v>-16.634826711259986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6" t="s">
        <v>30</v>
      </c>
      <c r="C27" s="96"/>
      <c r="D27" s="96"/>
      <c r="E27" s="96"/>
      <c r="F27" s="96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7"/>
  <sheetViews>
    <sheetView view="pageBreakPreview" zoomScale="90" zoomScaleNormal="90" zoomScaleSheetLayoutView="90" workbookViewId="0">
      <selection activeCell="A29" sqref="A2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2" t="s">
        <v>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2" t="s">
        <v>26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2" t="s">
        <v>15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8" t="s">
        <v>3</v>
      </c>
      <c r="C8" s="119"/>
      <c r="D8" s="119"/>
      <c r="E8" s="119"/>
      <c r="F8" s="120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1">
        <v>1</v>
      </c>
      <c r="C9" s="122"/>
      <c r="D9" s="122"/>
      <c r="E9" s="122"/>
      <c r="F9" s="123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20316190.130000003</v>
      </c>
      <c r="H10" s="65">
        <f>H11</f>
        <v>22239305</v>
      </c>
      <c r="I10" s="65">
        <f>I11</f>
        <v>21970273</v>
      </c>
      <c r="J10" s="65">
        <f>J11</f>
        <v>21931843.43</v>
      </c>
      <c r="K10" s="69">
        <f t="shared" ref="K10:K26" si="0">(J10*100)/G10</f>
        <v>107.95254075523853</v>
      </c>
      <c r="L10" s="69">
        <f t="shared" ref="L10:L26" si="1">(J10*100)/I10</f>
        <v>99.825083784803226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G12+G17+G20+G23</f>
        <v>20316190.130000003</v>
      </c>
      <c r="H11" s="65">
        <f>H12+H17+H20+H23</f>
        <v>22239305</v>
      </c>
      <c r="I11" s="65">
        <f>I12+I17+I20+I23</f>
        <v>21970273</v>
      </c>
      <c r="J11" s="65">
        <f>J12+J17+J20+J23</f>
        <v>21931843.43</v>
      </c>
      <c r="K11" s="65">
        <f t="shared" si="0"/>
        <v>107.95254075523853</v>
      </c>
      <c r="L11" s="65">
        <f t="shared" si="1"/>
        <v>99.825083784803226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>G13+G15</f>
        <v>90017.4</v>
      </c>
      <c r="H12" s="65">
        <f>H13+H15</f>
        <v>48740</v>
      </c>
      <c r="I12" s="65">
        <f>I13+I15</f>
        <v>48740</v>
      </c>
      <c r="J12" s="65">
        <f>J13+J15</f>
        <v>5548.46</v>
      </c>
      <c r="K12" s="65">
        <f t="shared" si="0"/>
        <v>6.1637638945359461</v>
      </c>
      <c r="L12" s="65">
        <f t="shared" si="1"/>
        <v>11.383791546983996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>G14</f>
        <v>90017.4</v>
      </c>
      <c r="H13" s="65">
        <f>H14</f>
        <v>48740</v>
      </c>
      <c r="I13" s="65">
        <f>I14</f>
        <v>48740</v>
      </c>
      <c r="J13" s="65">
        <f>J14</f>
        <v>0</v>
      </c>
      <c r="K13" s="65">
        <f t="shared" si="0"/>
        <v>0</v>
      </c>
      <c r="L13" s="65">
        <f t="shared" si="1"/>
        <v>0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90017.4</v>
      </c>
      <c r="H14" s="66">
        <v>48740</v>
      </c>
      <c r="I14" s="66">
        <v>48740</v>
      </c>
      <c r="J14" s="66">
        <v>0</v>
      </c>
      <c r="K14" s="66">
        <f t="shared" si="0"/>
        <v>0</v>
      </c>
      <c r="L14" s="66">
        <f t="shared" si="1"/>
        <v>0</v>
      </c>
    </row>
    <row r="15" spans="2:12" x14ac:dyDescent="0.25">
      <c r="B15" s="65"/>
      <c r="C15" s="65"/>
      <c r="D15" s="65" t="s">
        <v>58</v>
      </c>
      <c r="E15" s="65"/>
      <c r="F15" s="65" t="s">
        <v>59</v>
      </c>
      <c r="G15" s="65">
        <f>G16</f>
        <v>0</v>
      </c>
      <c r="H15" s="65">
        <f>H16</f>
        <v>0</v>
      </c>
      <c r="I15" s="65">
        <f>I16</f>
        <v>0</v>
      </c>
      <c r="J15" s="65">
        <f>J16</f>
        <v>5548.46</v>
      </c>
      <c r="K15" s="65" t="e">
        <f t="shared" si="0"/>
        <v>#DIV/0!</v>
      </c>
      <c r="L15" s="65" t="e">
        <f t="shared" si="1"/>
        <v>#DIV/0!</v>
      </c>
    </row>
    <row r="16" spans="2:12" x14ac:dyDescent="0.25">
      <c r="B16" s="66"/>
      <c r="C16" s="66"/>
      <c r="D16" s="66"/>
      <c r="E16" s="66" t="s">
        <v>60</v>
      </c>
      <c r="F16" s="66" t="s">
        <v>61</v>
      </c>
      <c r="G16" s="66">
        <v>0</v>
      </c>
      <c r="H16" s="66">
        <v>0</v>
      </c>
      <c r="I16" s="66">
        <v>0</v>
      </c>
      <c r="J16" s="66">
        <v>5548.46</v>
      </c>
      <c r="K16" s="66" t="e">
        <f t="shared" si="0"/>
        <v>#DIV/0!</v>
      </c>
      <c r="L16" s="66" t="e">
        <f t="shared" si="1"/>
        <v>#DIV/0!</v>
      </c>
    </row>
    <row r="17" spans="2:12" x14ac:dyDescent="0.25">
      <c r="B17" s="65"/>
      <c r="C17" s="65" t="s">
        <v>62</v>
      </c>
      <c r="D17" s="65"/>
      <c r="E17" s="65"/>
      <c r="F17" s="65" t="s">
        <v>63</v>
      </c>
      <c r="G17" s="65">
        <f t="shared" ref="G17:J18" si="2">G18</f>
        <v>25281.919999999998</v>
      </c>
      <c r="H17" s="65">
        <f t="shared" si="2"/>
        <v>15000</v>
      </c>
      <c r="I17" s="65">
        <f t="shared" si="2"/>
        <v>7000</v>
      </c>
      <c r="J17" s="65">
        <f t="shared" si="2"/>
        <v>3329.48</v>
      </c>
      <c r="K17" s="65">
        <f t="shared" si="0"/>
        <v>13.169411183960714</v>
      </c>
      <c r="L17" s="65">
        <f t="shared" si="1"/>
        <v>47.564</v>
      </c>
    </row>
    <row r="18" spans="2:12" x14ac:dyDescent="0.25">
      <c r="B18" s="65"/>
      <c r="C18" s="65"/>
      <c r="D18" s="65" t="s">
        <v>64</v>
      </c>
      <c r="E18" s="65"/>
      <c r="F18" s="65" t="s">
        <v>65</v>
      </c>
      <c r="G18" s="65">
        <f t="shared" si="2"/>
        <v>25281.919999999998</v>
      </c>
      <c r="H18" s="65">
        <f t="shared" si="2"/>
        <v>15000</v>
      </c>
      <c r="I18" s="65">
        <f t="shared" si="2"/>
        <v>7000</v>
      </c>
      <c r="J18" s="65">
        <f t="shared" si="2"/>
        <v>3329.48</v>
      </c>
      <c r="K18" s="65">
        <f t="shared" si="0"/>
        <v>13.169411183960714</v>
      </c>
      <c r="L18" s="65">
        <f t="shared" si="1"/>
        <v>47.564</v>
      </c>
    </row>
    <row r="19" spans="2:12" x14ac:dyDescent="0.25">
      <c r="B19" s="66"/>
      <c r="C19" s="66"/>
      <c r="D19" s="66"/>
      <c r="E19" s="66" t="s">
        <v>66</v>
      </c>
      <c r="F19" s="66" t="s">
        <v>67</v>
      </c>
      <c r="G19" s="66">
        <v>25281.919999999998</v>
      </c>
      <c r="H19" s="66">
        <v>15000</v>
      </c>
      <c r="I19" s="66">
        <v>7000</v>
      </c>
      <c r="J19" s="66">
        <v>3329.48</v>
      </c>
      <c r="K19" s="66">
        <f t="shared" si="0"/>
        <v>13.169411183960714</v>
      </c>
      <c r="L19" s="66">
        <f t="shared" si="1"/>
        <v>47.564</v>
      </c>
    </row>
    <row r="20" spans="2:12" x14ac:dyDescent="0.25">
      <c r="B20" s="65"/>
      <c r="C20" s="65" t="s">
        <v>68</v>
      </c>
      <c r="D20" s="65"/>
      <c r="E20" s="65"/>
      <c r="F20" s="65" t="s">
        <v>69</v>
      </c>
      <c r="G20" s="65">
        <f t="shared" ref="G20:J21" si="3">G21</f>
        <v>32991.040000000001</v>
      </c>
      <c r="H20" s="65">
        <f t="shared" si="3"/>
        <v>24400</v>
      </c>
      <c r="I20" s="65">
        <f t="shared" si="3"/>
        <v>24400</v>
      </c>
      <c r="J20" s="65">
        <f t="shared" si="3"/>
        <v>34622.730000000003</v>
      </c>
      <c r="K20" s="65">
        <f t="shared" si="0"/>
        <v>104.94585802690669</v>
      </c>
      <c r="L20" s="65">
        <f t="shared" si="1"/>
        <v>141.89643442622952</v>
      </c>
    </row>
    <row r="21" spans="2:12" x14ac:dyDescent="0.25">
      <c r="B21" s="65"/>
      <c r="C21" s="65"/>
      <c r="D21" s="65" t="s">
        <v>70</v>
      </c>
      <c r="E21" s="65"/>
      <c r="F21" s="65" t="s">
        <v>71</v>
      </c>
      <c r="G21" s="65">
        <f t="shared" si="3"/>
        <v>32991.040000000001</v>
      </c>
      <c r="H21" s="65">
        <f t="shared" si="3"/>
        <v>24400</v>
      </c>
      <c r="I21" s="65">
        <f t="shared" si="3"/>
        <v>24400</v>
      </c>
      <c r="J21" s="65">
        <f t="shared" si="3"/>
        <v>34622.730000000003</v>
      </c>
      <c r="K21" s="65">
        <f t="shared" si="0"/>
        <v>104.94585802690669</v>
      </c>
      <c r="L21" s="65">
        <f t="shared" si="1"/>
        <v>141.89643442622952</v>
      </c>
    </row>
    <row r="22" spans="2:12" x14ac:dyDescent="0.25">
      <c r="B22" s="66"/>
      <c r="C22" s="66"/>
      <c r="D22" s="66"/>
      <c r="E22" s="66" t="s">
        <v>72</v>
      </c>
      <c r="F22" s="66" t="s">
        <v>73</v>
      </c>
      <c r="G22" s="66">
        <v>32991.040000000001</v>
      </c>
      <c r="H22" s="66">
        <v>24400</v>
      </c>
      <c r="I22" s="66">
        <v>24400</v>
      </c>
      <c r="J22" s="66">
        <v>34622.730000000003</v>
      </c>
      <c r="K22" s="66">
        <f t="shared" si="0"/>
        <v>104.94585802690669</v>
      </c>
      <c r="L22" s="66">
        <f t="shared" si="1"/>
        <v>141.89643442622952</v>
      </c>
    </row>
    <row r="23" spans="2:12" x14ac:dyDescent="0.25">
      <c r="B23" s="65"/>
      <c r="C23" s="65" t="s">
        <v>74</v>
      </c>
      <c r="D23" s="65"/>
      <c r="E23" s="65"/>
      <c r="F23" s="65" t="s">
        <v>75</v>
      </c>
      <c r="G23" s="65">
        <f>G24</f>
        <v>20167899.770000003</v>
      </c>
      <c r="H23" s="65">
        <f>H24</f>
        <v>22151165</v>
      </c>
      <c r="I23" s="65">
        <f>I24</f>
        <v>21890133</v>
      </c>
      <c r="J23" s="65">
        <f>J24</f>
        <v>21888342.759999998</v>
      </c>
      <c r="K23" s="65">
        <f t="shared" si="0"/>
        <v>108.53060065559815</v>
      </c>
      <c r="L23" s="65">
        <f t="shared" si="1"/>
        <v>99.991821703413137</v>
      </c>
    </row>
    <row r="24" spans="2:12" x14ac:dyDescent="0.25">
      <c r="B24" s="65"/>
      <c r="C24" s="65"/>
      <c r="D24" s="65" t="s">
        <v>76</v>
      </c>
      <c r="E24" s="65"/>
      <c r="F24" s="65" t="s">
        <v>77</v>
      </c>
      <c r="G24" s="65">
        <f>G25+G26</f>
        <v>20167899.770000003</v>
      </c>
      <c r="H24" s="65">
        <f>H25+H26</f>
        <v>22151165</v>
      </c>
      <c r="I24" s="65">
        <f>I25+I26</f>
        <v>21890133</v>
      </c>
      <c r="J24" s="65">
        <f>J25+J26</f>
        <v>21888342.759999998</v>
      </c>
      <c r="K24" s="65">
        <f t="shared" si="0"/>
        <v>108.53060065559815</v>
      </c>
      <c r="L24" s="65">
        <f t="shared" si="1"/>
        <v>99.991821703413137</v>
      </c>
    </row>
    <row r="25" spans="2:12" x14ac:dyDescent="0.25">
      <c r="B25" s="66"/>
      <c r="C25" s="66"/>
      <c r="D25" s="66"/>
      <c r="E25" s="66" t="s">
        <v>78</v>
      </c>
      <c r="F25" s="66" t="s">
        <v>79</v>
      </c>
      <c r="G25" s="66">
        <v>20162383.920000002</v>
      </c>
      <c r="H25" s="66">
        <v>22069987</v>
      </c>
      <c r="I25" s="66">
        <v>21815051</v>
      </c>
      <c r="J25" s="66">
        <v>21813262.02</v>
      </c>
      <c r="K25" s="66">
        <f t="shared" si="0"/>
        <v>108.18791124378113</v>
      </c>
      <c r="L25" s="66">
        <f t="shared" si="1"/>
        <v>99.991799331571585</v>
      </c>
    </row>
    <row r="26" spans="2:12" x14ac:dyDescent="0.25">
      <c r="B26" s="66"/>
      <c r="C26" s="66"/>
      <c r="D26" s="66"/>
      <c r="E26" s="66" t="s">
        <v>80</v>
      </c>
      <c r="F26" s="66" t="s">
        <v>81</v>
      </c>
      <c r="G26" s="66">
        <v>5515.85</v>
      </c>
      <c r="H26" s="66">
        <v>81178</v>
      </c>
      <c r="I26" s="66">
        <v>75082</v>
      </c>
      <c r="J26" s="66">
        <v>75080.740000000005</v>
      </c>
      <c r="K26" s="66">
        <f t="shared" si="0"/>
        <v>1361.1816855063137</v>
      </c>
      <c r="L26" s="66">
        <f t="shared" si="1"/>
        <v>99.998321834793956</v>
      </c>
    </row>
    <row r="27" spans="2:12" x14ac:dyDescent="0.25">
      <c r="F27" s="35"/>
    </row>
    <row r="28" spans="2:12" x14ac:dyDescent="0.25">
      <c r="F28" s="35"/>
    </row>
    <row r="29" spans="2:12" ht="36.75" customHeight="1" x14ac:dyDescent="0.25">
      <c r="B29" s="118" t="s">
        <v>3</v>
      </c>
      <c r="C29" s="119"/>
      <c r="D29" s="119"/>
      <c r="E29" s="119"/>
      <c r="F29" s="120"/>
      <c r="G29" s="28" t="s">
        <v>46</v>
      </c>
      <c r="H29" s="28" t="s">
        <v>43</v>
      </c>
      <c r="I29" s="28" t="s">
        <v>44</v>
      </c>
      <c r="J29" s="28" t="s">
        <v>47</v>
      </c>
      <c r="K29" s="28" t="s">
        <v>6</v>
      </c>
      <c r="L29" s="28" t="s">
        <v>22</v>
      </c>
    </row>
    <row r="30" spans="2:12" x14ac:dyDescent="0.25">
      <c r="B30" s="121">
        <v>1</v>
      </c>
      <c r="C30" s="122"/>
      <c r="D30" s="122"/>
      <c r="E30" s="122"/>
      <c r="F30" s="123"/>
      <c r="G30" s="30">
        <v>2</v>
      </c>
      <c r="H30" s="30">
        <v>3</v>
      </c>
      <c r="I30" s="30">
        <v>4</v>
      </c>
      <c r="J30" s="30">
        <v>5</v>
      </c>
      <c r="K30" s="30" t="s">
        <v>13</v>
      </c>
      <c r="L30" s="30" t="s">
        <v>14</v>
      </c>
    </row>
    <row r="31" spans="2:12" x14ac:dyDescent="0.25">
      <c r="B31" s="65"/>
      <c r="C31" s="66"/>
      <c r="D31" s="67"/>
      <c r="E31" s="68"/>
      <c r="F31" s="8" t="s">
        <v>21</v>
      </c>
      <c r="G31" s="65">
        <f>G32+G75</f>
        <v>20247157.370000001</v>
      </c>
      <c r="H31" s="65">
        <f>H32+H75</f>
        <v>22239305</v>
      </c>
      <c r="I31" s="65">
        <f>I32+I75</f>
        <v>21970273</v>
      </c>
      <c r="J31" s="65">
        <f>J32+J75</f>
        <v>21943326.909999996</v>
      </c>
      <c r="K31" s="70">
        <f t="shared" ref="K31:K62" si="4">(J31*100)/G31</f>
        <v>108.37732185809546</v>
      </c>
      <c r="L31" s="70">
        <f t="shared" ref="L31:L62" si="5">(J31*100)/I31</f>
        <v>99.877352047468875</v>
      </c>
    </row>
    <row r="32" spans="2:12" x14ac:dyDescent="0.25">
      <c r="B32" s="65" t="s">
        <v>82</v>
      </c>
      <c r="C32" s="65"/>
      <c r="D32" s="65"/>
      <c r="E32" s="65"/>
      <c r="F32" s="65" t="s">
        <v>83</v>
      </c>
      <c r="G32" s="65">
        <f>G33+G41+G69</f>
        <v>20220115.32</v>
      </c>
      <c r="H32" s="65">
        <f>H33+H41+H69</f>
        <v>22158127</v>
      </c>
      <c r="I32" s="65">
        <f>I33+I41+I69</f>
        <v>21895191</v>
      </c>
      <c r="J32" s="65">
        <f>J33+J41+J69</f>
        <v>21862697.709999997</v>
      </c>
      <c r="K32" s="65">
        <f t="shared" si="4"/>
        <v>108.1235065379439</v>
      </c>
      <c r="L32" s="65">
        <f t="shared" si="5"/>
        <v>99.851596224942725</v>
      </c>
    </row>
    <row r="33" spans="2:12" x14ac:dyDescent="0.25">
      <c r="B33" s="65"/>
      <c r="C33" s="65" t="s">
        <v>84</v>
      </c>
      <c r="D33" s="65"/>
      <c r="E33" s="65"/>
      <c r="F33" s="65" t="s">
        <v>85</v>
      </c>
      <c r="G33" s="65">
        <f>G34+G37+G39</f>
        <v>18004818.350000001</v>
      </c>
      <c r="H33" s="65">
        <f>H34+H37+H39</f>
        <v>19688060</v>
      </c>
      <c r="I33" s="65">
        <f>I34+I37+I39</f>
        <v>19509060</v>
      </c>
      <c r="J33" s="65">
        <f>J34+J37+J39</f>
        <v>19508054.529999997</v>
      </c>
      <c r="K33" s="65">
        <f t="shared" si="4"/>
        <v>108.34907717910966</v>
      </c>
      <c r="L33" s="65">
        <f t="shared" si="5"/>
        <v>99.99484613815325</v>
      </c>
    </row>
    <row r="34" spans="2:12" x14ac:dyDescent="0.25">
      <c r="B34" s="65"/>
      <c r="C34" s="65"/>
      <c r="D34" s="65" t="s">
        <v>86</v>
      </c>
      <c r="E34" s="65"/>
      <c r="F34" s="65" t="s">
        <v>87</v>
      </c>
      <c r="G34" s="65">
        <f>G35+G36</f>
        <v>15041346.560000001</v>
      </c>
      <c r="H34" s="65">
        <f>H35+H36</f>
        <v>16447310</v>
      </c>
      <c r="I34" s="65">
        <f>I35+I36</f>
        <v>16297010</v>
      </c>
      <c r="J34" s="65">
        <f>J35+J36</f>
        <v>16296374.02</v>
      </c>
      <c r="K34" s="65">
        <f t="shared" si="4"/>
        <v>108.34385043249745</v>
      </c>
      <c r="L34" s="65">
        <f t="shared" si="5"/>
        <v>99.996097566363403</v>
      </c>
    </row>
    <row r="35" spans="2:12" x14ac:dyDescent="0.25">
      <c r="B35" s="66"/>
      <c r="C35" s="66"/>
      <c r="D35" s="66"/>
      <c r="E35" s="66" t="s">
        <v>88</v>
      </c>
      <c r="F35" s="66" t="s">
        <v>89</v>
      </c>
      <c r="G35" s="66">
        <v>14871651.34</v>
      </c>
      <c r="H35" s="66">
        <v>16266030</v>
      </c>
      <c r="I35" s="66">
        <v>16146530</v>
      </c>
      <c r="J35" s="66">
        <v>16145952.779999999</v>
      </c>
      <c r="K35" s="66">
        <f t="shared" si="4"/>
        <v>108.56866134679029</v>
      </c>
      <c r="L35" s="66">
        <f t="shared" si="5"/>
        <v>99.996425114250556</v>
      </c>
    </row>
    <row r="36" spans="2:12" x14ac:dyDescent="0.25">
      <c r="B36" s="66"/>
      <c r="C36" s="66"/>
      <c r="D36" s="66"/>
      <c r="E36" s="66" t="s">
        <v>90</v>
      </c>
      <c r="F36" s="66" t="s">
        <v>91</v>
      </c>
      <c r="G36" s="66">
        <v>169695.22</v>
      </c>
      <c r="H36" s="66">
        <v>181280</v>
      </c>
      <c r="I36" s="66">
        <v>150480</v>
      </c>
      <c r="J36" s="66">
        <v>150421.24</v>
      </c>
      <c r="K36" s="66">
        <f t="shared" si="4"/>
        <v>88.642001819497338</v>
      </c>
      <c r="L36" s="66">
        <f t="shared" si="5"/>
        <v>99.960951621477932</v>
      </c>
    </row>
    <row r="37" spans="2:12" x14ac:dyDescent="0.25">
      <c r="B37" s="65"/>
      <c r="C37" s="65"/>
      <c r="D37" s="65" t="s">
        <v>92</v>
      </c>
      <c r="E37" s="65"/>
      <c r="F37" s="65" t="s">
        <v>93</v>
      </c>
      <c r="G37" s="65">
        <f>G38</f>
        <v>630222.21</v>
      </c>
      <c r="H37" s="65">
        <f>H38</f>
        <v>640100</v>
      </c>
      <c r="I37" s="65">
        <f>I38</f>
        <v>633700</v>
      </c>
      <c r="J37" s="65">
        <f>J38</f>
        <v>633371.56000000006</v>
      </c>
      <c r="K37" s="65">
        <f t="shared" si="4"/>
        <v>100.49972056681405</v>
      </c>
      <c r="L37" s="65">
        <f t="shared" si="5"/>
        <v>99.948171058860666</v>
      </c>
    </row>
    <row r="38" spans="2:12" x14ac:dyDescent="0.25">
      <c r="B38" s="66"/>
      <c r="C38" s="66"/>
      <c r="D38" s="66"/>
      <c r="E38" s="66" t="s">
        <v>94</v>
      </c>
      <c r="F38" s="66" t="s">
        <v>93</v>
      </c>
      <c r="G38" s="66">
        <v>630222.21</v>
      </c>
      <c r="H38" s="66">
        <v>640100</v>
      </c>
      <c r="I38" s="66">
        <v>633700</v>
      </c>
      <c r="J38" s="66">
        <v>633371.56000000006</v>
      </c>
      <c r="K38" s="66">
        <f t="shared" si="4"/>
        <v>100.49972056681405</v>
      </c>
      <c r="L38" s="66">
        <f t="shared" si="5"/>
        <v>99.948171058860666</v>
      </c>
    </row>
    <row r="39" spans="2:12" x14ac:dyDescent="0.25">
      <c r="B39" s="65"/>
      <c r="C39" s="65"/>
      <c r="D39" s="65" t="s">
        <v>95</v>
      </c>
      <c r="E39" s="65"/>
      <c r="F39" s="65" t="s">
        <v>96</v>
      </c>
      <c r="G39" s="65">
        <f>G40</f>
        <v>2333249.58</v>
      </c>
      <c r="H39" s="65">
        <f>H40</f>
        <v>2600650</v>
      </c>
      <c r="I39" s="65">
        <f>I40</f>
        <v>2578350</v>
      </c>
      <c r="J39" s="65">
        <f>J40</f>
        <v>2578308.9500000002</v>
      </c>
      <c r="K39" s="65">
        <f t="shared" si="4"/>
        <v>110.50292142343383</v>
      </c>
      <c r="L39" s="65">
        <f t="shared" si="5"/>
        <v>99.998407896522977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2333249.58</v>
      </c>
      <c r="H40" s="66">
        <v>2600650</v>
      </c>
      <c r="I40" s="66">
        <v>2578350</v>
      </c>
      <c r="J40" s="66">
        <v>2578308.9500000002</v>
      </c>
      <c r="K40" s="66">
        <f t="shared" si="4"/>
        <v>110.50292142343383</v>
      </c>
      <c r="L40" s="66">
        <f t="shared" si="5"/>
        <v>99.998407896522977</v>
      </c>
    </row>
    <row r="41" spans="2:12" x14ac:dyDescent="0.25">
      <c r="B41" s="65"/>
      <c r="C41" s="65" t="s">
        <v>99</v>
      </c>
      <c r="D41" s="65"/>
      <c r="E41" s="65"/>
      <c r="F41" s="65" t="s">
        <v>100</v>
      </c>
      <c r="G41" s="65">
        <f>G42+G47+G53+G63</f>
        <v>2210969.34</v>
      </c>
      <c r="H41" s="65">
        <f>H42+H47+H53+H63</f>
        <v>2458245</v>
      </c>
      <c r="I41" s="65">
        <f>I42+I47+I53+I63</f>
        <v>2375269</v>
      </c>
      <c r="J41" s="65">
        <f>J42+J47+J53+J63</f>
        <v>2343807.6100000003</v>
      </c>
      <c r="K41" s="65">
        <f t="shared" si="4"/>
        <v>106.00814618261511</v>
      </c>
      <c r="L41" s="65">
        <f t="shared" si="5"/>
        <v>98.675459916329473</v>
      </c>
    </row>
    <row r="42" spans="2:12" x14ac:dyDescent="0.25">
      <c r="B42" s="65"/>
      <c r="C42" s="65"/>
      <c r="D42" s="65" t="s">
        <v>101</v>
      </c>
      <c r="E42" s="65"/>
      <c r="F42" s="65" t="s">
        <v>102</v>
      </c>
      <c r="G42" s="65">
        <f>G43+G44+G45+G46</f>
        <v>446412.74</v>
      </c>
      <c r="H42" s="65">
        <f>H43+H44+H45+H46</f>
        <v>456350</v>
      </c>
      <c r="I42" s="65">
        <f>I43+I44+I45+I46</f>
        <v>445550</v>
      </c>
      <c r="J42" s="65">
        <f>J43+J44+J45+J46</f>
        <v>445376.32</v>
      </c>
      <c r="K42" s="65">
        <f t="shared" si="4"/>
        <v>99.767833686825341</v>
      </c>
      <c r="L42" s="65">
        <f t="shared" si="5"/>
        <v>99.96101896532376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8238.89</v>
      </c>
      <c r="H43" s="66">
        <v>11000</v>
      </c>
      <c r="I43" s="66">
        <v>9100</v>
      </c>
      <c r="J43" s="66">
        <v>9012.74</v>
      </c>
      <c r="K43" s="66">
        <f t="shared" si="4"/>
        <v>109.39264876700624</v>
      </c>
      <c r="L43" s="66">
        <f t="shared" si="5"/>
        <v>99.041098901098906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433333.35</v>
      </c>
      <c r="H44" s="66">
        <v>435000</v>
      </c>
      <c r="I44" s="66">
        <v>431300</v>
      </c>
      <c r="J44" s="66">
        <v>431262.69</v>
      </c>
      <c r="K44" s="66">
        <f t="shared" si="4"/>
        <v>99.522155402994031</v>
      </c>
      <c r="L44" s="66">
        <f t="shared" si="5"/>
        <v>99.991349408764208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4706.5</v>
      </c>
      <c r="H45" s="66">
        <v>10000</v>
      </c>
      <c r="I45" s="66">
        <v>5100</v>
      </c>
      <c r="J45" s="66">
        <v>5052.09</v>
      </c>
      <c r="K45" s="66">
        <f t="shared" si="4"/>
        <v>107.34282375438224</v>
      </c>
      <c r="L45" s="66">
        <f t="shared" si="5"/>
        <v>99.060588235294119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134</v>
      </c>
      <c r="H46" s="66">
        <v>350</v>
      </c>
      <c r="I46" s="66">
        <v>50</v>
      </c>
      <c r="J46" s="66">
        <v>48.8</v>
      </c>
      <c r="K46" s="66">
        <f t="shared" si="4"/>
        <v>36.417910447761194</v>
      </c>
      <c r="L46" s="66">
        <f t="shared" si="5"/>
        <v>97.6</v>
      </c>
    </row>
    <row r="47" spans="2:12" x14ac:dyDescent="0.25">
      <c r="B47" s="65"/>
      <c r="C47" s="65"/>
      <c r="D47" s="65" t="s">
        <v>111</v>
      </c>
      <c r="E47" s="65"/>
      <c r="F47" s="65" t="s">
        <v>112</v>
      </c>
      <c r="G47" s="65">
        <f>G48+G49+G50+G51+G52</f>
        <v>550644.06999999995</v>
      </c>
      <c r="H47" s="65">
        <f>H48+H49+H50+H51+H52</f>
        <v>607520</v>
      </c>
      <c r="I47" s="65">
        <f>I48+I49+I50+I51+I52</f>
        <v>576724</v>
      </c>
      <c r="J47" s="65">
        <f>J48+J49+J50+J51+J52</f>
        <v>558193.97</v>
      </c>
      <c r="K47" s="65">
        <f t="shared" si="4"/>
        <v>101.37110347887703</v>
      </c>
      <c r="L47" s="65">
        <f t="shared" si="5"/>
        <v>96.787019440841718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300339.25</v>
      </c>
      <c r="H48" s="66">
        <v>322040</v>
      </c>
      <c r="I48" s="66">
        <v>301810</v>
      </c>
      <c r="J48" s="66">
        <v>283056.69</v>
      </c>
      <c r="K48" s="66">
        <f t="shared" si="4"/>
        <v>94.245653873078524</v>
      </c>
      <c r="L48" s="66">
        <f t="shared" si="5"/>
        <v>93.786385474305021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246890.21</v>
      </c>
      <c r="H49" s="66">
        <v>276680</v>
      </c>
      <c r="I49" s="66">
        <v>268580</v>
      </c>
      <c r="J49" s="66">
        <v>268854.15999999997</v>
      </c>
      <c r="K49" s="66">
        <f t="shared" si="4"/>
        <v>108.89624177483586</v>
      </c>
      <c r="L49" s="66">
        <f t="shared" si="5"/>
        <v>100.10207759326831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542.34</v>
      </c>
      <c r="H50" s="66">
        <v>2000</v>
      </c>
      <c r="I50" s="66">
        <v>630</v>
      </c>
      <c r="J50" s="66">
        <v>624.6</v>
      </c>
      <c r="K50" s="66">
        <f t="shared" si="4"/>
        <v>115.16760703617656</v>
      </c>
      <c r="L50" s="66">
        <f t="shared" si="5"/>
        <v>99.142857142857139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1828.52</v>
      </c>
      <c r="H51" s="66">
        <v>3800</v>
      </c>
      <c r="I51" s="66">
        <v>2704</v>
      </c>
      <c r="J51" s="66">
        <v>2703.97</v>
      </c>
      <c r="K51" s="66">
        <f t="shared" si="4"/>
        <v>147.87751843020584</v>
      </c>
      <c r="L51" s="66">
        <f t="shared" si="5"/>
        <v>99.99889053254438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1043.75</v>
      </c>
      <c r="H52" s="66">
        <v>3000</v>
      </c>
      <c r="I52" s="66">
        <v>3000</v>
      </c>
      <c r="J52" s="66">
        <v>2954.55</v>
      </c>
      <c r="K52" s="66">
        <f t="shared" si="4"/>
        <v>283.07065868263476</v>
      </c>
      <c r="L52" s="66">
        <f t="shared" si="5"/>
        <v>98.484999999999999</v>
      </c>
    </row>
    <row r="53" spans="2:12" x14ac:dyDescent="0.25">
      <c r="B53" s="65"/>
      <c r="C53" s="65"/>
      <c r="D53" s="65" t="s">
        <v>123</v>
      </c>
      <c r="E53" s="65"/>
      <c r="F53" s="65" t="s">
        <v>124</v>
      </c>
      <c r="G53" s="65">
        <f>G54+G55+G56+G57+G58+G59+G60+G61+G62</f>
        <v>1108066.3899999999</v>
      </c>
      <c r="H53" s="65">
        <f>H54+H55+H56+H57+H58+H59+H60+H61+H62</f>
        <v>1272612</v>
      </c>
      <c r="I53" s="65">
        <f>I54+I55+I56+I57+I58+I59+I60+I61+I62</f>
        <v>1211222</v>
      </c>
      <c r="J53" s="65">
        <f>J54+J55+J56+J57+J58+J59+J60+J61+J62</f>
        <v>1202314.6900000002</v>
      </c>
      <c r="K53" s="65">
        <f t="shared" si="4"/>
        <v>108.50565461154365</v>
      </c>
      <c r="L53" s="65">
        <f t="shared" si="5"/>
        <v>99.264601369525977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873195.85</v>
      </c>
      <c r="H54" s="66">
        <v>962000</v>
      </c>
      <c r="I54" s="66">
        <v>933610</v>
      </c>
      <c r="J54" s="66">
        <v>933520.02</v>
      </c>
      <c r="K54" s="66">
        <f t="shared" si="4"/>
        <v>106.90843526111583</v>
      </c>
      <c r="L54" s="66">
        <f t="shared" si="5"/>
        <v>99.990362142650568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68241.710000000006</v>
      </c>
      <c r="H55" s="66">
        <v>83900</v>
      </c>
      <c r="I55" s="66">
        <v>78400</v>
      </c>
      <c r="J55" s="66">
        <v>78324.55</v>
      </c>
      <c r="K55" s="66">
        <f t="shared" si="4"/>
        <v>114.77518661241049</v>
      </c>
      <c r="L55" s="66">
        <f t="shared" si="5"/>
        <v>99.903762755102036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7819.17</v>
      </c>
      <c r="H56" s="66">
        <v>7000</v>
      </c>
      <c r="I56" s="66">
        <v>5000</v>
      </c>
      <c r="J56" s="66">
        <v>4932.3</v>
      </c>
      <c r="K56" s="66">
        <f t="shared" si="4"/>
        <v>63.079585173362389</v>
      </c>
      <c r="L56" s="66">
        <f t="shared" si="5"/>
        <v>98.646000000000001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68687.92</v>
      </c>
      <c r="H57" s="66">
        <v>71500</v>
      </c>
      <c r="I57" s="66">
        <v>72600</v>
      </c>
      <c r="J57" s="66">
        <v>72599.520000000004</v>
      </c>
      <c r="K57" s="66">
        <f t="shared" si="4"/>
        <v>105.69474224870982</v>
      </c>
      <c r="L57" s="66">
        <f t="shared" si="5"/>
        <v>99.999338842975206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24116.27</v>
      </c>
      <c r="H58" s="66">
        <v>26800</v>
      </c>
      <c r="I58" s="66">
        <v>25700</v>
      </c>
      <c r="J58" s="66">
        <v>24167.18</v>
      </c>
      <c r="K58" s="66">
        <f t="shared" si="4"/>
        <v>100.21110229732874</v>
      </c>
      <c r="L58" s="66">
        <f t="shared" si="5"/>
        <v>94.03571984435797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23790</v>
      </c>
      <c r="H59" s="66">
        <v>40000</v>
      </c>
      <c r="I59" s="66">
        <v>28800</v>
      </c>
      <c r="J59" s="66">
        <v>28761</v>
      </c>
      <c r="K59" s="66">
        <f t="shared" si="4"/>
        <v>120.89533417402269</v>
      </c>
      <c r="L59" s="66">
        <f t="shared" si="5"/>
        <v>99.864583333333329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9936.77</v>
      </c>
      <c r="H60" s="66">
        <v>26380</v>
      </c>
      <c r="I60" s="66">
        <v>14280</v>
      </c>
      <c r="J60" s="66">
        <v>7191.76</v>
      </c>
      <c r="K60" s="66">
        <f t="shared" si="4"/>
        <v>72.375228570249689</v>
      </c>
      <c r="L60" s="66">
        <f t="shared" si="5"/>
        <v>50.3624649859944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19.920000000000002</v>
      </c>
      <c r="H61" s="66">
        <v>32</v>
      </c>
      <c r="I61" s="66">
        <v>32</v>
      </c>
      <c r="J61" s="66">
        <v>21.58</v>
      </c>
      <c r="K61" s="66">
        <f t="shared" si="4"/>
        <v>108.33333333333333</v>
      </c>
      <c r="L61" s="66">
        <f t="shared" si="5"/>
        <v>67.4375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32258.78</v>
      </c>
      <c r="H62" s="66">
        <v>55000</v>
      </c>
      <c r="I62" s="66">
        <v>52800</v>
      </c>
      <c r="J62" s="66">
        <v>52796.78</v>
      </c>
      <c r="K62" s="66">
        <f t="shared" si="4"/>
        <v>163.66638787951683</v>
      </c>
      <c r="L62" s="66">
        <f t="shared" si="5"/>
        <v>99.993901515151521</v>
      </c>
    </row>
    <row r="63" spans="2:12" x14ac:dyDescent="0.25">
      <c r="B63" s="65"/>
      <c r="C63" s="65"/>
      <c r="D63" s="65" t="s">
        <v>143</v>
      </c>
      <c r="E63" s="65"/>
      <c r="F63" s="65" t="s">
        <v>144</v>
      </c>
      <c r="G63" s="65">
        <f>G64+G65+G66+G67+G68</f>
        <v>105846.14</v>
      </c>
      <c r="H63" s="65">
        <f>H64+H65+H66+H67+H68</f>
        <v>121763</v>
      </c>
      <c r="I63" s="65">
        <f>I64+I65+I66+I67+I68</f>
        <v>141773</v>
      </c>
      <c r="J63" s="65">
        <f>J64+J65+J66+J67+J68</f>
        <v>137922.63</v>
      </c>
      <c r="K63" s="65">
        <f t="shared" ref="K63:K86" si="6">(J63*100)/G63</f>
        <v>130.30482736545707</v>
      </c>
      <c r="L63" s="65">
        <f t="shared" ref="L63:L86" si="7">(J63*100)/I63</f>
        <v>97.284130264577882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99766.399999999994</v>
      </c>
      <c r="H64" s="66">
        <v>109990</v>
      </c>
      <c r="I64" s="66">
        <v>132900</v>
      </c>
      <c r="J64" s="66">
        <v>129144.1</v>
      </c>
      <c r="K64" s="66">
        <f t="shared" si="6"/>
        <v>129.4464869936171</v>
      </c>
      <c r="L64" s="66">
        <f t="shared" si="7"/>
        <v>97.173890142964638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1525.81</v>
      </c>
      <c r="H65" s="66">
        <v>2140</v>
      </c>
      <c r="I65" s="66">
        <v>2140</v>
      </c>
      <c r="J65" s="66">
        <v>2138.27</v>
      </c>
      <c r="K65" s="66">
        <f t="shared" si="6"/>
        <v>140.13999121777942</v>
      </c>
      <c r="L65" s="66">
        <f t="shared" si="7"/>
        <v>99.919158878504675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493.54</v>
      </c>
      <c r="H66" s="66">
        <v>2000</v>
      </c>
      <c r="I66" s="66">
        <v>300</v>
      </c>
      <c r="J66" s="66">
        <v>300</v>
      </c>
      <c r="K66" s="66">
        <f t="shared" si="6"/>
        <v>60.785346679093891</v>
      </c>
      <c r="L66" s="66">
        <f t="shared" si="7"/>
        <v>100</v>
      </c>
    </row>
    <row r="67" spans="2:12" x14ac:dyDescent="0.25">
      <c r="B67" s="66"/>
      <c r="C67" s="66"/>
      <c r="D67" s="66"/>
      <c r="E67" s="66" t="s">
        <v>151</v>
      </c>
      <c r="F67" s="66" t="s">
        <v>152</v>
      </c>
      <c r="G67" s="66">
        <v>382.32</v>
      </c>
      <c r="H67" s="66">
        <v>400</v>
      </c>
      <c r="I67" s="66">
        <v>400</v>
      </c>
      <c r="J67" s="66">
        <v>382.32</v>
      </c>
      <c r="K67" s="66">
        <f t="shared" si="6"/>
        <v>100</v>
      </c>
      <c r="L67" s="66">
        <f t="shared" si="7"/>
        <v>95.58</v>
      </c>
    </row>
    <row r="68" spans="2:12" x14ac:dyDescent="0.25">
      <c r="B68" s="66"/>
      <c r="C68" s="66"/>
      <c r="D68" s="66"/>
      <c r="E68" s="66" t="s">
        <v>153</v>
      </c>
      <c r="F68" s="66" t="s">
        <v>144</v>
      </c>
      <c r="G68" s="66">
        <v>3678.07</v>
      </c>
      <c r="H68" s="66">
        <v>7233</v>
      </c>
      <c r="I68" s="66">
        <v>6033</v>
      </c>
      <c r="J68" s="66">
        <v>5957.94</v>
      </c>
      <c r="K68" s="66">
        <f t="shared" si="6"/>
        <v>161.98549782902447</v>
      </c>
      <c r="L68" s="66">
        <f t="shared" si="7"/>
        <v>98.755842864246645</v>
      </c>
    </row>
    <row r="69" spans="2:12" x14ac:dyDescent="0.25">
      <c r="B69" s="65"/>
      <c r="C69" s="65" t="s">
        <v>154</v>
      </c>
      <c r="D69" s="65"/>
      <c r="E69" s="65"/>
      <c r="F69" s="65" t="s">
        <v>155</v>
      </c>
      <c r="G69" s="65">
        <f>G70+G72</f>
        <v>4327.63</v>
      </c>
      <c r="H69" s="65">
        <f>H70+H72</f>
        <v>11822</v>
      </c>
      <c r="I69" s="65">
        <f>I70+I72</f>
        <v>10862</v>
      </c>
      <c r="J69" s="65">
        <f>J70+J72</f>
        <v>10835.57</v>
      </c>
      <c r="K69" s="65">
        <f t="shared" si="6"/>
        <v>250.3811555054383</v>
      </c>
      <c r="L69" s="65">
        <f t="shared" si="7"/>
        <v>99.756674645553304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>G71</f>
        <v>562.97</v>
      </c>
      <c r="H70" s="65">
        <f>H71</f>
        <v>905</v>
      </c>
      <c r="I70" s="65">
        <f>I71</f>
        <v>905</v>
      </c>
      <c r="J70" s="65">
        <f>J71</f>
        <v>883.76</v>
      </c>
      <c r="K70" s="65">
        <f t="shared" si="6"/>
        <v>156.98172193900206</v>
      </c>
      <c r="L70" s="65">
        <f t="shared" si="7"/>
        <v>97.653038674033155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562.97</v>
      </c>
      <c r="H71" s="66">
        <v>905</v>
      </c>
      <c r="I71" s="66">
        <v>905</v>
      </c>
      <c r="J71" s="66">
        <v>883.76</v>
      </c>
      <c r="K71" s="66">
        <f t="shared" si="6"/>
        <v>156.98172193900206</v>
      </c>
      <c r="L71" s="66">
        <f t="shared" si="7"/>
        <v>97.653038674033155</v>
      </c>
    </row>
    <row r="72" spans="2:12" x14ac:dyDescent="0.25">
      <c r="B72" s="65"/>
      <c r="C72" s="65"/>
      <c r="D72" s="65" t="s">
        <v>160</v>
      </c>
      <c r="E72" s="65"/>
      <c r="F72" s="65" t="s">
        <v>161</v>
      </c>
      <c r="G72" s="65">
        <f>G73+G74</f>
        <v>3764.66</v>
      </c>
      <c r="H72" s="65">
        <f>H73+H74</f>
        <v>10917</v>
      </c>
      <c r="I72" s="65">
        <f>I73+I74</f>
        <v>9957</v>
      </c>
      <c r="J72" s="65">
        <f>J73+J74</f>
        <v>9951.81</v>
      </c>
      <c r="K72" s="65">
        <f t="shared" si="6"/>
        <v>264.34817486838119</v>
      </c>
      <c r="L72" s="65">
        <f t="shared" si="7"/>
        <v>99.947875866224763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3149.66</v>
      </c>
      <c r="H73" s="66">
        <v>10917</v>
      </c>
      <c r="I73" s="66">
        <v>9957</v>
      </c>
      <c r="J73" s="66">
        <v>9951.81</v>
      </c>
      <c r="K73" s="66">
        <f t="shared" si="6"/>
        <v>315.96458030390585</v>
      </c>
      <c r="L73" s="66">
        <f t="shared" si="7"/>
        <v>99.947875866224763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615</v>
      </c>
      <c r="H74" s="66">
        <v>0</v>
      </c>
      <c r="I74" s="66">
        <v>0</v>
      </c>
      <c r="J74" s="66">
        <v>0</v>
      </c>
      <c r="K74" s="66">
        <f t="shared" si="6"/>
        <v>0</v>
      </c>
      <c r="L74" s="66" t="e">
        <f t="shared" si="7"/>
        <v>#DIV/0!</v>
      </c>
    </row>
    <row r="75" spans="2:12" x14ac:dyDescent="0.25">
      <c r="B75" s="65" t="s">
        <v>166</v>
      </c>
      <c r="C75" s="65"/>
      <c r="D75" s="65"/>
      <c r="E75" s="65"/>
      <c r="F75" s="65" t="s">
        <v>167</v>
      </c>
      <c r="G75" s="65">
        <f>G76+G84</f>
        <v>27042.050000000003</v>
      </c>
      <c r="H75" s="65">
        <f>H76+H84</f>
        <v>81178</v>
      </c>
      <c r="I75" s="65">
        <f>I76+I84</f>
        <v>75082</v>
      </c>
      <c r="J75" s="65">
        <f>J76+J84</f>
        <v>80629.2</v>
      </c>
      <c r="K75" s="65">
        <f t="shared" si="6"/>
        <v>298.16230648194198</v>
      </c>
      <c r="L75" s="65">
        <f t="shared" si="7"/>
        <v>107.38818891345463</v>
      </c>
    </row>
    <row r="76" spans="2:12" x14ac:dyDescent="0.25">
      <c r="B76" s="65"/>
      <c r="C76" s="65" t="s">
        <v>168</v>
      </c>
      <c r="D76" s="65"/>
      <c r="E76" s="65"/>
      <c r="F76" s="65" t="s">
        <v>169</v>
      </c>
      <c r="G76" s="65">
        <f>G77+G80+G82</f>
        <v>27042.050000000003</v>
      </c>
      <c r="H76" s="65">
        <f>H77+H80+H82</f>
        <v>50955</v>
      </c>
      <c r="I76" s="65">
        <f>I77+I80+I82</f>
        <v>44859</v>
      </c>
      <c r="J76" s="65">
        <f>J77+J80+J82</f>
        <v>50406.95</v>
      </c>
      <c r="K76" s="65">
        <f t="shared" si="6"/>
        <v>186.40210339083018</v>
      </c>
      <c r="L76" s="65">
        <f t="shared" si="7"/>
        <v>112.36752936980317</v>
      </c>
    </row>
    <row r="77" spans="2:12" x14ac:dyDescent="0.25">
      <c r="B77" s="65"/>
      <c r="C77" s="65"/>
      <c r="D77" s="65" t="s">
        <v>170</v>
      </c>
      <c r="E77" s="65"/>
      <c r="F77" s="65" t="s">
        <v>171</v>
      </c>
      <c r="G77" s="65">
        <f>G78+G79</f>
        <v>21526.2</v>
      </c>
      <c r="H77" s="65">
        <f>H78+H79</f>
        <v>46000</v>
      </c>
      <c r="I77" s="65">
        <f>I78+I79</f>
        <v>39904</v>
      </c>
      <c r="J77" s="65">
        <f>J78+J79</f>
        <v>40599.75</v>
      </c>
      <c r="K77" s="65">
        <f t="shared" si="6"/>
        <v>188.60621010675362</v>
      </c>
      <c r="L77" s="65">
        <f t="shared" si="7"/>
        <v>101.74355954290297</v>
      </c>
    </row>
    <row r="78" spans="2:12" x14ac:dyDescent="0.25">
      <c r="B78" s="66"/>
      <c r="C78" s="66"/>
      <c r="D78" s="66"/>
      <c r="E78" s="66" t="s">
        <v>172</v>
      </c>
      <c r="F78" s="66" t="s">
        <v>173</v>
      </c>
      <c r="G78" s="66">
        <v>18277.82</v>
      </c>
      <c r="H78" s="66">
        <v>20000</v>
      </c>
      <c r="I78" s="66">
        <v>20000</v>
      </c>
      <c r="J78" s="66">
        <v>21685.06</v>
      </c>
      <c r="K78" s="66">
        <f t="shared" si="6"/>
        <v>118.64139158827476</v>
      </c>
      <c r="L78" s="66">
        <f t="shared" si="7"/>
        <v>108.42529999999999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v>3248.38</v>
      </c>
      <c r="H79" s="66">
        <v>26000</v>
      </c>
      <c r="I79" s="66">
        <v>19904</v>
      </c>
      <c r="J79" s="66">
        <v>18914.689999999999</v>
      </c>
      <c r="K79" s="66">
        <f t="shared" si="6"/>
        <v>582.28070607502809</v>
      </c>
      <c r="L79" s="66">
        <f t="shared" si="7"/>
        <v>95.02959204180064</v>
      </c>
    </row>
    <row r="80" spans="2:12" x14ac:dyDescent="0.25">
      <c r="B80" s="65"/>
      <c r="C80" s="65"/>
      <c r="D80" s="65" t="s">
        <v>176</v>
      </c>
      <c r="E80" s="65"/>
      <c r="F80" s="65" t="s">
        <v>177</v>
      </c>
      <c r="G80" s="65">
        <f>G81</f>
        <v>5515.85</v>
      </c>
      <c r="H80" s="65">
        <f>H81</f>
        <v>4955</v>
      </c>
      <c r="I80" s="65">
        <f>I81</f>
        <v>4955</v>
      </c>
      <c r="J80" s="65">
        <f>J81</f>
        <v>4953.74</v>
      </c>
      <c r="K80" s="65">
        <f t="shared" si="6"/>
        <v>89.809186254158462</v>
      </c>
      <c r="L80" s="65">
        <f t="shared" si="7"/>
        <v>99.974571140262356</v>
      </c>
    </row>
    <row r="81" spans="2:12" x14ac:dyDescent="0.25">
      <c r="B81" s="66"/>
      <c r="C81" s="66"/>
      <c r="D81" s="66"/>
      <c r="E81" s="66" t="s">
        <v>178</v>
      </c>
      <c r="F81" s="66" t="s">
        <v>179</v>
      </c>
      <c r="G81" s="66">
        <v>5515.85</v>
      </c>
      <c r="H81" s="66">
        <v>4955</v>
      </c>
      <c r="I81" s="66">
        <v>4955</v>
      </c>
      <c r="J81" s="66">
        <v>4953.74</v>
      </c>
      <c r="K81" s="66">
        <f t="shared" si="6"/>
        <v>89.809186254158462</v>
      </c>
      <c r="L81" s="66">
        <f t="shared" si="7"/>
        <v>99.974571140262356</v>
      </c>
    </row>
    <row r="82" spans="2:12" x14ac:dyDescent="0.25">
      <c r="B82" s="65"/>
      <c r="C82" s="65"/>
      <c r="D82" s="65" t="s">
        <v>180</v>
      </c>
      <c r="E82" s="65"/>
      <c r="F82" s="65" t="s">
        <v>181</v>
      </c>
      <c r="G82" s="65">
        <f>G83</f>
        <v>0</v>
      </c>
      <c r="H82" s="65">
        <f>H83</f>
        <v>0</v>
      </c>
      <c r="I82" s="65">
        <f>I83</f>
        <v>0</v>
      </c>
      <c r="J82" s="65">
        <f>J83</f>
        <v>4853.46</v>
      </c>
      <c r="K82" s="65" t="e">
        <f t="shared" si="6"/>
        <v>#DIV/0!</v>
      </c>
      <c r="L82" s="65" t="e">
        <f t="shared" si="7"/>
        <v>#DIV/0!</v>
      </c>
    </row>
    <row r="83" spans="2:12" x14ac:dyDescent="0.25">
      <c r="B83" s="66"/>
      <c r="C83" s="66"/>
      <c r="D83" s="66"/>
      <c r="E83" s="66" t="s">
        <v>182</v>
      </c>
      <c r="F83" s="66" t="s">
        <v>183</v>
      </c>
      <c r="G83" s="66">
        <v>0</v>
      </c>
      <c r="H83" s="66">
        <v>0</v>
      </c>
      <c r="I83" s="66">
        <v>0</v>
      </c>
      <c r="J83" s="66">
        <v>4853.46</v>
      </c>
      <c r="K83" s="66" t="e">
        <f t="shared" si="6"/>
        <v>#DIV/0!</v>
      </c>
      <c r="L83" s="66" t="e">
        <f t="shared" si="7"/>
        <v>#DIV/0!</v>
      </c>
    </row>
    <row r="84" spans="2:12" x14ac:dyDescent="0.25">
      <c r="B84" s="65"/>
      <c r="C84" s="65" t="s">
        <v>184</v>
      </c>
      <c r="D84" s="65"/>
      <c r="E84" s="65"/>
      <c r="F84" s="65" t="s">
        <v>185</v>
      </c>
      <c r="G84" s="65">
        <f t="shared" ref="G84:J85" si="8">G85</f>
        <v>0</v>
      </c>
      <c r="H84" s="65">
        <f t="shared" si="8"/>
        <v>30223</v>
      </c>
      <c r="I84" s="65">
        <f t="shared" si="8"/>
        <v>30223</v>
      </c>
      <c r="J84" s="65">
        <f t="shared" si="8"/>
        <v>30222.25</v>
      </c>
      <c r="K84" s="65" t="e">
        <f t="shared" si="6"/>
        <v>#DIV/0!</v>
      </c>
      <c r="L84" s="65">
        <f t="shared" si="7"/>
        <v>99.997518446216461</v>
      </c>
    </row>
    <row r="85" spans="2:12" x14ac:dyDescent="0.25">
      <c r="B85" s="65"/>
      <c r="C85" s="65"/>
      <c r="D85" s="65" t="s">
        <v>186</v>
      </c>
      <c r="E85" s="65"/>
      <c r="F85" s="65" t="s">
        <v>187</v>
      </c>
      <c r="G85" s="65">
        <f t="shared" si="8"/>
        <v>0</v>
      </c>
      <c r="H85" s="65">
        <f t="shared" si="8"/>
        <v>30223</v>
      </c>
      <c r="I85" s="65">
        <f t="shared" si="8"/>
        <v>30223</v>
      </c>
      <c r="J85" s="65">
        <f t="shared" si="8"/>
        <v>30222.25</v>
      </c>
      <c r="K85" s="65" t="e">
        <f t="shared" si="6"/>
        <v>#DIV/0!</v>
      </c>
      <c r="L85" s="65">
        <f t="shared" si="7"/>
        <v>99.997518446216461</v>
      </c>
    </row>
    <row r="86" spans="2:12" x14ac:dyDescent="0.25">
      <c r="B86" s="66"/>
      <c r="C86" s="66"/>
      <c r="D86" s="66"/>
      <c r="E86" s="66" t="s">
        <v>188</v>
      </c>
      <c r="F86" s="66" t="s">
        <v>187</v>
      </c>
      <c r="G86" s="66">
        <v>0</v>
      </c>
      <c r="H86" s="66">
        <v>30223</v>
      </c>
      <c r="I86" s="66">
        <v>30223</v>
      </c>
      <c r="J86" s="66">
        <v>30222.25</v>
      </c>
      <c r="K86" s="66" t="e">
        <f t="shared" si="6"/>
        <v>#DIV/0!</v>
      </c>
      <c r="L86" s="66">
        <f t="shared" si="7"/>
        <v>99.997518446216461</v>
      </c>
    </row>
    <row r="87" spans="2:12" x14ac:dyDescent="0.25">
      <c r="B87" s="65"/>
      <c r="C87" s="66"/>
      <c r="D87" s="67"/>
      <c r="E87" s="68"/>
      <c r="F87" s="8"/>
      <c r="G87" s="65"/>
      <c r="H87" s="65"/>
      <c r="I87" s="65"/>
      <c r="J87" s="65"/>
      <c r="K87" s="70"/>
      <c r="L87" s="70"/>
    </row>
  </sheetData>
  <mergeCells count="7">
    <mergeCell ref="B29:F29"/>
    <mergeCell ref="B30:F30"/>
    <mergeCell ref="B2:L2"/>
    <mergeCell ref="B4:L4"/>
    <mergeCell ref="B6:L6"/>
    <mergeCell ref="B9:F9"/>
    <mergeCell ref="B8:F8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rowBreaks count="1" manualBreakCount="1">
    <brk id="4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3"/>
  <sheetViews>
    <sheetView workbookViewId="0">
      <selection activeCell="C15" sqref="C1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2" t="s">
        <v>16</v>
      </c>
      <c r="C2" s="112"/>
      <c r="D2" s="112"/>
      <c r="E2" s="112"/>
      <c r="F2" s="112"/>
      <c r="G2" s="112"/>
      <c r="H2" s="112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20316190.129999999</v>
      </c>
      <c r="D6" s="71">
        <f>D7+D9+D11+D13</f>
        <v>22239305</v>
      </c>
      <c r="E6" s="71">
        <f>E7+E9+E11+E13</f>
        <v>21970273</v>
      </c>
      <c r="F6" s="71">
        <f>F7+F9+F11+F13</f>
        <v>21931843.430000003</v>
      </c>
      <c r="G6" s="72">
        <f t="shared" ref="G6:G23" si="0">(F6*100)/C6</f>
        <v>107.95254075523857</v>
      </c>
      <c r="H6" s="72">
        <f t="shared" ref="H6:H23" si="1">(F6*100)/E6</f>
        <v>99.825083784803226</v>
      </c>
    </row>
    <row r="7" spans="1:8" x14ac:dyDescent="0.25">
      <c r="A7"/>
      <c r="B7" s="8" t="s">
        <v>189</v>
      </c>
      <c r="C7" s="71">
        <f>C8</f>
        <v>20167899.77</v>
      </c>
      <c r="D7" s="71">
        <f>D8</f>
        <v>22151165</v>
      </c>
      <c r="E7" s="71">
        <f>E8</f>
        <v>21890133</v>
      </c>
      <c r="F7" s="71">
        <f>F8</f>
        <v>21888342.760000002</v>
      </c>
      <c r="G7" s="72">
        <f t="shared" si="0"/>
        <v>108.53060065559816</v>
      </c>
      <c r="H7" s="72">
        <f t="shared" si="1"/>
        <v>99.991821703413137</v>
      </c>
    </row>
    <row r="8" spans="1:8" x14ac:dyDescent="0.25">
      <c r="A8"/>
      <c r="B8" s="16" t="s">
        <v>190</v>
      </c>
      <c r="C8" s="73">
        <v>20167899.77</v>
      </c>
      <c r="D8" s="73">
        <v>22151165</v>
      </c>
      <c r="E8" s="73">
        <v>21890133</v>
      </c>
      <c r="F8" s="74">
        <v>21888342.760000002</v>
      </c>
      <c r="G8" s="70">
        <f t="shared" si="0"/>
        <v>108.53060065559816</v>
      </c>
      <c r="H8" s="70">
        <f t="shared" si="1"/>
        <v>99.991821703413137</v>
      </c>
    </row>
    <row r="9" spans="1:8" x14ac:dyDescent="0.25">
      <c r="A9"/>
      <c r="B9" s="8" t="s">
        <v>191</v>
      </c>
      <c r="C9" s="71">
        <f>C10</f>
        <v>32991.040000000001</v>
      </c>
      <c r="D9" s="71">
        <f>D10</f>
        <v>24400</v>
      </c>
      <c r="E9" s="71">
        <f>E10</f>
        <v>24400</v>
      </c>
      <c r="F9" s="71">
        <f>F10</f>
        <v>34622.730000000003</v>
      </c>
      <c r="G9" s="72">
        <f t="shared" si="0"/>
        <v>104.94585802690669</v>
      </c>
      <c r="H9" s="72">
        <f t="shared" si="1"/>
        <v>141.89643442622952</v>
      </c>
    </row>
    <row r="10" spans="1:8" x14ac:dyDescent="0.25">
      <c r="A10"/>
      <c r="B10" s="16" t="s">
        <v>192</v>
      </c>
      <c r="C10" s="73">
        <v>32991.040000000001</v>
      </c>
      <c r="D10" s="73">
        <v>24400</v>
      </c>
      <c r="E10" s="73">
        <v>24400</v>
      </c>
      <c r="F10" s="74">
        <v>34622.730000000003</v>
      </c>
      <c r="G10" s="70">
        <f t="shared" si="0"/>
        <v>104.94585802690669</v>
      </c>
      <c r="H10" s="70">
        <f t="shared" si="1"/>
        <v>141.89643442622952</v>
      </c>
    </row>
    <row r="11" spans="1:8" x14ac:dyDescent="0.25">
      <c r="A11"/>
      <c r="B11" s="8" t="s">
        <v>193</v>
      </c>
      <c r="C11" s="71">
        <f>C12</f>
        <v>25281.919999999998</v>
      </c>
      <c r="D11" s="71">
        <f>D12</f>
        <v>15000</v>
      </c>
      <c r="E11" s="71">
        <f>E12</f>
        <v>7000</v>
      </c>
      <c r="F11" s="71">
        <f>F12</f>
        <v>3329.48</v>
      </c>
      <c r="G11" s="72">
        <f t="shared" si="0"/>
        <v>13.169411183960714</v>
      </c>
      <c r="H11" s="72">
        <f t="shared" si="1"/>
        <v>47.564</v>
      </c>
    </row>
    <row r="12" spans="1:8" x14ac:dyDescent="0.25">
      <c r="A12"/>
      <c r="B12" s="16" t="s">
        <v>194</v>
      </c>
      <c r="C12" s="73">
        <v>25281.919999999998</v>
      </c>
      <c r="D12" s="73">
        <v>15000</v>
      </c>
      <c r="E12" s="73">
        <v>7000</v>
      </c>
      <c r="F12" s="74">
        <v>3329.48</v>
      </c>
      <c r="G12" s="70">
        <f t="shared" si="0"/>
        <v>13.169411183960714</v>
      </c>
      <c r="H12" s="70">
        <f t="shared" si="1"/>
        <v>47.564</v>
      </c>
    </row>
    <row r="13" spans="1:8" x14ac:dyDescent="0.25">
      <c r="A13"/>
      <c r="B13" s="8" t="s">
        <v>195</v>
      </c>
      <c r="C13" s="71">
        <f>C14</f>
        <v>90017.4</v>
      </c>
      <c r="D13" s="71">
        <f>D14</f>
        <v>48740</v>
      </c>
      <c r="E13" s="71">
        <f>E14</f>
        <v>48740</v>
      </c>
      <c r="F13" s="71">
        <f>F14</f>
        <v>5548.46</v>
      </c>
      <c r="G13" s="72">
        <f t="shared" si="0"/>
        <v>6.1637638945359461</v>
      </c>
      <c r="H13" s="72">
        <f t="shared" si="1"/>
        <v>11.383791546983996</v>
      </c>
    </row>
    <row r="14" spans="1:8" x14ac:dyDescent="0.25">
      <c r="A14"/>
      <c r="B14" s="16" t="s">
        <v>196</v>
      </c>
      <c r="C14" s="73">
        <v>90017.4</v>
      </c>
      <c r="D14" s="73">
        <v>48740</v>
      </c>
      <c r="E14" s="73">
        <v>48740</v>
      </c>
      <c r="F14" s="74">
        <v>5548.46</v>
      </c>
      <c r="G14" s="70">
        <f t="shared" si="0"/>
        <v>6.1637638945359461</v>
      </c>
      <c r="H14" s="70">
        <f t="shared" si="1"/>
        <v>11.383791546983996</v>
      </c>
    </row>
    <row r="15" spans="1:8" x14ac:dyDescent="0.25">
      <c r="B15" s="8" t="s">
        <v>32</v>
      </c>
      <c r="C15" s="75">
        <f>C16+C18+C20+C22</f>
        <v>20247157.369999997</v>
      </c>
      <c r="D15" s="75">
        <f>D16+D18+D20+D22</f>
        <v>22239305</v>
      </c>
      <c r="E15" s="75">
        <f>E16+E18+E20+E22</f>
        <v>21970273</v>
      </c>
      <c r="F15" s="75">
        <f>F16+F18+F20+F22</f>
        <v>21943326.91</v>
      </c>
      <c r="G15" s="72">
        <f t="shared" si="0"/>
        <v>108.3773218580955</v>
      </c>
      <c r="H15" s="72">
        <f t="shared" si="1"/>
        <v>99.877352047468875</v>
      </c>
    </row>
    <row r="16" spans="1:8" x14ac:dyDescent="0.25">
      <c r="A16"/>
      <c r="B16" s="8" t="s">
        <v>189</v>
      </c>
      <c r="C16" s="75">
        <f>C17</f>
        <v>20167899.77</v>
      </c>
      <c r="D16" s="75">
        <f>D17</f>
        <v>22151165</v>
      </c>
      <c r="E16" s="75">
        <f>E17</f>
        <v>21890133</v>
      </c>
      <c r="F16" s="75">
        <f>F17</f>
        <v>21888342.760000002</v>
      </c>
      <c r="G16" s="72">
        <f t="shared" si="0"/>
        <v>108.53060065559816</v>
      </c>
      <c r="H16" s="72">
        <f t="shared" si="1"/>
        <v>99.991821703413137</v>
      </c>
    </row>
    <row r="17" spans="1:8" x14ac:dyDescent="0.25">
      <c r="A17"/>
      <c r="B17" s="16" t="s">
        <v>190</v>
      </c>
      <c r="C17" s="73">
        <v>20167899.77</v>
      </c>
      <c r="D17" s="73">
        <v>22151165</v>
      </c>
      <c r="E17" s="76">
        <v>21890133</v>
      </c>
      <c r="F17" s="74">
        <v>21888342.760000002</v>
      </c>
      <c r="G17" s="70">
        <f t="shared" si="0"/>
        <v>108.53060065559816</v>
      </c>
      <c r="H17" s="70">
        <f t="shared" si="1"/>
        <v>99.991821703413137</v>
      </c>
    </row>
    <row r="18" spans="1:8" x14ac:dyDescent="0.25">
      <c r="A18"/>
      <c r="B18" s="8" t="s">
        <v>191</v>
      </c>
      <c r="C18" s="75">
        <f>C19</f>
        <v>24646.2</v>
      </c>
      <c r="D18" s="75">
        <f>D19</f>
        <v>24400</v>
      </c>
      <c r="E18" s="75">
        <f>E19</f>
        <v>24400</v>
      </c>
      <c r="F18" s="75">
        <f>F19</f>
        <v>4450</v>
      </c>
      <c r="G18" s="72">
        <f t="shared" si="0"/>
        <v>18.055521743717083</v>
      </c>
      <c r="H18" s="72">
        <f t="shared" si="1"/>
        <v>18.237704918032787</v>
      </c>
    </row>
    <row r="19" spans="1:8" x14ac:dyDescent="0.25">
      <c r="A19"/>
      <c r="B19" s="16" t="s">
        <v>192</v>
      </c>
      <c r="C19" s="73">
        <v>24646.2</v>
      </c>
      <c r="D19" s="73">
        <v>24400</v>
      </c>
      <c r="E19" s="76">
        <v>24400</v>
      </c>
      <c r="F19" s="74">
        <v>4450</v>
      </c>
      <c r="G19" s="70">
        <f t="shared" si="0"/>
        <v>18.055521743717083</v>
      </c>
      <c r="H19" s="70">
        <f t="shared" si="1"/>
        <v>18.237704918032787</v>
      </c>
    </row>
    <row r="20" spans="1:8" x14ac:dyDescent="0.25">
      <c r="A20"/>
      <c r="B20" s="8" t="s">
        <v>193</v>
      </c>
      <c r="C20" s="75">
        <f>C21</f>
        <v>0</v>
      </c>
      <c r="D20" s="75">
        <f>D21</f>
        <v>15000</v>
      </c>
      <c r="E20" s="75">
        <f>E21</f>
        <v>7000</v>
      </c>
      <c r="F20" s="75">
        <f>F21</f>
        <v>0</v>
      </c>
      <c r="G20" s="72" t="e">
        <f t="shared" si="0"/>
        <v>#DIV/0!</v>
      </c>
      <c r="H20" s="72">
        <f t="shared" si="1"/>
        <v>0</v>
      </c>
    </row>
    <row r="21" spans="1:8" x14ac:dyDescent="0.25">
      <c r="A21"/>
      <c r="B21" s="16" t="s">
        <v>194</v>
      </c>
      <c r="C21" s="73">
        <v>0</v>
      </c>
      <c r="D21" s="73">
        <v>15000</v>
      </c>
      <c r="E21" s="76">
        <v>7000</v>
      </c>
      <c r="F21" s="74">
        <v>0</v>
      </c>
      <c r="G21" s="70" t="e">
        <f t="shared" si="0"/>
        <v>#DIV/0!</v>
      </c>
      <c r="H21" s="70">
        <f t="shared" si="1"/>
        <v>0</v>
      </c>
    </row>
    <row r="22" spans="1:8" x14ac:dyDescent="0.25">
      <c r="A22"/>
      <c r="B22" s="8" t="s">
        <v>195</v>
      </c>
      <c r="C22" s="75">
        <f>C23</f>
        <v>54611.4</v>
      </c>
      <c r="D22" s="75">
        <f>D23</f>
        <v>48740</v>
      </c>
      <c r="E22" s="75">
        <f>E23</f>
        <v>48740</v>
      </c>
      <c r="F22" s="75">
        <f>F23</f>
        <v>50534.15</v>
      </c>
      <c r="G22" s="72">
        <f t="shared" si="0"/>
        <v>92.534067978480678</v>
      </c>
      <c r="H22" s="72">
        <f t="shared" si="1"/>
        <v>103.68106278210915</v>
      </c>
    </row>
    <row r="23" spans="1:8" x14ac:dyDescent="0.25">
      <c r="A23"/>
      <c r="B23" s="16" t="s">
        <v>196</v>
      </c>
      <c r="C23" s="73">
        <v>54611.4</v>
      </c>
      <c r="D23" s="73">
        <v>48740</v>
      </c>
      <c r="E23" s="76">
        <v>48740</v>
      </c>
      <c r="F23" s="74">
        <v>50534.15</v>
      </c>
      <c r="G23" s="70">
        <f t="shared" si="0"/>
        <v>92.534067978480678</v>
      </c>
      <c r="H23" s="70">
        <f t="shared" si="1"/>
        <v>103.68106278210915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C9" sqref="C9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2" t="s">
        <v>17</v>
      </c>
      <c r="C2" s="112"/>
      <c r="D2" s="112"/>
      <c r="E2" s="112"/>
      <c r="F2" s="112"/>
      <c r="G2" s="112"/>
      <c r="H2" s="112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20247157.370000001</v>
      </c>
      <c r="D6" s="75">
        <f t="shared" si="0"/>
        <v>22239305</v>
      </c>
      <c r="E6" s="75">
        <f t="shared" si="0"/>
        <v>21970273</v>
      </c>
      <c r="F6" s="75">
        <f t="shared" si="0"/>
        <v>21943326.91</v>
      </c>
      <c r="G6" s="70">
        <f>(F6*100)/C6</f>
        <v>108.37732185809547</v>
      </c>
      <c r="H6" s="70">
        <f>(F6*100)/E6</f>
        <v>99.877352047468875</v>
      </c>
    </row>
    <row r="7" spans="2:8" x14ac:dyDescent="0.25">
      <c r="B7" s="8" t="s">
        <v>197</v>
      </c>
      <c r="C7" s="75">
        <f t="shared" si="0"/>
        <v>20247157.370000001</v>
      </c>
      <c r="D7" s="75">
        <f t="shared" si="0"/>
        <v>22239305</v>
      </c>
      <c r="E7" s="75">
        <f t="shared" si="0"/>
        <v>21970273</v>
      </c>
      <c r="F7" s="75">
        <f t="shared" si="0"/>
        <v>21943326.91</v>
      </c>
      <c r="G7" s="70">
        <f>(F7*100)/C7</f>
        <v>108.37732185809547</v>
      </c>
      <c r="H7" s="70">
        <f>(F7*100)/E7</f>
        <v>99.877352047468875</v>
      </c>
    </row>
    <row r="8" spans="2:8" x14ac:dyDescent="0.25">
      <c r="B8" s="11" t="s">
        <v>198</v>
      </c>
      <c r="C8" s="73">
        <v>20247157.370000001</v>
      </c>
      <c r="D8" s="73">
        <v>22239305</v>
      </c>
      <c r="E8" s="73">
        <v>21970273</v>
      </c>
      <c r="F8" s="74">
        <v>21943326.91</v>
      </c>
      <c r="G8" s="70">
        <f>(F8*100)/C8</f>
        <v>108.37732185809547</v>
      </c>
      <c r="H8" s="70">
        <f>(F8*100)/E8</f>
        <v>99.877352047468875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2" t="s">
        <v>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2" t="s">
        <v>25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12" ht="15.75" customHeight="1" x14ac:dyDescent="0.25">
      <c r="B5" s="112" t="s">
        <v>18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8" t="s">
        <v>3</v>
      </c>
      <c r="C7" s="119"/>
      <c r="D7" s="119"/>
      <c r="E7" s="119"/>
      <c r="F7" s="120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8">
        <v>1</v>
      </c>
      <c r="C8" s="119"/>
      <c r="D8" s="119"/>
      <c r="E8" s="119"/>
      <c r="F8" s="120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I16" sqref="I1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2" t="s">
        <v>19</v>
      </c>
      <c r="C2" s="112"/>
      <c r="D2" s="112"/>
      <c r="E2" s="112"/>
      <c r="F2" s="112"/>
      <c r="G2" s="112"/>
      <c r="H2" s="112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0" si="0">C11</f>
        <v>0</v>
      </c>
      <c r="D10" s="75">
        <f t="shared" si="0"/>
        <v>0</v>
      </c>
      <c r="E10" s="75">
        <f t="shared" si="0"/>
        <v>0</v>
      </c>
      <c r="F10" s="75">
        <f t="shared" si="0"/>
        <v>0</v>
      </c>
      <c r="G10" s="69" t="e">
        <f>(F10*100)/C10</f>
        <v>#DIV/0!</v>
      </c>
      <c r="H10" s="69" t="e">
        <f>(F10*100)/E10</f>
        <v>#DIV/0!</v>
      </c>
    </row>
    <row r="11" spans="2:8" x14ac:dyDescent="0.25">
      <c r="B11" s="8" t="s">
        <v>195</v>
      </c>
      <c r="C11" s="75"/>
      <c r="D11" s="75"/>
      <c r="E11" s="75"/>
      <c r="F11" s="75"/>
      <c r="G11" s="69"/>
      <c r="H11" s="69" t="e">
        <f>(F11*100)/E11</f>
        <v>#DIV/0!</v>
      </c>
    </row>
    <row r="12" spans="2:8" x14ac:dyDescent="0.25">
      <c r="B12" s="16" t="s">
        <v>196</v>
      </c>
      <c r="C12" s="73"/>
      <c r="D12" s="73"/>
      <c r="E12" s="76"/>
      <c r="F12" s="74"/>
      <c r="G12" s="70"/>
      <c r="H12" s="70" t="e">
        <f>(F12*100)/E12</f>
        <v>#DIV/0!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90"/>
  <sheetViews>
    <sheetView zoomScaleNormal="100" workbookViewId="0">
      <selection activeCell="B8" sqref="B8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199</v>
      </c>
      <c r="C1" s="39"/>
    </row>
    <row r="2" spans="1:6" ht="15" customHeight="1" x14ac:dyDescent="0.2">
      <c r="A2" s="41" t="s">
        <v>34</v>
      </c>
      <c r="B2" s="42" t="s">
        <v>200</v>
      </c>
      <c r="C2" s="39"/>
    </row>
    <row r="3" spans="1:6" s="39" customFormat="1" ht="43.5" customHeight="1" x14ac:dyDescent="0.2">
      <c r="A3" s="43" t="s">
        <v>35</v>
      </c>
      <c r="B3" s="37" t="s">
        <v>201</v>
      </c>
    </row>
    <row r="4" spans="1:6" s="39" customFormat="1" x14ac:dyDescent="0.2">
      <c r="A4" s="43" t="s">
        <v>36</v>
      </c>
      <c r="B4" s="44" t="s">
        <v>202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203</v>
      </c>
      <c r="B7" s="46"/>
      <c r="C7" s="77">
        <f>C13+C56+C126</f>
        <v>22151165</v>
      </c>
      <c r="D7" s="77">
        <f>D13+D56+D126</f>
        <v>21890133</v>
      </c>
      <c r="E7" s="77">
        <f>E13+E56+E126</f>
        <v>21888342.759999994</v>
      </c>
      <c r="F7" s="77">
        <f>(E7*100)/D7</f>
        <v>99.991821703413137</v>
      </c>
    </row>
    <row r="8" spans="1:6" x14ac:dyDescent="0.2">
      <c r="A8" s="47" t="s">
        <v>84</v>
      </c>
      <c r="B8" s="46"/>
      <c r="C8" s="77">
        <f>C72+C83</f>
        <v>24400</v>
      </c>
      <c r="D8" s="77">
        <f>D72+D83</f>
        <v>24400</v>
      </c>
      <c r="E8" s="77">
        <f>E72+E83</f>
        <v>4450</v>
      </c>
      <c r="F8" s="77">
        <f>(E8*100)/D8</f>
        <v>18.237704918032787</v>
      </c>
    </row>
    <row r="9" spans="1:6" x14ac:dyDescent="0.2">
      <c r="A9" s="47" t="s">
        <v>204</v>
      </c>
      <c r="B9" s="46"/>
      <c r="C9" s="77">
        <f>C96</f>
        <v>15000</v>
      </c>
      <c r="D9" s="77">
        <f>D96</f>
        <v>7000</v>
      </c>
      <c r="E9" s="77">
        <f>E96</f>
        <v>0</v>
      </c>
      <c r="F9" s="77">
        <f>(E9*100)/D9</f>
        <v>0</v>
      </c>
    </row>
    <row r="10" spans="1:6" x14ac:dyDescent="0.2">
      <c r="A10" s="47" t="s">
        <v>205</v>
      </c>
      <c r="B10" s="46"/>
      <c r="C10" s="77">
        <f>C108+C112</f>
        <v>48740</v>
      </c>
      <c r="D10" s="77">
        <f>D108+D112</f>
        <v>48740</v>
      </c>
      <c r="E10" s="77">
        <f>E108+E112</f>
        <v>50534.15</v>
      </c>
      <c r="F10" s="77">
        <f>(E10*100)/D10</f>
        <v>103.68106278210915</v>
      </c>
    </row>
    <row r="11" spans="1:6" s="57" customFormat="1" x14ac:dyDescent="0.2"/>
    <row r="12" spans="1:6" ht="38.25" x14ac:dyDescent="0.2">
      <c r="A12" s="47" t="s">
        <v>206</v>
      </c>
      <c r="B12" s="47" t="s">
        <v>207</v>
      </c>
      <c r="C12" s="47" t="s">
        <v>43</v>
      </c>
      <c r="D12" s="47" t="s">
        <v>208</v>
      </c>
      <c r="E12" s="47" t="s">
        <v>209</v>
      </c>
      <c r="F12" s="47" t="s">
        <v>210</v>
      </c>
    </row>
    <row r="13" spans="1:6" x14ac:dyDescent="0.2">
      <c r="A13" s="49" t="s">
        <v>82</v>
      </c>
      <c r="B13" s="50" t="s">
        <v>83</v>
      </c>
      <c r="C13" s="80">
        <f>C14+C22+C50</f>
        <v>22061987</v>
      </c>
      <c r="D13" s="80">
        <f>D14+D22+D50</f>
        <v>21808541</v>
      </c>
      <c r="E13" s="80">
        <f>E14+E22+E50</f>
        <v>21806753.569999997</v>
      </c>
      <c r="F13" s="81">
        <f>(E13*100)/D13</f>
        <v>99.991803990922634</v>
      </c>
    </row>
    <row r="14" spans="1:6" x14ac:dyDescent="0.2">
      <c r="A14" s="51" t="s">
        <v>84</v>
      </c>
      <c r="B14" s="52" t="s">
        <v>85</v>
      </c>
      <c r="C14" s="82">
        <f>C15+C18+C20</f>
        <v>19688060</v>
      </c>
      <c r="D14" s="82">
        <f>D15+D18+D20</f>
        <v>19509060</v>
      </c>
      <c r="E14" s="82">
        <f>E15+E18+E20</f>
        <v>19508054.529999997</v>
      </c>
      <c r="F14" s="81">
        <f>(E14*100)/D14</f>
        <v>99.99484613815325</v>
      </c>
    </row>
    <row r="15" spans="1:6" x14ac:dyDescent="0.2">
      <c r="A15" s="53" t="s">
        <v>86</v>
      </c>
      <c r="B15" s="54" t="s">
        <v>87</v>
      </c>
      <c r="C15" s="83">
        <f>C16+C17</f>
        <v>16447310</v>
      </c>
      <c r="D15" s="83">
        <f>D16+D17</f>
        <v>16297010</v>
      </c>
      <c r="E15" s="83">
        <f>E16+E17</f>
        <v>16296374.02</v>
      </c>
      <c r="F15" s="83">
        <f>(E15*100)/D15</f>
        <v>99.996097566363403</v>
      </c>
    </row>
    <row r="16" spans="1:6" x14ac:dyDescent="0.2">
      <c r="A16" s="55" t="s">
        <v>88</v>
      </c>
      <c r="B16" s="56" t="s">
        <v>89</v>
      </c>
      <c r="C16" s="84">
        <v>16266030</v>
      </c>
      <c r="D16" s="84">
        <v>16146530</v>
      </c>
      <c r="E16" s="84">
        <v>16145952.779999999</v>
      </c>
      <c r="F16" s="84"/>
    </row>
    <row r="17" spans="1:6" x14ac:dyDescent="0.2">
      <c r="A17" s="55" t="s">
        <v>90</v>
      </c>
      <c r="B17" s="56" t="s">
        <v>91</v>
      </c>
      <c r="C17" s="84">
        <v>181280</v>
      </c>
      <c r="D17" s="84">
        <v>150480</v>
      </c>
      <c r="E17" s="84">
        <v>150421.24</v>
      </c>
      <c r="F17" s="84"/>
    </row>
    <row r="18" spans="1:6" x14ac:dyDescent="0.2">
      <c r="A18" s="53" t="s">
        <v>92</v>
      </c>
      <c r="B18" s="54" t="s">
        <v>93</v>
      </c>
      <c r="C18" s="83">
        <f>C19</f>
        <v>640100</v>
      </c>
      <c r="D18" s="83">
        <f>D19</f>
        <v>633700</v>
      </c>
      <c r="E18" s="83">
        <f>E19</f>
        <v>633371.56000000006</v>
      </c>
      <c r="F18" s="83">
        <f>(E18*100)/D18</f>
        <v>99.948171058860666</v>
      </c>
    </row>
    <row r="19" spans="1:6" x14ac:dyDescent="0.2">
      <c r="A19" s="55" t="s">
        <v>94</v>
      </c>
      <c r="B19" s="56" t="s">
        <v>93</v>
      </c>
      <c r="C19" s="84">
        <v>640100</v>
      </c>
      <c r="D19" s="84">
        <v>633700</v>
      </c>
      <c r="E19" s="84">
        <v>633371.56000000006</v>
      </c>
      <c r="F19" s="84"/>
    </row>
    <row r="20" spans="1:6" x14ac:dyDescent="0.2">
      <c r="A20" s="53" t="s">
        <v>95</v>
      </c>
      <c r="B20" s="54" t="s">
        <v>96</v>
      </c>
      <c r="C20" s="83">
        <f>C21</f>
        <v>2600650</v>
      </c>
      <c r="D20" s="83">
        <f>D21</f>
        <v>2578350</v>
      </c>
      <c r="E20" s="83">
        <f>E21</f>
        <v>2578308.9500000002</v>
      </c>
      <c r="F20" s="83">
        <f>(E20*100)/D20</f>
        <v>99.998407896522977</v>
      </c>
    </row>
    <row r="21" spans="1:6" x14ac:dyDescent="0.2">
      <c r="A21" s="55" t="s">
        <v>97</v>
      </c>
      <c r="B21" s="56" t="s">
        <v>98</v>
      </c>
      <c r="C21" s="84">
        <v>2600650</v>
      </c>
      <c r="D21" s="84">
        <v>2578350</v>
      </c>
      <c r="E21" s="84">
        <v>2578308.9500000002</v>
      </c>
      <c r="F21" s="84"/>
    </row>
    <row r="22" spans="1:6" x14ac:dyDescent="0.2">
      <c r="A22" s="51" t="s">
        <v>99</v>
      </c>
      <c r="B22" s="52" t="s">
        <v>100</v>
      </c>
      <c r="C22" s="82">
        <f>C23+C28+C34+C44</f>
        <v>2362105</v>
      </c>
      <c r="D22" s="82">
        <f>D23+D28+D34+D44</f>
        <v>2288619</v>
      </c>
      <c r="E22" s="82">
        <f>E23+E28+E34+E44</f>
        <v>2287863.4700000002</v>
      </c>
      <c r="F22" s="81">
        <f>(E22*100)/D22</f>
        <v>99.966987515178374</v>
      </c>
    </row>
    <row r="23" spans="1:6" x14ac:dyDescent="0.2">
      <c r="A23" s="53" t="s">
        <v>101</v>
      </c>
      <c r="B23" s="54" t="s">
        <v>102</v>
      </c>
      <c r="C23" s="83">
        <f>C24+C25+C26+C27</f>
        <v>456350</v>
      </c>
      <c r="D23" s="83">
        <f>D24+D25+D26+D27</f>
        <v>445550</v>
      </c>
      <c r="E23" s="83">
        <f>E24+E25+E26+E27</f>
        <v>445376.32</v>
      </c>
      <c r="F23" s="83">
        <f>(E23*100)/D23</f>
        <v>99.96101896532376</v>
      </c>
    </row>
    <row r="24" spans="1:6" x14ac:dyDescent="0.2">
      <c r="A24" s="55" t="s">
        <v>103</v>
      </c>
      <c r="B24" s="56" t="s">
        <v>104</v>
      </c>
      <c r="C24" s="84">
        <v>11000</v>
      </c>
      <c r="D24" s="84">
        <v>9100</v>
      </c>
      <c r="E24" s="84">
        <v>9012.74</v>
      </c>
      <c r="F24" s="84"/>
    </row>
    <row r="25" spans="1:6" ht="25.5" x14ac:dyDescent="0.2">
      <c r="A25" s="55" t="s">
        <v>105</v>
      </c>
      <c r="B25" s="56" t="s">
        <v>106</v>
      </c>
      <c r="C25" s="84">
        <v>435000</v>
      </c>
      <c r="D25" s="84">
        <v>431300</v>
      </c>
      <c r="E25" s="84">
        <v>431262.69</v>
      </c>
      <c r="F25" s="84"/>
    </row>
    <row r="26" spans="1:6" x14ac:dyDescent="0.2">
      <c r="A26" s="55" t="s">
        <v>107</v>
      </c>
      <c r="B26" s="56" t="s">
        <v>108</v>
      </c>
      <c r="C26" s="84">
        <v>10000</v>
      </c>
      <c r="D26" s="84">
        <v>5100</v>
      </c>
      <c r="E26" s="84">
        <v>5052.09</v>
      </c>
      <c r="F26" s="84"/>
    </row>
    <row r="27" spans="1:6" x14ac:dyDescent="0.2">
      <c r="A27" s="55" t="s">
        <v>109</v>
      </c>
      <c r="B27" s="56" t="s">
        <v>110</v>
      </c>
      <c r="C27" s="84">
        <v>350</v>
      </c>
      <c r="D27" s="84">
        <v>50</v>
      </c>
      <c r="E27" s="84">
        <v>48.8</v>
      </c>
      <c r="F27" s="84"/>
    </row>
    <row r="28" spans="1:6" x14ac:dyDescent="0.2">
      <c r="A28" s="53" t="s">
        <v>111</v>
      </c>
      <c r="B28" s="54" t="s">
        <v>112</v>
      </c>
      <c r="C28" s="83">
        <f>C29+C30+C31+C32+C33</f>
        <v>585120</v>
      </c>
      <c r="D28" s="83">
        <f>D29+D30+D31+D32+D33</f>
        <v>554324</v>
      </c>
      <c r="E28" s="83">
        <f>E29+E30+E31+E32+E33</f>
        <v>554213.97</v>
      </c>
      <c r="F28" s="83">
        <f>(E28*100)/D28</f>
        <v>99.980150597845309</v>
      </c>
    </row>
    <row r="29" spans="1:6" x14ac:dyDescent="0.2">
      <c r="A29" s="55" t="s">
        <v>113</v>
      </c>
      <c r="B29" s="56" t="s">
        <v>114</v>
      </c>
      <c r="C29" s="84">
        <v>302540</v>
      </c>
      <c r="D29" s="84">
        <v>282310</v>
      </c>
      <c r="E29" s="84">
        <v>282306.69</v>
      </c>
      <c r="F29" s="84"/>
    </row>
    <row r="30" spans="1:6" x14ac:dyDescent="0.2">
      <c r="A30" s="55" t="s">
        <v>115</v>
      </c>
      <c r="B30" s="56" t="s">
        <v>116</v>
      </c>
      <c r="C30" s="84">
        <v>273780</v>
      </c>
      <c r="D30" s="84">
        <v>265680</v>
      </c>
      <c r="E30" s="84">
        <v>265624.15999999997</v>
      </c>
      <c r="F30" s="84"/>
    </row>
    <row r="31" spans="1:6" x14ac:dyDescent="0.2">
      <c r="A31" s="55" t="s">
        <v>117</v>
      </c>
      <c r="B31" s="56" t="s">
        <v>118</v>
      </c>
      <c r="C31" s="84">
        <v>2000</v>
      </c>
      <c r="D31" s="84">
        <v>630</v>
      </c>
      <c r="E31" s="84">
        <v>624.6</v>
      </c>
      <c r="F31" s="84"/>
    </row>
    <row r="32" spans="1:6" x14ac:dyDescent="0.2">
      <c r="A32" s="55" t="s">
        <v>119</v>
      </c>
      <c r="B32" s="56" t="s">
        <v>120</v>
      </c>
      <c r="C32" s="84">
        <v>3800</v>
      </c>
      <c r="D32" s="84">
        <v>2704</v>
      </c>
      <c r="E32" s="84">
        <v>2703.97</v>
      </c>
      <c r="F32" s="84"/>
    </row>
    <row r="33" spans="1:6" x14ac:dyDescent="0.2">
      <c r="A33" s="55" t="s">
        <v>121</v>
      </c>
      <c r="B33" s="56" t="s">
        <v>122</v>
      </c>
      <c r="C33" s="84">
        <v>3000</v>
      </c>
      <c r="D33" s="84">
        <v>3000</v>
      </c>
      <c r="E33" s="84">
        <v>2954.55</v>
      </c>
      <c r="F33" s="84"/>
    </row>
    <row r="34" spans="1:6" x14ac:dyDescent="0.2">
      <c r="A34" s="53" t="s">
        <v>123</v>
      </c>
      <c r="B34" s="54" t="s">
        <v>124</v>
      </c>
      <c r="C34" s="83">
        <f>C35+C36+C37+C38+C39+C40+C41+C42+C43</f>
        <v>1247612</v>
      </c>
      <c r="D34" s="83">
        <f>D35+D36+D37+D38+D39+D40+D41+D42+D43</f>
        <v>1195712</v>
      </c>
      <c r="E34" s="83">
        <f>E35+E36+E37+E38+E39+E40+E41+E42+E43</f>
        <v>1195336.24</v>
      </c>
      <c r="F34" s="83">
        <f>(E34*100)/D34</f>
        <v>99.968574372424129</v>
      </c>
    </row>
    <row r="35" spans="1:6" x14ac:dyDescent="0.2">
      <c r="A35" s="55" t="s">
        <v>125</v>
      </c>
      <c r="B35" s="56" t="s">
        <v>126</v>
      </c>
      <c r="C35" s="84">
        <v>954000</v>
      </c>
      <c r="D35" s="84">
        <v>927100</v>
      </c>
      <c r="E35" s="84">
        <v>927011.57</v>
      </c>
      <c r="F35" s="84"/>
    </row>
    <row r="36" spans="1:6" x14ac:dyDescent="0.2">
      <c r="A36" s="55" t="s">
        <v>127</v>
      </c>
      <c r="B36" s="56" t="s">
        <v>128</v>
      </c>
      <c r="C36" s="84">
        <v>83900</v>
      </c>
      <c r="D36" s="84">
        <v>78400</v>
      </c>
      <c r="E36" s="84">
        <v>78324.55</v>
      </c>
      <c r="F36" s="84"/>
    </row>
    <row r="37" spans="1:6" x14ac:dyDescent="0.2">
      <c r="A37" s="55" t="s">
        <v>129</v>
      </c>
      <c r="B37" s="56" t="s">
        <v>130</v>
      </c>
      <c r="C37" s="84">
        <v>7000</v>
      </c>
      <c r="D37" s="84">
        <v>5000</v>
      </c>
      <c r="E37" s="84">
        <v>4932.3</v>
      </c>
      <c r="F37" s="84"/>
    </row>
    <row r="38" spans="1:6" x14ac:dyDescent="0.2">
      <c r="A38" s="55" t="s">
        <v>131</v>
      </c>
      <c r="B38" s="56" t="s">
        <v>132</v>
      </c>
      <c r="C38" s="84">
        <v>71500</v>
      </c>
      <c r="D38" s="84">
        <v>72600</v>
      </c>
      <c r="E38" s="84">
        <v>72599.520000000004</v>
      </c>
      <c r="F38" s="84"/>
    </row>
    <row r="39" spans="1:6" x14ac:dyDescent="0.2">
      <c r="A39" s="55" t="s">
        <v>133</v>
      </c>
      <c r="B39" s="56" t="s">
        <v>134</v>
      </c>
      <c r="C39" s="84">
        <v>24800</v>
      </c>
      <c r="D39" s="84">
        <v>23700</v>
      </c>
      <c r="E39" s="84">
        <v>23697.18</v>
      </c>
      <c r="F39" s="84"/>
    </row>
    <row r="40" spans="1:6" x14ac:dyDescent="0.2">
      <c r="A40" s="55" t="s">
        <v>135</v>
      </c>
      <c r="B40" s="56" t="s">
        <v>136</v>
      </c>
      <c r="C40" s="84">
        <v>40000</v>
      </c>
      <c r="D40" s="84">
        <v>28800</v>
      </c>
      <c r="E40" s="84">
        <v>28761</v>
      </c>
      <c r="F40" s="84"/>
    </row>
    <row r="41" spans="1:6" x14ac:dyDescent="0.2">
      <c r="A41" s="55" t="s">
        <v>137</v>
      </c>
      <c r="B41" s="56" t="s">
        <v>138</v>
      </c>
      <c r="C41" s="84">
        <v>11380</v>
      </c>
      <c r="D41" s="84">
        <v>7280</v>
      </c>
      <c r="E41" s="84">
        <v>7191.76</v>
      </c>
      <c r="F41" s="84"/>
    </row>
    <row r="42" spans="1:6" x14ac:dyDescent="0.2">
      <c r="A42" s="55" t="s">
        <v>139</v>
      </c>
      <c r="B42" s="56" t="s">
        <v>140</v>
      </c>
      <c r="C42" s="84">
        <v>32</v>
      </c>
      <c r="D42" s="84">
        <v>32</v>
      </c>
      <c r="E42" s="84">
        <v>21.58</v>
      </c>
      <c r="F42" s="84"/>
    </row>
    <row r="43" spans="1:6" x14ac:dyDescent="0.2">
      <c r="A43" s="55" t="s">
        <v>141</v>
      </c>
      <c r="B43" s="56" t="s">
        <v>142</v>
      </c>
      <c r="C43" s="84">
        <v>55000</v>
      </c>
      <c r="D43" s="84">
        <v>52800</v>
      </c>
      <c r="E43" s="84">
        <v>52796.78</v>
      </c>
      <c r="F43" s="84"/>
    </row>
    <row r="44" spans="1:6" x14ac:dyDescent="0.2">
      <c r="A44" s="53" t="s">
        <v>143</v>
      </c>
      <c r="B44" s="54" t="s">
        <v>144</v>
      </c>
      <c r="C44" s="83">
        <f>C45+C46+C47+C48+C49</f>
        <v>73023</v>
      </c>
      <c r="D44" s="83">
        <f>D45+D46+D47+D48+D49</f>
        <v>93033</v>
      </c>
      <c r="E44" s="83">
        <f>E45+E46+E47+E48+E49</f>
        <v>92936.940000000017</v>
      </c>
      <c r="F44" s="83">
        <f>(E44*100)/D44</f>
        <v>99.896746315823421</v>
      </c>
    </row>
    <row r="45" spans="1:6" x14ac:dyDescent="0.2">
      <c r="A45" s="55" t="s">
        <v>145</v>
      </c>
      <c r="B45" s="56" t="s">
        <v>146</v>
      </c>
      <c r="C45" s="84">
        <v>61250</v>
      </c>
      <c r="D45" s="84">
        <v>84160</v>
      </c>
      <c r="E45" s="84">
        <v>84158.41</v>
      </c>
      <c r="F45" s="84"/>
    </row>
    <row r="46" spans="1:6" x14ac:dyDescent="0.2">
      <c r="A46" s="55" t="s">
        <v>147</v>
      </c>
      <c r="B46" s="56" t="s">
        <v>148</v>
      </c>
      <c r="C46" s="84">
        <v>2140</v>
      </c>
      <c r="D46" s="84">
        <v>2140</v>
      </c>
      <c r="E46" s="84">
        <v>2138.27</v>
      </c>
      <c r="F46" s="84"/>
    </row>
    <row r="47" spans="1:6" x14ac:dyDescent="0.2">
      <c r="A47" s="55" t="s">
        <v>149</v>
      </c>
      <c r="B47" s="56" t="s">
        <v>150</v>
      </c>
      <c r="C47" s="84">
        <v>2000</v>
      </c>
      <c r="D47" s="84">
        <v>300</v>
      </c>
      <c r="E47" s="84">
        <v>300</v>
      </c>
      <c r="F47" s="84"/>
    </row>
    <row r="48" spans="1:6" x14ac:dyDescent="0.2">
      <c r="A48" s="55" t="s">
        <v>151</v>
      </c>
      <c r="B48" s="56" t="s">
        <v>152</v>
      </c>
      <c r="C48" s="84">
        <v>400</v>
      </c>
      <c r="D48" s="84">
        <v>400</v>
      </c>
      <c r="E48" s="84">
        <v>382.32</v>
      </c>
      <c r="F48" s="84"/>
    </row>
    <row r="49" spans="1:6" x14ac:dyDescent="0.2">
      <c r="A49" s="55" t="s">
        <v>153</v>
      </c>
      <c r="B49" s="56" t="s">
        <v>144</v>
      </c>
      <c r="C49" s="84">
        <v>7233</v>
      </c>
      <c r="D49" s="84">
        <v>6033</v>
      </c>
      <c r="E49" s="84">
        <v>5957.94</v>
      </c>
      <c r="F49" s="84"/>
    </row>
    <row r="50" spans="1:6" x14ac:dyDescent="0.2">
      <c r="A50" s="51" t="s">
        <v>154</v>
      </c>
      <c r="B50" s="52" t="s">
        <v>155</v>
      </c>
      <c r="C50" s="82">
        <f>C51+C53</f>
        <v>11822</v>
      </c>
      <c r="D50" s="82">
        <f>D51+D53</f>
        <v>10862</v>
      </c>
      <c r="E50" s="82">
        <f>E51+E53</f>
        <v>10835.57</v>
      </c>
      <c r="F50" s="81">
        <f>(E50*100)/D50</f>
        <v>99.756674645553304</v>
      </c>
    </row>
    <row r="51" spans="1:6" x14ac:dyDescent="0.2">
      <c r="A51" s="53" t="s">
        <v>156</v>
      </c>
      <c r="B51" s="54" t="s">
        <v>157</v>
      </c>
      <c r="C51" s="83">
        <f>C52</f>
        <v>905</v>
      </c>
      <c r="D51" s="83">
        <f>D52</f>
        <v>905</v>
      </c>
      <c r="E51" s="83">
        <f>E52</f>
        <v>883.76</v>
      </c>
      <c r="F51" s="83">
        <f>(E51*100)/D51</f>
        <v>97.653038674033155</v>
      </c>
    </row>
    <row r="52" spans="1:6" ht="25.5" x14ac:dyDescent="0.2">
      <c r="A52" s="55" t="s">
        <v>158</v>
      </c>
      <c r="B52" s="56" t="s">
        <v>159</v>
      </c>
      <c r="C52" s="84">
        <v>905</v>
      </c>
      <c r="D52" s="84">
        <v>905</v>
      </c>
      <c r="E52" s="84">
        <v>883.76</v>
      </c>
      <c r="F52" s="84"/>
    </row>
    <row r="53" spans="1:6" x14ac:dyDescent="0.2">
      <c r="A53" s="53" t="s">
        <v>160</v>
      </c>
      <c r="B53" s="54" t="s">
        <v>161</v>
      </c>
      <c r="C53" s="83">
        <f>C54+C55</f>
        <v>10917</v>
      </c>
      <c r="D53" s="83">
        <f>D54+D55</f>
        <v>9957</v>
      </c>
      <c r="E53" s="83">
        <f>E54+E55</f>
        <v>9951.81</v>
      </c>
      <c r="F53" s="83">
        <f>(E53*100)/D53</f>
        <v>99.947875866224763</v>
      </c>
    </row>
    <row r="54" spans="1:6" x14ac:dyDescent="0.2">
      <c r="A54" s="55" t="s">
        <v>162</v>
      </c>
      <c r="B54" s="56" t="s">
        <v>163</v>
      </c>
      <c r="C54" s="84">
        <v>10917</v>
      </c>
      <c r="D54" s="84">
        <v>9957</v>
      </c>
      <c r="E54" s="84">
        <v>9951.81</v>
      </c>
      <c r="F54" s="84"/>
    </row>
    <row r="55" spans="1:6" x14ac:dyDescent="0.2">
      <c r="A55" s="55" t="s">
        <v>164</v>
      </c>
      <c r="B55" s="56" t="s">
        <v>165</v>
      </c>
      <c r="C55" s="84">
        <v>0</v>
      </c>
      <c r="D55" s="84">
        <v>0</v>
      </c>
      <c r="E55" s="84">
        <v>0</v>
      </c>
      <c r="F55" s="84"/>
    </row>
    <row r="56" spans="1:6" x14ac:dyDescent="0.2">
      <c r="A56" s="49" t="s">
        <v>166</v>
      </c>
      <c r="B56" s="50" t="s">
        <v>167</v>
      </c>
      <c r="C56" s="80">
        <f>C57+C63</f>
        <v>81178</v>
      </c>
      <c r="D56" s="80">
        <f>D57+D63</f>
        <v>75082</v>
      </c>
      <c r="E56" s="80">
        <f>E57+E63</f>
        <v>75080.739999999991</v>
      </c>
      <c r="F56" s="81">
        <f>(E56*100)/D56</f>
        <v>99.998321834793956</v>
      </c>
    </row>
    <row r="57" spans="1:6" x14ac:dyDescent="0.2">
      <c r="A57" s="51" t="s">
        <v>168</v>
      </c>
      <c r="B57" s="52" t="s">
        <v>169</v>
      </c>
      <c r="C57" s="82">
        <f>C58+C61</f>
        <v>50955</v>
      </c>
      <c r="D57" s="82">
        <f>D58+D61</f>
        <v>44859</v>
      </c>
      <c r="E57" s="82">
        <f>E58+E61</f>
        <v>44858.49</v>
      </c>
      <c r="F57" s="81">
        <f>(E57*100)/D57</f>
        <v>99.998863104393763</v>
      </c>
    </row>
    <row r="58" spans="1:6" x14ac:dyDescent="0.2">
      <c r="A58" s="53" t="s">
        <v>170</v>
      </c>
      <c r="B58" s="54" t="s">
        <v>171</v>
      </c>
      <c r="C58" s="83">
        <f>C59+C60</f>
        <v>46000</v>
      </c>
      <c r="D58" s="83">
        <f>D59+D60</f>
        <v>39904</v>
      </c>
      <c r="E58" s="83">
        <f>E59+E60</f>
        <v>39904.75</v>
      </c>
      <c r="F58" s="83">
        <f>(E58*100)/D58</f>
        <v>100.00187951082599</v>
      </c>
    </row>
    <row r="59" spans="1:6" x14ac:dyDescent="0.2">
      <c r="A59" s="55" t="s">
        <v>172</v>
      </c>
      <c r="B59" s="56" t="s">
        <v>173</v>
      </c>
      <c r="C59" s="84">
        <v>20000</v>
      </c>
      <c r="D59" s="84">
        <v>20000</v>
      </c>
      <c r="E59" s="84">
        <v>20990.06</v>
      </c>
      <c r="F59" s="84"/>
    </row>
    <row r="60" spans="1:6" x14ac:dyDescent="0.2">
      <c r="A60" s="55" t="s">
        <v>174</v>
      </c>
      <c r="B60" s="56" t="s">
        <v>175</v>
      </c>
      <c r="C60" s="84">
        <v>26000</v>
      </c>
      <c r="D60" s="84">
        <v>19904</v>
      </c>
      <c r="E60" s="84">
        <v>18914.689999999999</v>
      </c>
      <c r="F60" s="84"/>
    </row>
    <row r="61" spans="1:6" x14ac:dyDescent="0.2">
      <c r="A61" s="53" t="s">
        <v>176</v>
      </c>
      <c r="B61" s="54" t="s">
        <v>177</v>
      </c>
      <c r="C61" s="83">
        <f>C62</f>
        <v>4955</v>
      </c>
      <c r="D61" s="83">
        <f>D62</f>
        <v>4955</v>
      </c>
      <c r="E61" s="83">
        <f>E62</f>
        <v>4953.74</v>
      </c>
      <c r="F61" s="83">
        <f>(E61*100)/D61</f>
        <v>99.974571140262356</v>
      </c>
    </row>
    <row r="62" spans="1:6" x14ac:dyDescent="0.2">
      <c r="A62" s="55" t="s">
        <v>178</v>
      </c>
      <c r="B62" s="56" t="s">
        <v>179</v>
      </c>
      <c r="C62" s="84">
        <v>4955</v>
      </c>
      <c r="D62" s="84">
        <v>4955</v>
      </c>
      <c r="E62" s="84">
        <v>4953.74</v>
      </c>
      <c r="F62" s="84"/>
    </row>
    <row r="63" spans="1:6" x14ac:dyDescent="0.2">
      <c r="A63" s="51" t="s">
        <v>184</v>
      </c>
      <c r="B63" s="52" t="s">
        <v>185</v>
      </c>
      <c r="C63" s="82">
        <f t="shared" ref="C63:E64" si="0">C64</f>
        <v>30223</v>
      </c>
      <c r="D63" s="82">
        <f t="shared" si="0"/>
        <v>30223</v>
      </c>
      <c r="E63" s="82">
        <f t="shared" si="0"/>
        <v>30222.25</v>
      </c>
      <c r="F63" s="81">
        <f>(E63*100)/D63</f>
        <v>99.997518446216461</v>
      </c>
    </row>
    <row r="64" spans="1:6" ht="25.5" x14ac:dyDescent="0.2">
      <c r="A64" s="53" t="s">
        <v>186</v>
      </c>
      <c r="B64" s="54" t="s">
        <v>187</v>
      </c>
      <c r="C64" s="83">
        <f t="shared" si="0"/>
        <v>30223</v>
      </c>
      <c r="D64" s="83">
        <f t="shared" si="0"/>
        <v>30223</v>
      </c>
      <c r="E64" s="83">
        <f t="shared" si="0"/>
        <v>30222.25</v>
      </c>
      <c r="F64" s="83">
        <f>(E64*100)/D64</f>
        <v>99.997518446216461</v>
      </c>
    </row>
    <row r="65" spans="1:6" x14ac:dyDescent="0.2">
      <c r="A65" s="55" t="s">
        <v>188</v>
      </c>
      <c r="B65" s="56" t="s">
        <v>187</v>
      </c>
      <c r="C65" s="84">
        <v>30223</v>
      </c>
      <c r="D65" s="84">
        <v>30223</v>
      </c>
      <c r="E65" s="84">
        <v>30222.25</v>
      </c>
      <c r="F65" s="84"/>
    </row>
    <row r="66" spans="1:6" x14ac:dyDescent="0.2">
      <c r="A66" s="49" t="s">
        <v>50</v>
      </c>
      <c r="B66" s="50" t="s">
        <v>51</v>
      </c>
      <c r="C66" s="80">
        <f t="shared" ref="C66:E67" si="1">C67</f>
        <v>22143165</v>
      </c>
      <c r="D66" s="80">
        <f t="shared" si="1"/>
        <v>21883623</v>
      </c>
      <c r="E66" s="80">
        <f t="shared" si="1"/>
        <v>21881834.309999999</v>
      </c>
      <c r="F66" s="81">
        <f>(E66*100)/D66</f>
        <v>99.991826353433339</v>
      </c>
    </row>
    <row r="67" spans="1:6" x14ac:dyDescent="0.2">
      <c r="A67" s="51" t="s">
        <v>74</v>
      </c>
      <c r="B67" s="52" t="s">
        <v>75</v>
      </c>
      <c r="C67" s="82">
        <f t="shared" si="1"/>
        <v>22143165</v>
      </c>
      <c r="D67" s="82">
        <f t="shared" si="1"/>
        <v>21883623</v>
      </c>
      <c r="E67" s="82">
        <f t="shared" si="1"/>
        <v>21881834.309999999</v>
      </c>
      <c r="F67" s="81">
        <f>(E67*100)/D67</f>
        <v>99.991826353433339</v>
      </c>
    </row>
    <row r="68" spans="1:6" ht="25.5" x14ac:dyDescent="0.2">
      <c r="A68" s="53" t="s">
        <v>76</v>
      </c>
      <c r="B68" s="54" t="s">
        <v>77</v>
      </c>
      <c r="C68" s="83">
        <f>C69+C70</f>
        <v>22143165</v>
      </c>
      <c r="D68" s="83">
        <f>D69+D70</f>
        <v>21883623</v>
      </c>
      <c r="E68" s="83">
        <f>E69+E70</f>
        <v>21881834.309999999</v>
      </c>
      <c r="F68" s="83">
        <f>(E68*100)/D68</f>
        <v>99.991826353433339</v>
      </c>
    </row>
    <row r="69" spans="1:6" x14ac:dyDescent="0.2">
      <c r="A69" s="55" t="s">
        <v>78</v>
      </c>
      <c r="B69" s="56" t="s">
        <v>79</v>
      </c>
      <c r="C69" s="84">
        <v>22061987</v>
      </c>
      <c r="D69" s="84">
        <v>21808541</v>
      </c>
      <c r="E69" s="84">
        <v>21806753.57</v>
      </c>
      <c r="F69" s="84"/>
    </row>
    <row r="70" spans="1:6" ht="25.5" x14ac:dyDescent="0.2">
      <c r="A70" s="55" t="s">
        <v>80</v>
      </c>
      <c r="B70" s="56" t="s">
        <v>81</v>
      </c>
      <c r="C70" s="84">
        <v>81178</v>
      </c>
      <c r="D70" s="84">
        <v>75082</v>
      </c>
      <c r="E70" s="84">
        <v>75080.740000000005</v>
      </c>
      <c r="F70" s="84"/>
    </row>
    <row r="71" spans="1:6" x14ac:dyDescent="0.2">
      <c r="A71" s="48" t="s">
        <v>203</v>
      </c>
      <c r="B71" s="48" t="s">
        <v>211</v>
      </c>
      <c r="C71" s="78"/>
      <c r="D71" s="78"/>
      <c r="E71" s="78"/>
      <c r="F71" s="79" t="e">
        <f>(E71*100)/D71</f>
        <v>#DIV/0!</v>
      </c>
    </row>
    <row r="72" spans="1:6" x14ac:dyDescent="0.2">
      <c r="A72" s="49" t="s">
        <v>82</v>
      </c>
      <c r="B72" s="50" t="s">
        <v>83</v>
      </c>
      <c r="C72" s="80">
        <f>C73</f>
        <v>24400</v>
      </c>
      <c r="D72" s="80">
        <f>D73</f>
        <v>24400</v>
      </c>
      <c r="E72" s="80">
        <f>E73</f>
        <v>4450</v>
      </c>
      <c r="F72" s="81">
        <f>(E72*100)/D72</f>
        <v>18.237704918032787</v>
      </c>
    </row>
    <row r="73" spans="1:6" x14ac:dyDescent="0.2">
      <c r="A73" s="51" t="s">
        <v>99</v>
      </c>
      <c r="B73" s="52" t="s">
        <v>100</v>
      </c>
      <c r="C73" s="82">
        <f>C74+C78+C81</f>
        <v>24400</v>
      </c>
      <c r="D73" s="82">
        <f>D74+D78+D81</f>
        <v>24400</v>
      </c>
      <c r="E73" s="82">
        <f>E74+E78+E81</f>
        <v>4450</v>
      </c>
      <c r="F73" s="81">
        <f>(E73*100)/D73</f>
        <v>18.237704918032787</v>
      </c>
    </row>
    <row r="74" spans="1:6" x14ac:dyDescent="0.2">
      <c r="A74" s="53" t="s">
        <v>111</v>
      </c>
      <c r="B74" s="54" t="s">
        <v>112</v>
      </c>
      <c r="C74" s="83">
        <f>C75+C76+C77</f>
        <v>22400</v>
      </c>
      <c r="D74" s="83">
        <f>D75+D76+D77</f>
        <v>22400</v>
      </c>
      <c r="E74" s="83">
        <f>E75+E76+E77</f>
        <v>3980</v>
      </c>
      <c r="F74" s="83">
        <f>(E74*100)/D74</f>
        <v>17.767857142857142</v>
      </c>
    </row>
    <row r="75" spans="1:6" x14ac:dyDescent="0.2">
      <c r="A75" s="55" t="s">
        <v>113</v>
      </c>
      <c r="B75" s="56" t="s">
        <v>114</v>
      </c>
      <c r="C75" s="84">
        <v>19500</v>
      </c>
      <c r="D75" s="84">
        <v>19500</v>
      </c>
      <c r="E75" s="84">
        <v>750</v>
      </c>
      <c r="F75" s="84"/>
    </row>
    <row r="76" spans="1:6" x14ac:dyDescent="0.2">
      <c r="A76" s="55" t="s">
        <v>115</v>
      </c>
      <c r="B76" s="56" t="s">
        <v>116</v>
      </c>
      <c r="C76" s="84">
        <v>2900</v>
      </c>
      <c r="D76" s="84">
        <v>2900</v>
      </c>
      <c r="E76" s="84">
        <v>3230</v>
      </c>
      <c r="F76" s="84"/>
    </row>
    <row r="77" spans="1:6" x14ac:dyDescent="0.2">
      <c r="A77" s="55" t="s">
        <v>119</v>
      </c>
      <c r="B77" s="56" t="s">
        <v>120</v>
      </c>
      <c r="C77" s="84">
        <v>0</v>
      </c>
      <c r="D77" s="84">
        <v>0</v>
      </c>
      <c r="E77" s="84">
        <v>0</v>
      </c>
      <c r="F77" s="84"/>
    </row>
    <row r="78" spans="1:6" x14ac:dyDescent="0.2">
      <c r="A78" s="53" t="s">
        <v>123</v>
      </c>
      <c r="B78" s="54" t="s">
        <v>124</v>
      </c>
      <c r="C78" s="83">
        <f>C79+C80</f>
        <v>2000</v>
      </c>
      <c r="D78" s="83">
        <f>D79+D80</f>
        <v>2000</v>
      </c>
      <c r="E78" s="83">
        <f>E79+E80</f>
        <v>470</v>
      </c>
      <c r="F78" s="83">
        <f>(E78*100)/D78</f>
        <v>23.5</v>
      </c>
    </row>
    <row r="79" spans="1:6" x14ac:dyDescent="0.2">
      <c r="A79" s="55" t="s">
        <v>127</v>
      </c>
      <c r="B79" s="56" t="s">
        <v>128</v>
      </c>
      <c r="C79" s="84">
        <v>0</v>
      </c>
      <c r="D79" s="84">
        <v>0</v>
      </c>
      <c r="E79" s="84">
        <v>0</v>
      </c>
      <c r="F79" s="84"/>
    </row>
    <row r="80" spans="1:6" x14ac:dyDescent="0.2">
      <c r="A80" s="55" t="s">
        <v>133</v>
      </c>
      <c r="B80" s="56" t="s">
        <v>134</v>
      </c>
      <c r="C80" s="84">
        <v>2000</v>
      </c>
      <c r="D80" s="84">
        <v>2000</v>
      </c>
      <c r="E80" s="84">
        <v>470</v>
      </c>
      <c r="F80" s="84"/>
    </row>
    <row r="81" spans="1:6" x14ac:dyDescent="0.2">
      <c r="A81" s="53" t="s">
        <v>143</v>
      </c>
      <c r="B81" s="54" t="s">
        <v>144</v>
      </c>
      <c r="C81" s="83">
        <f>C82</f>
        <v>0</v>
      </c>
      <c r="D81" s="83">
        <f>D82</f>
        <v>0</v>
      </c>
      <c r="E81" s="83">
        <f>E82</f>
        <v>0</v>
      </c>
      <c r="F81" s="83" t="e">
        <f>(E81*100)/D81</f>
        <v>#DIV/0!</v>
      </c>
    </row>
    <row r="82" spans="1:6" x14ac:dyDescent="0.2">
      <c r="A82" s="55" t="s">
        <v>147</v>
      </c>
      <c r="B82" s="56" t="s">
        <v>148</v>
      </c>
      <c r="C82" s="84">
        <v>0</v>
      </c>
      <c r="D82" s="84">
        <v>0</v>
      </c>
      <c r="E82" s="84">
        <v>0</v>
      </c>
      <c r="F82" s="84"/>
    </row>
    <row r="83" spans="1:6" x14ac:dyDescent="0.2">
      <c r="A83" s="49" t="s">
        <v>166</v>
      </c>
      <c r="B83" s="50" t="s">
        <v>167</v>
      </c>
      <c r="C83" s="80">
        <f>C84</f>
        <v>0</v>
      </c>
      <c r="D83" s="80">
        <f>D84</f>
        <v>0</v>
      </c>
      <c r="E83" s="80">
        <f>E84</f>
        <v>0</v>
      </c>
      <c r="F83" s="81" t="e">
        <f>(E83*100)/D83</f>
        <v>#DIV/0!</v>
      </c>
    </row>
    <row r="84" spans="1:6" x14ac:dyDescent="0.2">
      <c r="A84" s="51" t="s">
        <v>168</v>
      </c>
      <c r="B84" s="52" t="s">
        <v>169</v>
      </c>
      <c r="C84" s="82">
        <f>C85+C89</f>
        <v>0</v>
      </c>
      <c r="D84" s="82">
        <f>D85+D89</f>
        <v>0</v>
      </c>
      <c r="E84" s="82">
        <f>E85+E89</f>
        <v>0</v>
      </c>
      <c r="F84" s="81" t="e">
        <f>(E84*100)/D84</f>
        <v>#DIV/0!</v>
      </c>
    </row>
    <row r="85" spans="1:6" x14ac:dyDescent="0.2">
      <c r="A85" s="53" t="s">
        <v>170</v>
      </c>
      <c r="B85" s="54" t="s">
        <v>171</v>
      </c>
      <c r="C85" s="83">
        <f>C86+C87+C88</f>
        <v>0</v>
      </c>
      <c r="D85" s="83">
        <f>D86+D87+D88</f>
        <v>0</v>
      </c>
      <c r="E85" s="83">
        <f>E86+E87+E88</f>
        <v>0</v>
      </c>
      <c r="F85" s="83" t="e">
        <f>(E85*100)/D85</f>
        <v>#DIV/0!</v>
      </c>
    </row>
    <row r="86" spans="1:6" x14ac:dyDescent="0.2">
      <c r="A86" s="55" t="s">
        <v>172</v>
      </c>
      <c r="B86" s="56" t="s">
        <v>173</v>
      </c>
      <c r="C86" s="84">
        <v>0</v>
      </c>
      <c r="D86" s="84">
        <v>0</v>
      </c>
      <c r="E86" s="84">
        <v>0</v>
      </c>
      <c r="F86" s="84"/>
    </row>
    <row r="87" spans="1:6" x14ac:dyDescent="0.2">
      <c r="A87" s="55" t="s">
        <v>174</v>
      </c>
      <c r="B87" s="56" t="s">
        <v>175</v>
      </c>
      <c r="C87" s="84">
        <v>0</v>
      </c>
      <c r="D87" s="84">
        <v>0</v>
      </c>
      <c r="E87" s="84">
        <v>0</v>
      </c>
      <c r="F87" s="84"/>
    </row>
    <row r="88" spans="1:6" x14ac:dyDescent="0.2">
      <c r="A88" s="55" t="s">
        <v>213</v>
      </c>
      <c r="B88" s="56" t="s">
        <v>214</v>
      </c>
      <c r="C88" s="84">
        <v>0</v>
      </c>
      <c r="D88" s="84">
        <v>0</v>
      </c>
      <c r="E88" s="84">
        <v>0</v>
      </c>
      <c r="F88" s="84"/>
    </row>
    <row r="89" spans="1:6" x14ac:dyDescent="0.2">
      <c r="A89" s="53" t="s">
        <v>180</v>
      </c>
      <c r="B89" s="54" t="s">
        <v>181</v>
      </c>
      <c r="C89" s="83">
        <f>C90</f>
        <v>0</v>
      </c>
      <c r="D89" s="83">
        <f>D90</f>
        <v>0</v>
      </c>
      <c r="E89" s="83">
        <f>E90</f>
        <v>0</v>
      </c>
      <c r="F89" s="83" t="e">
        <f>(E89*100)/D89</f>
        <v>#DIV/0!</v>
      </c>
    </row>
    <row r="90" spans="1:6" x14ac:dyDescent="0.2">
      <c r="A90" s="55" t="s">
        <v>182</v>
      </c>
      <c r="B90" s="56" t="s">
        <v>183</v>
      </c>
      <c r="C90" s="84">
        <v>0</v>
      </c>
      <c r="D90" s="84">
        <v>0</v>
      </c>
      <c r="E90" s="84">
        <v>0</v>
      </c>
      <c r="F90" s="84"/>
    </row>
    <row r="91" spans="1:6" x14ac:dyDescent="0.2">
      <c r="A91" s="49" t="s">
        <v>50</v>
      </c>
      <c r="B91" s="50" t="s">
        <v>51</v>
      </c>
      <c r="C91" s="80">
        <f t="shared" ref="C91:E93" si="2">C92</f>
        <v>24400</v>
      </c>
      <c r="D91" s="80">
        <f t="shared" si="2"/>
        <v>24400</v>
      </c>
      <c r="E91" s="80">
        <f t="shared" si="2"/>
        <v>34622.730000000003</v>
      </c>
      <c r="F91" s="81">
        <f>(E91*100)/D91</f>
        <v>141.89643442622952</v>
      </c>
    </row>
    <row r="92" spans="1:6" x14ac:dyDescent="0.2">
      <c r="A92" s="51" t="s">
        <v>68</v>
      </c>
      <c r="B92" s="52" t="s">
        <v>69</v>
      </c>
      <c r="C92" s="82">
        <f t="shared" si="2"/>
        <v>24400</v>
      </c>
      <c r="D92" s="82">
        <f t="shared" si="2"/>
        <v>24400</v>
      </c>
      <c r="E92" s="82">
        <f t="shared" si="2"/>
        <v>34622.730000000003</v>
      </c>
      <c r="F92" s="81">
        <f>(E92*100)/D92</f>
        <v>141.89643442622952</v>
      </c>
    </row>
    <row r="93" spans="1:6" x14ac:dyDescent="0.2">
      <c r="A93" s="53" t="s">
        <v>70</v>
      </c>
      <c r="B93" s="54" t="s">
        <v>71</v>
      </c>
      <c r="C93" s="83">
        <f t="shared" si="2"/>
        <v>24400</v>
      </c>
      <c r="D93" s="83">
        <f t="shared" si="2"/>
        <v>24400</v>
      </c>
      <c r="E93" s="83">
        <f t="shared" si="2"/>
        <v>34622.730000000003</v>
      </c>
      <c r="F93" s="83">
        <f>(E93*100)/D93</f>
        <v>141.89643442622952</v>
      </c>
    </row>
    <row r="94" spans="1:6" x14ac:dyDescent="0.2">
      <c r="A94" s="55" t="s">
        <v>72</v>
      </c>
      <c r="B94" s="56" t="s">
        <v>73</v>
      </c>
      <c r="C94" s="84">
        <v>24400</v>
      </c>
      <c r="D94" s="84">
        <v>24400</v>
      </c>
      <c r="E94" s="84">
        <v>34622.730000000003</v>
      </c>
      <c r="F94" s="84"/>
    </row>
    <row r="95" spans="1:6" x14ac:dyDescent="0.2">
      <c r="A95" s="48" t="s">
        <v>84</v>
      </c>
      <c r="B95" s="48" t="s">
        <v>212</v>
      </c>
      <c r="C95" s="78"/>
      <c r="D95" s="78"/>
      <c r="E95" s="78"/>
      <c r="F95" s="79" t="e">
        <f>(E95*100)/D95</f>
        <v>#DIV/0!</v>
      </c>
    </row>
    <row r="96" spans="1:6" x14ac:dyDescent="0.2">
      <c r="A96" s="49" t="s">
        <v>82</v>
      </c>
      <c r="B96" s="50" t="s">
        <v>83</v>
      </c>
      <c r="C96" s="80">
        <f>C97+C100</f>
        <v>15000</v>
      </c>
      <c r="D96" s="80">
        <f>D97+D100</f>
        <v>7000</v>
      </c>
      <c r="E96" s="80">
        <f>E97+E100</f>
        <v>0</v>
      </c>
      <c r="F96" s="81">
        <f>(E96*100)/D96</f>
        <v>0</v>
      </c>
    </row>
    <row r="97" spans="1:6" x14ac:dyDescent="0.2">
      <c r="A97" s="51" t="s">
        <v>99</v>
      </c>
      <c r="B97" s="52" t="s">
        <v>100</v>
      </c>
      <c r="C97" s="82">
        <f t="shared" ref="C97:E98" si="3">C98</f>
        <v>15000</v>
      </c>
      <c r="D97" s="82">
        <f t="shared" si="3"/>
        <v>7000</v>
      </c>
      <c r="E97" s="82">
        <f t="shared" si="3"/>
        <v>0</v>
      </c>
      <c r="F97" s="81">
        <f>(E97*100)/D97</f>
        <v>0</v>
      </c>
    </row>
    <row r="98" spans="1:6" x14ac:dyDescent="0.2">
      <c r="A98" s="53" t="s">
        <v>123</v>
      </c>
      <c r="B98" s="54" t="s">
        <v>124</v>
      </c>
      <c r="C98" s="83">
        <f t="shared" si="3"/>
        <v>15000</v>
      </c>
      <c r="D98" s="83">
        <f t="shared" si="3"/>
        <v>7000</v>
      </c>
      <c r="E98" s="83">
        <f t="shared" si="3"/>
        <v>0</v>
      </c>
      <c r="F98" s="83">
        <f>(E98*100)/D98</f>
        <v>0</v>
      </c>
    </row>
    <row r="99" spans="1:6" x14ac:dyDescent="0.2">
      <c r="A99" s="55" t="s">
        <v>137</v>
      </c>
      <c r="B99" s="56" t="s">
        <v>138</v>
      </c>
      <c r="C99" s="84">
        <v>15000</v>
      </c>
      <c r="D99" s="84">
        <v>7000</v>
      </c>
      <c r="E99" s="84">
        <v>0</v>
      </c>
      <c r="F99" s="84"/>
    </row>
    <row r="100" spans="1:6" x14ac:dyDescent="0.2">
      <c r="A100" s="51" t="s">
        <v>154</v>
      </c>
      <c r="B100" s="52" t="s">
        <v>155</v>
      </c>
      <c r="C100" s="82">
        <f t="shared" ref="C100:E101" si="4">C101</f>
        <v>0</v>
      </c>
      <c r="D100" s="82">
        <f t="shared" si="4"/>
        <v>0</v>
      </c>
      <c r="E100" s="82">
        <f t="shared" si="4"/>
        <v>0</v>
      </c>
      <c r="F100" s="81" t="e">
        <f>(E100*100)/D100</f>
        <v>#DIV/0!</v>
      </c>
    </row>
    <row r="101" spans="1:6" x14ac:dyDescent="0.2">
      <c r="A101" s="53" t="s">
        <v>160</v>
      </c>
      <c r="B101" s="54" t="s">
        <v>161</v>
      </c>
      <c r="C101" s="83">
        <f t="shared" si="4"/>
        <v>0</v>
      </c>
      <c r="D101" s="83">
        <f t="shared" si="4"/>
        <v>0</v>
      </c>
      <c r="E101" s="83">
        <f t="shared" si="4"/>
        <v>0</v>
      </c>
      <c r="F101" s="83" t="e">
        <f>(E101*100)/D101</f>
        <v>#DIV/0!</v>
      </c>
    </row>
    <row r="102" spans="1:6" x14ac:dyDescent="0.2">
      <c r="A102" s="55" t="s">
        <v>162</v>
      </c>
      <c r="B102" s="56" t="s">
        <v>163</v>
      </c>
      <c r="C102" s="84">
        <v>0</v>
      </c>
      <c r="D102" s="84">
        <v>0</v>
      </c>
      <c r="E102" s="84">
        <v>0</v>
      </c>
      <c r="F102" s="84"/>
    </row>
    <row r="103" spans="1:6" x14ac:dyDescent="0.2">
      <c r="A103" s="49" t="s">
        <v>50</v>
      </c>
      <c r="B103" s="50" t="s">
        <v>51</v>
      </c>
      <c r="C103" s="80">
        <f t="shared" ref="C103:E105" si="5">C104</f>
        <v>15000</v>
      </c>
      <c r="D103" s="80">
        <f t="shared" si="5"/>
        <v>7000</v>
      </c>
      <c r="E103" s="80">
        <f t="shared" si="5"/>
        <v>3329.48</v>
      </c>
      <c r="F103" s="81">
        <f>(E103*100)/D103</f>
        <v>47.564</v>
      </c>
    </row>
    <row r="104" spans="1:6" x14ac:dyDescent="0.2">
      <c r="A104" s="51" t="s">
        <v>62</v>
      </c>
      <c r="B104" s="52" t="s">
        <v>63</v>
      </c>
      <c r="C104" s="82">
        <f t="shared" si="5"/>
        <v>15000</v>
      </c>
      <c r="D104" s="82">
        <f t="shared" si="5"/>
        <v>7000</v>
      </c>
      <c r="E104" s="82">
        <f t="shared" si="5"/>
        <v>3329.48</v>
      </c>
      <c r="F104" s="81">
        <f>(E104*100)/D104</f>
        <v>47.564</v>
      </c>
    </row>
    <row r="105" spans="1:6" x14ac:dyDescent="0.2">
      <c r="A105" s="53" t="s">
        <v>64</v>
      </c>
      <c r="B105" s="54" t="s">
        <v>65</v>
      </c>
      <c r="C105" s="83">
        <f t="shared" si="5"/>
        <v>15000</v>
      </c>
      <c r="D105" s="83">
        <f t="shared" si="5"/>
        <v>7000</v>
      </c>
      <c r="E105" s="83">
        <f t="shared" si="5"/>
        <v>3329.48</v>
      </c>
      <c r="F105" s="83">
        <f>(E105*100)/D105</f>
        <v>47.564</v>
      </c>
    </row>
    <row r="106" spans="1:6" x14ac:dyDescent="0.2">
      <c r="A106" s="55" t="s">
        <v>66</v>
      </c>
      <c r="B106" s="56" t="s">
        <v>67</v>
      </c>
      <c r="C106" s="84">
        <v>15000</v>
      </c>
      <c r="D106" s="84">
        <v>7000</v>
      </c>
      <c r="E106" s="84">
        <v>3329.48</v>
      </c>
      <c r="F106" s="84"/>
    </row>
    <row r="107" spans="1:6" x14ac:dyDescent="0.2">
      <c r="A107" s="48" t="s">
        <v>204</v>
      </c>
      <c r="B107" s="48" t="s">
        <v>215</v>
      </c>
      <c r="C107" s="78"/>
      <c r="D107" s="78"/>
      <c r="E107" s="78"/>
      <c r="F107" s="79" t="e">
        <f>(E107*100)/D107</f>
        <v>#DIV/0!</v>
      </c>
    </row>
    <row r="108" spans="1:6" x14ac:dyDescent="0.2">
      <c r="A108" s="49" t="s">
        <v>82</v>
      </c>
      <c r="B108" s="50" t="s">
        <v>83</v>
      </c>
      <c r="C108" s="80">
        <f t="shared" ref="C108:E110" si="6">C109</f>
        <v>48740</v>
      </c>
      <c r="D108" s="80">
        <f t="shared" si="6"/>
        <v>48740</v>
      </c>
      <c r="E108" s="80">
        <f t="shared" si="6"/>
        <v>44985.69</v>
      </c>
      <c r="F108" s="81">
        <f>(E108*100)/D108</f>
        <v>92.297271235125152</v>
      </c>
    </row>
    <row r="109" spans="1:6" x14ac:dyDescent="0.2">
      <c r="A109" s="51" t="s">
        <v>99</v>
      </c>
      <c r="B109" s="52" t="s">
        <v>100</v>
      </c>
      <c r="C109" s="82">
        <f t="shared" si="6"/>
        <v>48740</v>
      </c>
      <c r="D109" s="82">
        <f t="shared" si="6"/>
        <v>48740</v>
      </c>
      <c r="E109" s="82">
        <f t="shared" si="6"/>
        <v>44985.69</v>
      </c>
      <c r="F109" s="81">
        <f>(E109*100)/D109</f>
        <v>92.297271235125152</v>
      </c>
    </row>
    <row r="110" spans="1:6" x14ac:dyDescent="0.2">
      <c r="A110" s="53" t="s">
        <v>143</v>
      </c>
      <c r="B110" s="54" t="s">
        <v>144</v>
      </c>
      <c r="C110" s="83">
        <f t="shared" si="6"/>
        <v>48740</v>
      </c>
      <c r="D110" s="83">
        <f t="shared" si="6"/>
        <v>48740</v>
      </c>
      <c r="E110" s="83">
        <f t="shared" si="6"/>
        <v>44985.69</v>
      </c>
      <c r="F110" s="83">
        <f>(E110*100)/D110</f>
        <v>92.297271235125152</v>
      </c>
    </row>
    <row r="111" spans="1:6" x14ac:dyDescent="0.2">
      <c r="A111" s="55" t="s">
        <v>145</v>
      </c>
      <c r="B111" s="56" t="s">
        <v>146</v>
      </c>
      <c r="C111" s="84">
        <v>48740</v>
      </c>
      <c r="D111" s="84">
        <v>48740</v>
      </c>
      <c r="E111" s="84">
        <v>44985.69</v>
      </c>
      <c r="F111" s="84"/>
    </row>
    <row r="112" spans="1:6" x14ac:dyDescent="0.2">
      <c r="A112" s="49" t="s">
        <v>166</v>
      </c>
      <c r="B112" s="50" t="s">
        <v>167</v>
      </c>
      <c r="C112" s="80">
        <f>C113</f>
        <v>0</v>
      </c>
      <c r="D112" s="80">
        <f>D113</f>
        <v>0</v>
      </c>
      <c r="E112" s="80">
        <f>E113</f>
        <v>5548.46</v>
      </c>
      <c r="F112" s="81" t="e">
        <f>(E112*100)/D112</f>
        <v>#DIV/0!</v>
      </c>
    </row>
    <row r="113" spans="1:6" x14ac:dyDescent="0.2">
      <c r="A113" s="51" t="s">
        <v>168</v>
      </c>
      <c r="B113" s="52" t="s">
        <v>169</v>
      </c>
      <c r="C113" s="82">
        <f>C114+C116</f>
        <v>0</v>
      </c>
      <c r="D113" s="82">
        <f>D114+D116</f>
        <v>0</v>
      </c>
      <c r="E113" s="82">
        <f>E114+E116</f>
        <v>5548.46</v>
      </c>
      <c r="F113" s="81" t="e">
        <f>(E113*100)/D113</f>
        <v>#DIV/0!</v>
      </c>
    </row>
    <row r="114" spans="1:6" x14ac:dyDescent="0.2">
      <c r="A114" s="53" t="s">
        <v>170</v>
      </c>
      <c r="B114" s="54" t="s">
        <v>171</v>
      </c>
      <c r="C114" s="83">
        <f>C115</f>
        <v>0</v>
      </c>
      <c r="D114" s="83">
        <f>D115</f>
        <v>0</v>
      </c>
      <c r="E114" s="83">
        <f>E115</f>
        <v>695</v>
      </c>
      <c r="F114" s="83" t="e">
        <f>(E114*100)/D114</f>
        <v>#DIV/0!</v>
      </c>
    </row>
    <row r="115" spans="1:6" x14ac:dyDescent="0.2">
      <c r="A115" s="55" t="s">
        <v>172</v>
      </c>
      <c r="B115" s="56" t="s">
        <v>173</v>
      </c>
      <c r="C115" s="84">
        <v>0</v>
      </c>
      <c r="D115" s="84">
        <v>0</v>
      </c>
      <c r="E115" s="84">
        <v>695</v>
      </c>
      <c r="F115" s="84"/>
    </row>
    <row r="116" spans="1:6" x14ac:dyDescent="0.2">
      <c r="A116" s="53" t="s">
        <v>180</v>
      </c>
      <c r="B116" s="54" t="s">
        <v>181</v>
      </c>
      <c r="C116" s="83">
        <f>C117</f>
        <v>0</v>
      </c>
      <c r="D116" s="83">
        <f>D117</f>
        <v>0</v>
      </c>
      <c r="E116" s="83">
        <f>E117</f>
        <v>4853.46</v>
      </c>
      <c r="F116" s="83" t="e">
        <f>(E116*100)/D116</f>
        <v>#DIV/0!</v>
      </c>
    </row>
    <row r="117" spans="1:6" x14ac:dyDescent="0.2">
      <c r="A117" s="55" t="s">
        <v>182</v>
      </c>
      <c r="B117" s="56" t="s">
        <v>183</v>
      </c>
      <c r="C117" s="84">
        <v>0</v>
      </c>
      <c r="D117" s="84">
        <v>0</v>
      </c>
      <c r="E117" s="84">
        <v>4853.46</v>
      </c>
      <c r="F117" s="84"/>
    </row>
    <row r="118" spans="1:6" x14ac:dyDescent="0.2">
      <c r="A118" s="49" t="s">
        <v>50</v>
      </c>
      <c r="B118" s="50" t="s">
        <v>51</v>
      </c>
      <c r="C118" s="80">
        <f>C119</f>
        <v>48740</v>
      </c>
      <c r="D118" s="80">
        <f>D119</f>
        <v>48740</v>
      </c>
      <c r="E118" s="80">
        <f>E119</f>
        <v>5548.46</v>
      </c>
      <c r="F118" s="81">
        <f>(E118*100)/D118</f>
        <v>11.383791546983996</v>
      </c>
    </row>
    <row r="119" spans="1:6" x14ac:dyDescent="0.2">
      <c r="A119" s="51" t="s">
        <v>52</v>
      </c>
      <c r="B119" s="52" t="s">
        <v>53</v>
      </c>
      <c r="C119" s="82">
        <f>C120+C122</f>
        <v>48740</v>
      </c>
      <c r="D119" s="82">
        <f>D120+D122</f>
        <v>48740</v>
      </c>
      <c r="E119" s="82">
        <f>E120+E122</f>
        <v>5548.46</v>
      </c>
      <c r="F119" s="81">
        <f>(E119*100)/D119</f>
        <v>11.383791546983996</v>
      </c>
    </row>
    <row r="120" spans="1:6" ht="25.5" x14ac:dyDescent="0.2">
      <c r="A120" s="53" t="s">
        <v>54</v>
      </c>
      <c r="B120" s="54" t="s">
        <v>55</v>
      </c>
      <c r="C120" s="83">
        <f>C121</f>
        <v>48740</v>
      </c>
      <c r="D120" s="83">
        <f>D121</f>
        <v>48740</v>
      </c>
      <c r="E120" s="83">
        <f>E121</f>
        <v>0</v>
      </c>
      <c r="F120" s="83">
        <f>(E120*100)/D120</f>
        <v>0</v>
      </c>
    </row>
    <row r="121" spans="1:6" ht="25.5" x14ac:dyDescent="0.2">
      <c r="A121" s="55" t="s">
        <v>56</v>
      </c>
      <c r="B121" s="56" t="s">
        <v>57</v>
      </c>
      <c r="C121" s="84">
        <v>48740</v>
      </c>
      <c r="D121" s="84">
        <v>48740</v>
      </c>
      <c r="E121" s="84">
        <v>0</v>
      </c>
      <c r="F121" s="84"/>
    </row>
    <row r="122" spans="1:6" ht="25.5" x14ac:dyDescent="0.2">
      <c r="A122" s="53" t="s">
        <v>58</v>
      </c>
      <c r="B122" s="54" t="s">
        <v>59</v>
      </c>
      <c r="C122" s="83">
        <f>C123</f>
        <v>0</v>
      </c>
      <c r="D122" s="83">
        <f>D123</f>
        <v>0</v>
      </c>
      <c r="E122" s="83">
        <f>E123</f>
        <v>5548.46</v>
      </c>
      <c r="F122" s="83" t="e">
        <f>(E122*100)/D122</f>
        <v>#DIV/0!</v>
      </c>
    </row>
    <row r="123" spans="1:6" ht="25.5" x14ac:dyDescent="0.2">
      <c r="A123" s="55" t="s">
        <v>60</v>
      </c>
      <c r="B123" s="56" t="s">
        <v>61</v>
      </c>
      <c r="C123" s="84">
        <v>0</v>
      </c>
      <c r="D123" s="84">
        <v>0</v>
      </c>
      <c r="E123" s="84">
        <v>5548.46</v>
      </c>
      <c r="F123" s="84"/>
    </row>
    <row r="124" spans="1:6" x14ac:dyDescent="0.2">
      <c r="A124" s="48" t="s">
        <v>205</v>
      </c>
      <c r="B124" s="48" t="s">
        <v>216</v>
      </c>
      <c r="C124" s="78"/>
      <c r="D124" s="78"/>
      <c r="E124" s="78"/>
      <c r="F124" s="79" t="e">
        <f>(E124*100)/D124</f>
        <v>#DIV/0!</v>
      </c>
    </row>
    <row r="125" spans="1:6" ht="38.25" x14ac:dyDescent="0.2">
      <c r="A125" s="47" t="s">
        <v>217</v>
      </c>
      <c r="B125" s="47" t="s">
        <v>218</v>
      </c>
      <c r="C125" s="47" t="s">
        <v>43</v>
      </c>
      <c r="D125" s="47" t="s">
        <v>208</v>
      </c>
      <c r="E125" s="47" t="s">
        <v>209</v>
      </c>
      <c r="F125" s="47" t="s">
        <v>210</v>
      </c>
    </row>
    <row r="126" spans="1:6" x14ac:dyDescent="0.2">
      <c r="A126" s="49" t="s">
        <v>82</v>
      </c>
      <c r="B126" s="50" t="s">
        <v>83</v>
      </c>
      <c r="C126" s="80">
        <f t="shared" ref="C126:E128" si="7">C127</f>
        <v>8000</v>
      </c>
      <c r="D126" s="80">
        <f t="shared" si="7"/>
        <v>6510</v>
      </c>
      <c r="E126" s="80">
        <f t="shared" si="7"/>
        <v>6508.45</v>
      </c>
      <c r="F126" s="81">
        <f>(E126*100)/D126</f>
        <v>99.976190476190482</v>
      </c>
    </row>
    <row r="127" spans="1:6" x14ac:dyDescent="0.2">
      <c r="A127" s="51" t="s">
        <v>99</v>
      </c>
      <c r="B127" s="52" t="s">
        <v>100</v>
      </c>
      <c r="C127" s="82">
        <f t="shared" si="7"/>
        <v>8000</v>
      </c>
      <c r="D127" s="82">
        <f t="shared" si="7"/>
        <v>6510</v>
      </c>
      <c r="E127" s="82">
        <f t="shared" si="7"/>
        <v>6508.45</v>
      </c>
      <c r="F127" s="81">
        <f>(E127*100)/D127</f>
        <v>99.976190476190482</v>
      </c>
    </row>
    <row r="128" spans="1:6" x14ac:dyDescent="0.2">
      <c r="A128" s="53" t="s">
        <v>123</v>
      </c>
      <c r="B128" s="54" t="s">
        <v>124</v>
      </c>
      <c r="C128" s="83">
        <f t="shared" si="7"/>
        <v>8000</v>
      </c>
      <c r="D128" s="83">
        <f t="shared" si="7"/>
        <v>6510</v>
      </c>
      <c r="E128" s="83">
        <f t="shared" si="7"/>
        <v>6508.45</v>
      </c>
      <c r="F128" s="83">
        <f>(E128*100)/D128</f>
        <v>99.976190476190482</v>
      </c>
    </row>
    <row r="129" spans="1:6" x14ac:dyDescent="0.2">
      <c r="A129" s="55" t="s">
        <v>125</v>
      </c>
      <c r="B129" s="56" t="s">
        <v>126</v>
      </c>
      <c r="C129" s="84">
        <v>8000</v>
      </c>
      <c r="D129" s="84">
        <v>6510</v>
      </c>
      <c r="E129" s="84">
        <v>6508.45</v>
      </c>
      <c r="F129" s="84"/>
    </row>
    <row r="130" spans="1:6" x14ac:dyDescent="0.2">
      <c r="A130" s="49" t="s">
        <v>50</v>
      </c>
      <c r="B130" s="50" t="s">
        <v>51</v>
      </c>
      <c r="C130" s="80">
        <f t="shared" ref="C130:E132" si="8">C131</f>
        <v>8000</v>
      </c>
      <c r="D130" s="80">
        <f t="shared" si="8"/>
        <v>6510</v>
      </c>
      <c r="E130" s="80">
        <f t="shared" si="8"/>
        <v>6508.45</v>
      </c>
      <c r="F130" s="81">
        <f>(E130*100)/D130</f>
        <v>99.976190476190482</v>
      </c>
    </row>
    <row r="131" spans="1:6" x14ac:dyDescent="0.2">
      <c r="A131" s="51" t="s">
        <v>74</v>
      </c>
      <c r="B131" s="52" t="s">
        <v>75</v>
      </c>
      <c r="C131" s="82">
        <f t="shared" si="8"/>
        <v>8000</v>
      </c>
      <c r="D131" s="82">
        <f t="shared" si="8"/>
        <v>6510</v>
      </c>
      <c r="E131" s="82">
        <f t="shared" si="8"/>
        <v>6508.45</v>
      </c>
      <c r="F131" s="81">
        <f>(E131*100)/D131</f>
        <v>99.976190476190482</v>
      </c>
    </row>
    <row r="132" spans="1:6" ht="25.5" x14ac:dyDescent="0.2">
      <c r="A132" s="53" t="s">
        <v>76</v>
      </c>
      <c r="B132" s="54" t="s">
        <v>77</v>
      </c>
      <c r="C132" s="83">
        <f t="shared" si="8"/>
        <v>8000</v>
      </c>
      <c r="D132" s="83">
        <f t="shared" si="8"/>
        <v>6510</v>
      </c>
      <c r="E132" s="83">
        <f t="shared" si="8"/>
        <v>6508.45</v>
      </c>
      <c r="F132" s="83">
        <f>(E132*100)/D132</f>
        <v>99.976190476190482</v>
      </c>
    </row>
    <row r="133" spans="1:6" x14ac:dyDescent="0.2">
      <c r="A133" s="55" t="s">
        <v>78</v>
      </c>
      <c r="B133" s="56" t="s">
        <v>79</v>
      </c>
      <c r="C133" s="84">
        <v>8000</v>
      </c>
      <c r="D133" s="84">
        <v>6510</v>
      </c>
      <c r="E133" s="84">
        <v>6508.45</v>
      </c>
      <c r="F133" s="84"/>
    </row>
    <row r="134" spans="1:6" x14ac:dyDescent="0.2">
      <c r="A134" s="48" t="s">
        <v>203</v>
      </c>
      <c r="B134" s="48" t="s">
        <v>211</v>
      </c>
      <c r="C134" s="78"/>
      <c r="D134" s="78"/>
      <c r="E134" s="78"/>
      <c r="F134" s="79" t="e">
        <f>(E134*100)/D134</f>
        <v>#DIV/0!</v>
      </c>
    </row>
    <row r="135" spans="1:6" s="57" customFormat="1" x14ac:dyDescent="0.2"/>
    <row r="136" spans="1:6" s="57" customFormat="1" x14ac:dyDescent="0.2"/>
    <row r="137" spans="1:6" s="57" customFormat="1" x14ac:dyDescent="0.2"/>
    <row r="138" spans="1:6" s="57" customFormat="1" x14ac:dyDescent="0.2"/>
    <row r="139" spans="1:6" s="57" customFormat="1" x14ac:dyDescent="0.2"/>
    <row r="140" spans="1:6" s="57" customFormat="1" x14ac:dyDescent="0.2">
      <c r="E140" s="95">
        <f>E69+E70+E94+E106+E123+E133</f>
        <v>21931843.43</v>
      </c>
    </row>
    <row r="141" spans="1:6" s="57" customFormat="1" x14ac:dyDescent="0.2"/>
    <row r="142" spans="1:6" s="57" customFormat="1" x14ac:dyDescent="0.2"/>
    <row r="143" spans="1:6" s="57" customFormat="1" x14ac:dyDescent="0.2"/>
    <row r="144" spans="1:6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="57" customFormat="1" x14ac:dyDescent="0.2"/>
    <row r="1250" s="57" customFormat="1" x14ac:dyDescent="0.2"/>
    <row r="1251" s="57" customFormat="1" x14ac:dyDescent="0.2"/>
    <row r="1252" s="57" customFormat="1" x14ac:dyDescent="0.2"/>
    <row r="1253" s="57" customFormat="1" x14ac:dyDescent="0.2"/>
    <row r="1254" s="57" customFormat="1" x14ac:dyDescent="0.2"/>
    <row r="1255" s="57" customFormat="1" x14ac:dyDescent="0.2"/>
    <row r="1256" s="57" customFormat="1" x14ac:dyDescent="0.2"/>
    <row r="1257" s="57" customFormat="1" x14ac:dyDescent="0.2"/>
    <row r="1258" s="57" customFormat="1" x14ac:dyDescent="0.2"/>
    <row r="1259" s="57" customFormat="1" x14ac:dyDescent="0.2"/>
    <row r="1260" s="57" customFormat="1" x14ac:dyDescent="0.2"/>
    <row r="1261" s="57" customFormat="1" x14ac:dyDescent="0.2"/>
    <row r="1262" s="57" customFormat="1" x14ac:dyDescent="0.2"/>
    <row r="1263" s="57" customFormat="1" x14ac:dyDescent="0.2"/>
    <row r="1264" s="57" customFormat="1" x14ac:dyDescent="0.2"/>
    <row r="1265" spans="1:3" s="57" customFormat="1" x14ac:dyDescent="0.2"/>
    <row r="1266" spans="1:3" s="57" customFormat="1" x14ac:dyDescent="0.2"/>
    <row r="1267" spans="1:3" s="57" customFormat="1" x14ac:dyDescent="0.2"/>
    <row r="1268" spans="1:3" s="57" customFormat="1" x14ac:dyDescent="0.2"/>
    <row r="1269" spans="1:3" s="57" customFormat="1" x14ac:dyDescent="0.2"/>
    <row r="1270" spans="1:3" s="57" customFormat="1" x14ac:dyDescent="0.2"/>
    <row r="1271" spans="1:3" s="57" customFormat="1" x14ac:dyDescent="0.2"/>
    <row r="1272" spans="1:3" s="57" customFormat="1" x14ac:dyDescent="0.2"/>
    <row r="1273" spans="1:3" s="57" customFormat="1" x14ac:dyDescent="0.2"/>
    <row r="1274" spans="1:3" s="57" customFormat="1" x14ac:dyDescent="0.2"/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57"/>
      <c r="B1292" s="57"/>
      <c r="C1292" s="57"/>
    </row>
    <row r="1293" spans="1:3" x14ac:dyDescent="0.2">
      <c r="A1293" s="57"/>
      <c r="B1293" s="57"/>
      <c r="C1293" s="57"/>
    </row>
    <row r="1294" spans="1:3" x14ac:dyDescent="0.2">
      <c r="A1294" s="57"/>
      <c r="B1294" s="57"/>
      <c r="C1294" s="57"/>
    </row>
    <row r="1295" spans="1:3" x14ac:dyDescent="0.2">
      <c r="A1295" s="57"/>
      <c r="B1295" s="57"/>
      <c r="C1295" s="57"/>
    </row>
    <row r="1296" spans="1:3" x14ac:dyDescent="0.2">
      <c r="A1296" s="57"/>
      <c r="B1296" s="57"/>
      <c r="C1296" s="57"/>
    </row>
    <row r="1297" spans="1:3" x14ac:dyDescent="0.2">
      <c r="A1297" s="57"/>
      <c r="B1297" s="57"/>
      <c r="C1297" s="57"/>
    </row>
    <row r="1298" spans="1:3" x14ac:dyDescent="0.2">
      <c r="A1298" s="57"/>
      <c r="B1298" s="57"/>
      <c r="C1298" s="57"/>
    </row>
    <row r="1299" spans="1:3" x14ac:dyDescent="0.2">
      <c r="A1299" s="57"/>
      <c r="B1299" s="57"/>
      <c r="C1299" s="57"/>
    </row>
    <row r="1300" spans="1:3" x14ac:dyDescent="0.2">
      <c r="A1300" s="57"/>
      <c r="B1300" s="57"/>
      <c r="C1300" s="57"/>
    </row>
    <row r="1301" spans="1:3" x14ac:dyDescent="0.2">
      <c r="A1301" s="57"/>
      <c r="B1301" s="57"/>
      <c r="C1301" s="57"/>
    </row>
    <row r="1302" spans="1:3" x14ac:dyDescent="0.2">
      <c r="A1302" s="57"/>
      <c r="B1302" s="57"/>
      <c r="C1302" s="57"/>
    </row>
    <row r="1303" spans="1:3" x14ac:dyDescent="0.2">
      <c r="A1303" s="57"/>
      <c r="B1303" s="57"/>
      <c r="C1303" s="57"/>
    </row>
    <row r="1304" spans="1:3" x14ac:dyDescent="0.2">
      <c r="A1304" s="57"/>
      <c r="B1304" s="57"/>
      <c r="C1304" s="57"/>
    </row>
    <row r="1305" spans="1:3" x14ac:dyDescent="0.2">
      <c r="A1305" s="57"/>
      <c r="B1305" s="57"/>
      <c r="C1305" s="57"/>
    </row>
    <row r="1306" spans="1:3" x14ac:dyDescent="0.2">
      <c r="A1306" s="57"/>
      <c r="B1306" s="57"/>
      <c r="C1306" s="57"/>
    </row>
    <row r="1307" spans="1:3" x14ac:dyDescent="0.2">
      <c r="A1307" s="57"/>
      <c r="B1307" s="57"/>
      <c r="C1307" s="57"/>
    </row>
    <row r="1308" spans="1:3" x14ac:dyDescent="0.2">
      <c r="A1308" s="57"/>
      <c r="B1308" s="57"/>
      <c r="C1308" s="57"/>
    </row>
    <row r="1309" spans="1:3" x14ac:dyDescent="0.2">
      <c r="A1309" s="57"/>
      <c r="B1309" s="57"/>
      <c r="C1309" s="57"/>
    </row>
    <row r="1310" spans="1:3" x14ac:dyDescent="0.2">
      <c r="A1310" s="57"/>
      <c r="B1310" s="57"/>
      <c r="C1310" s="57"/>
    </row>
    <row r="1311" spans="1:3" x14ac:dyDescent="0.2">
      <c r="A1311" s="57"/>
      <c r="B1311" s="57"/>
      <c r="C1311" s="57"/>
    </row>
    <row r="1312" spans="1:3" x14ac:dyDescent="0.2">
      <c r="A1312" s="40"/>
      <c r="B1312" s="40"/>
      <c r="C1312" s="40"/>
    </row>
    <row r="1313" spans="1:3" x14ac:dyDescent="0.2">
      <c r="A1313" s="40"/>
      <c r="B1313" s="40"/>
      <c r="C1313" s="40"/>
    </row>
    <row r="1314" spans="1:3" x14ac:dyDescent="0.2">
      <c r="A1314" s="40"/>
      <c r="B1314" s="40"/>
      <c r="C1314" s="40"/>
    </row>
    <row r="1315" spans="1:3" x14ac:dyDescent="0.2">
      <c r="A1315" s="40"/>
      <c r="B1315" s="40"/>
      <c r="C1315" s="40"/>
    </row>
    <row r="1316" spans="1:3" x14ac:dyDescent="0.2">
      <c r="A1316" s="40"/>
      <c r="B1316" s="40"/>
      <c r="C1316" s="40"/>
    </row>
    <row r="1317" spans="1:3" x14ac:dyDescent="0.2">
      <c r="A1317" s="40"/>
      <c r="B1317" s="40"/>
      <c r="C1317" s="40"/>
    </row>
    <row r="1318" spans="1:3" x14ac:dyDescent="0.2">
      <c r="A1318" s="40"/>
      <c r="B1318" s="40"/>
      <c r="C1318" s="40"/>
    </row>
    <row r="1319" spans="1:3" x14ac:dyDescent="0.2">
      <c r="A1319" s="40"/>
      <c r="B1319" s="40"/>
      <c r="C1319" s="40"/>
    </row>
    <row r="1320" spans="1:3" x14ac:dyDescent="0.2">
      <c r="A1320" s="40"/>
      <c r="B1320" s="40"/>
      <c r="C1320" s="40"/>
    </row>
    <row r="1321" spans="1:3" x14ac:dyDescent="0.2">
      <c r="A1321" s="40"/>
      <c r="B1321" s="40"/>
      <c r="C1321" s="40"/>
    </row>
    <row r="1322" spans="1:3" x14ac:dyDescent="0.2">
      <c r="A1322" s="40"/>
      <c r="B1322" s="40"/>
      <c r="C1322" s="40"/>
    </row>
    <row r="1323" spans="1:3" x14ac:dyDescent="0.2">
      <c r="A1323" s="40"/>
      <c r="B1323" s="40"/>
      <c r="C1323" s="40"/>
    </row>
    <row r="1324" spans="1:3" x14ac:dyDescent="0.2">
      <c r="A1324" s="40"/>
      <c r="B1324" s="40"/>
      <c r="C1324" s="40"/>
    </row>
    <row r="1325" spans="1:3" x14ac:dyDescent="0.2">
      <c r="A1325" s="40"/>
      <c r="B1325" s="40"/>
      <c r="C1325" s="40"/>
    </row>
    <row r="1326" spans="1:3" x14ac:dyDescent="0.2">
      <c r="A1326" s="40"/>
      <c r="B1326" s="40"/>
      <c r="C1326" s="40"/>
    </row>
    <row r="1327" spans="1:3" x14ac:dyDescent="0.2">
      <c r="A1327" s="40"/>
      <c r="B1327" s="40"/>
      <c r="C1327" s="40"/>
    </row>
    <row r="1328" spans="1:3" x14ac:dyDescent="0.2">
      <c r="A1328" s="40"/>
      <c r="B1328" s="40"/>
      <c r="C1328" s="40"/>
    </row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  <row r="7974" s="40" customFormat="1" x14ac:dyDescent="0.2"/>
    <row r="7975" s="40" customFormat="1" x14ac:dyDescent="0.2"/>
    <row r="7976" s="40" customFormat="1" x14ac:dyDescent="0.2"/>
    <row r="7977" s="40" customFormat="1" x14ac:dyDescent="0.2"/>
    <row r="7978" s="40" customFormat="1" x14ac:dyDescent="0.2"/>
    <row r="7979" s="40" customFormat="1" x14ac:dyDescent="0.2"/>
    <row r="7980" s="40" customFormat="1" x14ac:dyDescent="0.2"/>
    <row r="7981" s="40" customFormat="1" x14ac:dyDescent="0.2"/>
    <row r="7982" s="40" customFormat="1" x14ac:dyDescent="0.2"/>
    <row r="7983" s="40" customFormat="1" x14ac:dyDescent="0.2"/>
    <row r="7984" s="40" customFormat="1" x14ac:dyDescent="0.2"/>
    <row r="7985" s="40" customFormat="1" x14ac:dyDescent="0.2"/>
    <row r="7986" s="40" customFormat="1" x14ac:dyDescent="0.2"/>
    <row r="7987" s="40" customFormat="1" x14ac:dyDescent="0.2"/>
    <row r="7988" s="40" customFormat="1" x14ac:dyDescent="0.2"/>
    <row r="7989" s="40" customFormat="1" x14ac:dyDescent="0.2"/>
    <row r="7990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rashoda'!Ispis_naslova</vt:lpstr>
      <vt:lpstr>'Posebni dio'!Ispis_naslova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Melita Crkvenac</cp:lastModifiedBy>
  <cp:lastPrinted>2026-03-27T13:38:34Z</cp:lastPrinted>
  <dcterms:created xsi:type="dcterms:W3CDTF">2022-08-12T12:51:27Z</dcterms:created>
  <dcterms:modified xsi:type="dcterms:W3CDTF">2026-03-27T13:47:07Z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