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rashoda'!$B$1:$L$69</definedName>
    <definedName name="_xlnm.Print_Area" localSheetId="6">'Posebni dio'!$A$1:$F$85</definedName>
    <definedName name="_xlnm.Print_Area" localSheetId="0">SAŽETAK!$B$1:$L$27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3" i="15"/>
  <c r="F50" i="15"/>
  <c r="E50" i="15"/>
  <c r="D50" i="15"/>
  <c r="C50" i="15"/>
  <c r="F49" i="15"/>
  <c r="E49" i="15"/>
  <c r="D49" i="15"/>
  <c r="C49" i="15"/>
  <c r="F48" i="15"/>
  <c r="E48" i="15"/>
  <c r="D48" i="15"/>
  <c r="C48" i="15"/>
  <c r="F45" i="15"/>
  <c r="E45" i="15"/>
  <c r="D45" i="15"/>
  <c r="C45" i="15"/>
  <c r="F44" i="15"/>
  <c r="E44" i="15"/>
  <c r="D44" i="15"/>
  <c r="C44" i="15"/>
  <c r="F40" i="15"/>
  <c r="E40" i="15"/>
  <c r="D40" i="15"/>
  <c r="C40" i="15"/>
  <c r="F31" i="15"/>
  <c r="E31" i="15"/>
  <c r="D31" i="15"/>
  <c r="C31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J58" i="3"/>
  <c r="I58" i="3"/>
  <c r="H58" i="3"/>
  <c r="G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<sst xmlns="http://schemas.openxmlformats.org/spreadsheetml/2006/main" count="380" uniqueCount="180">
  <si>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</si>
  <si>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</si>
  <si>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</si>
  <si>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</si>
  <si>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</si>
  <si>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</si>
  <si>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</si>
  <si>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</si>
  <si>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</si>
  <si>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</si>
  <si>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</si>
  <si>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</si>
  <si>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</si>
  <si>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</si>
  <si>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</si>
  <si>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</si>
  <si>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</si>
  <si>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</si>
  <si>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</si>
  <si>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</si>
  <si>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</si>
  <si>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</si>
  <si>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</si>
  <si>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</si>
  <si>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</si>
  <si>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</si>
  <si>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</si>
  <si>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</si>
  <si>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</si>
  <si>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</si>
  <si>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</si>
  <si>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</si>
  <si>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</si>
  <si>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</si>
  <si>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</si>
  <si>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</si>
  <si>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</si>
  <si>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</si>
  <si>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</si>
  <si>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</si>
  <si>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</si>
  <si>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</si>
  <si>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</si>
  <si>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</si>
  <si>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</si>
  <si>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</si>
  <si>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</si>
  <si>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</si>
  <si>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</si>
  <si>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</si>
  <si>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</si>
  <si>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</si>
  <si>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</si>
  <si>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</si>
  <si>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</si>
  <si>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</si>
  <si>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</si>
  <si>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</si>
  <si>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</si>
  <si>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</si>
  <si>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</si>
  <si>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</si>
  <si>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</si>
  <si>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</si>
  <si>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</si>
  <si>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</si>
  <si>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</si>
  <si>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</si>
  <si>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</si>
  <si>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</si>
  <si>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</si>
  <si>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</si>
  <si>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</si>
  <si>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</si>
  <si>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</si>
  <si>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</si>
  <si>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</si>
  <si>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</si>
  <si>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</si>
  <si>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</si>
  <si>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</si>
  <si>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</si>
  <si>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</si>
  <si>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</si>
  <si>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</si>
  <si>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</si>
  <si>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</si>
  <si>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</si>
  <si>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</si>
  <si>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</si>
  <si>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</si>
  <si>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</si>
  <si>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</si>
  <si>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</si>
  <si>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</si>
  <si>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</si>
  <si>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</si>
  <si>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</si>
  <si>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</si>
  <si>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</si>
  <si>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</si>
  <si>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</si>
  <si>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</si>
  <si>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</si>
  <si>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</si>
  <si>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</si>
  <si>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</si>
  <si>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</si>
  <si>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</si>
  <si>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</si>
  <si>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</si>
  <si>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</si>
  <si>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</si>
  <si>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</si>
  <si>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</si>
  <si>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</si>
  <si>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</si>
  <si>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</si>
  <si>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</si>
  <si>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</si>
  <si>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</si>
  <si>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</si>
  <si>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</si>
  <si>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329</t>
  </si>
  <si>
    <t>OSTALI NESPOMENUTI RASHODI POSLOVANJA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</si>
  <si>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</si>
  <si>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</si>
  <si>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</si>
  <si>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</si>
  <si>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</si>
  <si>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</si>
  <si>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</si>
  <si>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</si>
  <si>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</si>
  <si>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</si>
  <si>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</si>
  <si>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</si>
  <si>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</si>
  <si>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</si>
  <si>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</si>
  <si>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</si>
  <si>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</si>
  <si>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</si>
  <si>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</si>
  <si>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</si>
  <si>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</si>
  <si>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</si>
  <si>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</si>
  <si>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</si>
  <si>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</si>
  <si>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</si>
  <si>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</si>
  <si>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</si>
  <si>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</si>
  <si>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</si>
  <si>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</si>
  <si>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46841 RADNI SUD U ZAGREBU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</si>
  <si>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</si>
  <si>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</si>
  <si>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</si>
  <si>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</si>
  <si>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</si>
  <si>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</si>
  <si>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</si>
  <si>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</si>
  <si>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</si>
  <si>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</si>
  <si>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6712</t>
  </si>
  <si>
    <t>PRIHODI ZA FINANC.RASHODA ZA NABAVU NEFIN.IMOVINE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</si>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</sst>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view="pageBreakPreview" zoomScale="60" zoomScaleNormal="100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2299346.9300000002</v>
      </c>
      <c r="H10" s="86">
        <v>2762794</v>
      </c>
      <c r="I10" s="86">
        <v>2670747</v>
      </c>
      <c r="J10" s="86">
        <v>2669994.64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2299346.9300000002</v>
      </c>
      <c r="H12" s="87">
        <f>ROUND(H10+H11,2)</f>
        <v>2762794</v>
      </c>
      <c r="I12" s="87">
        <f>ROUND(I10+I11,2)</f>
        <v>2670747</v>
      </c>
      <c r="J12" s="87">
        <f>ROUND(J10+J11,2)</f>
        <v>2669994.64</v>
      </c>
      <c r="K12" s="88">
        <f>J12/G12*100</f>
        <v>116.119694908328</v>
      </c>
      <c r="L12" s="88">
        <f>J12/I12*100</f>
        <v>99.971829604226798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2298743.67</v>
      </c>
      <c r="H13" s="86">
        <v>2762594</v>
      </c>
      <c r="I13" s="86">
        <v>2670547</v>
      </c>
      <c r="J13" s="86">
        <v>2669849.4300000002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901.24</v>
      </c>
      <c r="H14" s="86">
        <v>200</v>
      </c>
      <c r="I14" s="86">
        <v>200</v>
      </c>
      <c r="J14" s="86">
        <v>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2299644.91</v>
      </c>
      <c r="H15" s="87">
        <f>ROUND(H13+H14,2)</f>
        <v>2762794</v>
      </c>
      <c r="I15" s="87">
        <f>ROUND(I13+I14,2)</f>
        <v>2670747</v>
      </c>
      <c r="J15" s="87">
        <f>ROUND(J13+J14,2)</f>
        <v>2669849.4300000002</v>
      </c>
      <c r="K15" s="88">
        <f>J15/G15*100</f>
        <v>116.09833406845399</v>
      </c>
      <c r="L15" s="88">
        <f>J15/I15*100</f>
        <v>99.966392548601604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-297.98</v>
      </c>
      <c r="H16" s="90">
        <f>ROUND(H12-H15,2)</f>
        <v>0</v>
      </c>
      <c r="I16" s="90">
        <f>ROUND(I12-I15,2)</f>
        <v>0</v>
      </c>
      <c r="J16" s="90">
        <f>ROUND(J12-J15,2)</f>
        <v>145.21</v>
      </c>
      <c r="K16" s="88">
        <f>J16/G16*100</f>
        <v>-48.731458487146803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381.43</v>
      </c>
      <c r="H24" s="86"/>
      <c r="I24" s="86"/>
      <c r="J24" s="86">
        <v>83.45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-83.45</v>
      </c>
      <c r="H25" s="86"/>
      <c r="I25" s="86"/>
      <c r="J25" s="86">
        <v>-228.66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297.98</v>
      </c>
      <c r="H26" s="94">
        <f>ROUND(H24+H25,2)</f>
        <v>0</v>
      </c>
      <c r="I26" s="94">
        <f>ROUND(I24+I25,2)</f>
        <v>0</v>
      </c>
      <c r="J26" s="94">
        <f>ROUND(J24+J25,2)</f>
        <v>-145.21</v>
      </c>
      <c r="K26" s="93">
        <f>J26/G26*100</f>
        <v>-48.731458487146803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5"/>
  <sheetViews>
    <sheetView view="pageBreakPreview" zoomScale="6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2299346.9299999997</v>
      </c>
      <c r="H10" s="65">
        <f>H11</f>
        <v>2762794</v>
      </c>
      <c r="I10" s="65">
        <f>I11</f>
        <v>2670747</v>
      </c>
      <c r="J10" s="65">
        <f>J11</f>
        <v>2669994.64</v>
      </c>
      <c r="K10" s="69">
        <f t="shared" ref="K10:K20" si="0">(J10*100)/G10</f>
        <v>116.11969490832774</v>
      </c>
      <c r="L10" s="69">
        <f t="shared" ref="L10:L20" si="1">(J10*100)/I10</f>
        <v>99.971829604226826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2299346.9299999997</v>
      </c>
      <c r="H11" s="65">
        <f>H12+H15+H18</f>
        <v>2762794</v>
      </c>
      <c r="I11" s="65">
        <f>I12+I15+I18</f>
        <v>2670747</v>
      </c>
      <c r="J11" s="65">
        <f>J12+J15+J18</f>
        <v>2669994.64</v>
      </c>
      <c r="K11" s="65">
        <f t="shared" si="0"/>
        <v>116.11969490832774</v>
      </c>
      <c r="L11" s="65">
        <f t="shared" si="1"/>
        <v>99.971829604226826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54.01</v>
      </c>
      <c r="H12" s="65">
        <f t="shared" si="2"/>
        <v>0</v>
      </c>
      <c r="I12" s="65">
        <f t="shared" si="2"/>
        <v>0</v>
      </c>
      <c r="J12" s="65">
        <f t="shared" si="2"/>
        <v>36.270000000000003</v>
      </c>
      <c r="K12" s="65">
        <f t="shared" si="0"/>
        <v>67.154230698018893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54.01</v>
      </c>
      <c r="H13" s="65">
        <f t="shared" si="2"/>
        <v>0</v>
      </c>
      <c r="I13" s="65">
        <f t="shared" si="2"/>
        <v>0</v>
      </c>
      <c r="J13" s="65">
        <f t="shared" si="2"/>
        <v>36.270000000000003</v>
      </c>
      <c r="K13" s="65">
        <f t="shared" si="0"/>
        <v>67.154230698018893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54.01</v>
      </c>
      <c r="H14" s="66">
        <v>0</v>
      </c>
      <c r="I14" s="66">
        <v>0</v>
      </c>
      <c r="J14" s="66">
        <v>36.270000000000003</v>
      </c>
      <c r="K14" s="66">
        <f t="shared" si="0"/>
        <v>67.154230698018893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549.25</v>
      </c>
      <c r="H15" s="65">
        <f t="shared" si="3"/>
        <v>300</v>
      </c>
      <c r="I15" s="65">
        <f t="shared" si="3"/>
        <v>300</v>
      </c>
      <c r="J15" s="65">
        <f t="shared" si="3"/>
        <v>108.94</v>
      </c>
      <c r="K15" s="65">
        <f t="shared" si="0"/>
        <v>19.834319526627219</v>
      </c>
      <c r="L15" s="65">
        <f t="shared" si="1"/>
        <v>36.313333333333333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549.25</v>
      </c>
      <c r="H16" s="65">
        <f t="shared" si="3"/>
        <v>300</v>
      </c>
      <c r="I16" s="65">
        <f t="shared" si="3"/>
        <v>300</v>
      </c>
      <c r="J16" s="65">
        <f t="shared" si="3"/>
        <v>108.94</v>
      </c>
      <c r="K16" s="65">
        <f t="shared" si="0"/>
        <v>19.834319526627219</v>
      </c>
      <c r="L16" s="65">
        <f t="shared" si="1"/>
        <v>36.313333333333333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549.25</v>
      </c>
      <c r="H17" s="66">
        <v>300</v>
      </c>
      <c r="I17" s="66">
        <v>300</v>
      </c>
      <c r="J17" s="66">
        <v>108.94</v>
      </c>
      <c r="K17" s="66">
        <f t="shared" si="0"/>
        <v>19.834319526627219</v>
      </c>
      <c r="L17" s="66">
        <f t="shared" si="1"/>
        <v>36.313333333333333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2298743.67</v>
      </c>
      <c r="H18" s="65">
        <f t="shared" si="4"/>
        <v>2762494</v>
      </c>
      <c r="I18" s="65">
        <f t="shared" si="4"/>
        <v>2670447</v>
      </c>
      <c r="J18" s="65">
        <f t="shared" si="4"/>
        <v>2669849.4300000002</v>
      </c>
      <c r="K18" s="65">
        <f t="shared" si="0"/>
        <v>116.14385130639643</v>
      </c>
      <c r="L18" s="65">
        <f t="shared" si="1"/>
        <v>99.977622847410942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2298743.67</v>
      </c>
      <c r="H19" s="65">
        <f t="shared" si="4"/>
        <v>2762494</v>
      </c>
      <c r="I19" s="65">
        <f t="shared" si="4"/>
        <v>2670447</v>
      </c>
      <c r="J19" s="65">
        <f t="shared" si="4"/>
        <v>2669849.4300000002</v>
      </c>
      <c r="K19" s="65">
        <f t="shared" si="0"/>
        <v>116.14385130639643</v>
      </c>
      <c r="L19" s="65">
        <f t="shared" si="1"/>
        <v>99.977622847410942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2298743.67</v>
      </c>
      <c r="H20" s="66">
        <v>2762494</v>
      </c>
      <c r="I20" s="66">
        <v>2670447</v>
      </c>
      <c r="J20" s="66">
        <v>2669849.4300000002</v>
      </c>
      <c r="K20" s="66">
        <f t="shared" si="0"/>
        <v>116.14385130639643</v>
      </c>
      <c r="L20" s="66">
        <f t="shared" si="1"/>
        <v>99.977622847410942</v>
      </c>
    </row>
    <row r="21" spans="2:12" x14ac:dyDescent="0.25">
      <c r="F21" s="35"/>
    </row>
    <row r="22" spans="2:12" x14ac:dyDescent="0.25">
      <c r="F22" s="35"/>
    </row>
    <row r="23" spans="2:12" ht="36.75" customHeight="1" x14ac:dyDescent="0.25">
      <c r="B23" s="117" t="s">
        <v>3</v>
      </c>
      <c r="C23" s="118"/>
      <c r="D23" s="118"/>
      <c r="E23" s="118"/>
      <c r="F23" s="119"/>
      <c r="G23" s="28" t="s">
        <v>46</v>
      </c>
      <c r="H23" s="28" t="s">
        <v>43</v>
      </c>
      <c r="I23" s="28" t="s">
        <v>44</v>
      </c>
      <c r="J23" s="28" t="s">
        <v>47</v>
      </c>
      <c r="K23" s="28" t="s">
        <v>6</v>
      </c>
      <c r="L23" s="28" t="s">
        <v>22</v>
      </c>
    </row>
    <row r="24" spans="2:12" x14ac:dyDescent="0.25">
      <c r="B24" s="120">
        <v>1</v>
      </c>
      <c r="C24" s="121"/>
      <c r="D24" s="121"/>
      <c r="E24" s="121"/>
      <c r="F24" s="122"/>
      <c r="G24" s="30">
        <v>2</v>
      </c>
      <c r="H24" s="30">
        <v>3</v>
      </c>
      <c r="I24" s="30">
        <v>4</v>
      </c>
      <c r="J24" s="30">
        <v>5</v>
      </c>
      <c r="K24" s="30" t="s">
        <v>13</v>
      </c>
      <c r="L24" s="30" t="s">
        <v>14</v>
      </c>
    </row>
    <row r="25" spans="2:12" x14ac:dyDescent="0.25">
      <c r="B25" s="65"/>
      <c r="C25" s="66"/>
      <c r="D25" s="67"/>
      <c r="E25" s="68"/>
      <c r="F25" s="8" t="s">
        <v>21</v>
      </c>
      <c r="G25" s="65">
        <f>G26+G61</f>
        <v>2299644.9100000006</v>
      </c>
      <c r="H25" s="65">
        <f>H26+H61</f>
        <v>2762794</v>
      </c>
      <c r="I25" s="65">
        <f>I26+I61</f>
        <v>2670747</v>
      </c>
      <c r="J25" s="65">
        <f>J26+J61</f>
        <v>2669849.4299999997</v>
      </c>
      <c r="K25" s="70">
        <f t="shared" ref="K25:K64" si="5">(J25*100)/G25</f>
        <v>116.09833406845404</v>
      </c>
      <c r="L25" s="70">
        <f t="shared" ref="L25:L64" si="6">(J25*100)/I25</f>
        <v>99.966392548601576</v>
      </c>
    </row>
    <row r="26" spans="2:12" x14ac:dyDescent="0.25">
      <c r="B26" s="65" t="s">
        <v>70</v>
      </c>
      <c r="C26" s="65"/>
      <c r="D26" s="65"/>
      <c r="E26" s="65"/>
      <c r="F26" s="65" t="s">
        <v>71</v>
      </c>
      <c r="G26" s="65">
        <f>G27+G35+G57</f>
        <v>2298743.6700000004</v>
      </c>
      <c r="H26" s="65">
        <f>H27+H35+H57</f>
        <v>2762594</v>
      </c>
      <c r="I26" s="65">
        <f>I27+I35+I57</f>
        <v>2670547</v>
      </c>
      <c r="J26" s="65">
        <f>J27+J35+J57</f>
        <v>2669849.4299999997</v>
      </c>
      <c r="K26" s="65">
        <f t="shared" si="5"/>
        <v>116.1438513063964</v>
      </c>
      <c r="L26" s="65">
        <f t="shared" si="6"/>
        <v>99.973879134124957</v>
      </c>
    </row>
    <row r="27" spans="2:12" x14ac:dyDescent="0.25">
      <c r="B27" s="65"/>
      <c r="C27" s="65" t="s">
        <v>72</v>
      </c>
      <c r="D27" s="65"/>
      <c r="E27" s="65"/>
      <c r="F27" s="65" t="s">
        <v>73</v>
      </c>
      <c r="G27" s="65">
        <f>G28+G31+G33</f>
        <v>2159972.41</v>
      </c>
      <c r="H27" s="65">
        <f>H28+H31+H33</f>
        <v>2571254</v>
      </c>
      <c r="I27" s="65">
        <f>I28+I31+I33</f>
        <v>2523054</v>
      </c>
      <c r="J27" s="65">
        <f>J28+J31+J33</f>
        <v>2522754.38</v>
      </c>
      <c r="K27" s="65">
        <f t="shared" si="5"/>
        <v>116.79567610773324</v>
      </c>
      <c r="L27" s="65">
        <f t="shared" si="6"/>
        <v>99.988124709181804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G29+G30</f>
        <v>1808730.08</v>
      </c>
      <c r="H28" s="65">
        <f>H29+H30</f>
        <v>2152997</v>
      </c>
      <c r="I28" s="65">
        <f>I29+I30</f>
        <v>2117297</v>
      </c>
      <c r="J28" s="65">
        <f>J29+J30</f>
        <v>2117166.84</v>
      </c>
      <c r="K28" s="65">
        <f t="shared" si="5"/>
        <v>117.0526693513053</v>
      </c>
      <c r="L28" s="65">
        <f t="shared" si="6"/>
        <v>99.99385253934615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1789880.25</v>
      </c>
      <c r="H29" s="66">
        <v>2130647</v>
      </c>
      <c r="I29" s="66">
        <v>2099747</v>
      </c>
      <c r="J29" s="66">
        <v>2099703.17</v>
      </c>
      <c r="K29" s="66">
        <f t="shared" si="5"/>
        <v>117.30970102608819</v>
      </c>
      <c r="L29" s="66">
        <f t="shared" si="6"/>
        <v>99.99791260566154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18849.830000000002</v>
      </c>
      <c r="H30" s="66">
        <v>22350</v>
      </c>
      <c r="I30" s="66">
        <v>17550</v>
      </c>
      <c r="J30" s="66">
        <v>17463.669999999998</v>
      </c>
      <c r="K30" s="66">
        <f t="shared" si="5"/>
        <v>92.646299727902047</v>
      </c>
      <c r="L30" s="66">
        <f t="shared" si="6"/>
        <v>99.50809116809117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62983.75</v>
      </c>
      <c r="H31" s="65">
        <f>H32</f>
        <v>69294</v>
      </c>
      <c r="I31" s="65">
        <f>I32</f>
        <v>61594</v>
      </c>
      <c r="J31" s="65">
        <f>J32</f>
        <v>61523.95</v>
      </c>
      <c r="K31" s="65">
        <f t="shared" si="5"/>
        <v>97.682259312918021</v>
      </c>
      <c r="L31" s="65">
        <f t="shared" si="6"/>
        <v>99.886271390070462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62983.75</v>
      </c>
      <c r="H32" s="66">
        <v>69294</v>
      </c>
      <c r="I32" s="66">
        <v>61594</v>
      </c>
      <c r="J32" s="66">
        <v>61523.95</v>
      </c>
      <c r="K32" s="66">
        <f t="shared" si="5"/>
        <v>97.682259312918021</v>
      </c>
      <c r="L32" s="66">
        <f t="shared" si="6"/>
        <v>99.886271390070462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</f>
        <v>288258.58</v>
      </c>
      <c r="H33" s="65">
        <f>H34</f>
        <v>348963</v>
      </c>
      <c r="I33" s="65">
        <f>I34</f>
        <v>344163</v>
      </c>
      <c r="J33" s="65">
        <f>J34</f>
        <v>344063.59</v>
      </c>
      <c r="K33" s="65">
        <f t="shared" si="5"/>
        <v>119.35935783767476</v>
      </c>
      <c r="L33" s="65">
        <f t="shared" si="6"/>
        <v>99.971115430769729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288258.58</v>
      </c>
      <c r="H34" s="66">
        <v>348963</v>
      </c>
      <c r="I34" s="66">
        <v>344163</v>
      </c>
      <c r="J34" s="66">
        <v>344063.59</v>
      </c>
      <c r="K34" s="66">
        <f t="shared" si="5"/>
        <v>119.35935783767476</v>
      </c>
      <c r="L34" s="66">
        <f t="shared" si="6"/>
        <v>99.971115430769729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G36+G41+G44+G53</f>
        <v>137503.29</v>
      </c>
      <c r="H35" s="65">
        <f>H36+H41+H44+H53</f>
        <v>189640</v>
      </c>
      <c r="I35" s="65">
        <f>I36+I41+I44+I53</f>
        <v>146033</v>
      </c>
      <c r="J35" s="65">
        <f>J36+J41+J44+J53</f>
        <v>145640.79</v>
      </c>
      <c r="K35" s="65">
        <f t="shared" si="5"/>
        <v>105.91804021561956</v>
      </c>
      <c r="L35" s="65">
        <f t="shared" si="6"/>
        <v>99.73142371929633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G37+G38+G39+G40</f>
        <v>64637.460000000006</v>
      </c>
      <c r="H36" s="65">
        <f>H37+H38+H39+H40</f>
        <v>73600</v>
      </c>
      <c r="I36" s="65">
        <f>I37+I38+I39+I40</f>
        <v>66400</v>
      </c>
      <c r="J36" s="65">
        <f>J37+J38+J39+J40</f>
        <v>66212.850000000006</v>
      </c>
      <c r="K36" s="65">
        <f t="shared" si="5"/>
        <v>102.43727089523628</v>
      </c>
      <c r="L36" s="65">
        <f t="shared" si="6"/>
        <v>99.71814759036144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3747.5</v>
      </c>
      <c r="H37" s="66">
        <v>6840</v>
      </c>
      <c r="I37" s="66">
        <v>3740</v>
      </c>
      <c r="J37" s="66">
        <v>3701.85</v>
      </c>
      <c r="K37" s="66">
        <f t="shared" si="5"/>
        <v>98.781854569713147</v>
      </c>
      <c r="L37" s="66">
        <f t="shared" si="6"/>
        <v>98.979946524064175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58274.41</v>
      </c>
      <c r="H38" s="66">
        <v>63000</v>
      </c>
      <c r="I38" s="66">
        <v>59800</v>
      </c>
      <c r="J38" s="66">
        <v>59738</v>
      </c>
      <c r="K38" s="66">
        <f t="shared" si="5"/>
        <v>102.51154837946879</v>
      </c>
      <c r="L38" s="66">
        <f t="shared" si="6"/>
        <v>99.896321070234109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2273.5500000000002</v>
      </c>
      <c r="H39" s="66">
        <v>3260</v>
      </c>
      <c r="I39" s="66">
        <v>2360</v>
      </c>
      <c r="J39" s="66">
        <v>2359</v>
      </c>
      <c r="K39" s="66">
        <f t="shared" si="5"/>
        <v>103.75843944492092</v>
      </c>
      <c r="L39" s="66">
        <f t="shared" si="6"/>
        <v>99.957627118644069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342</v>
      </c>
      <c r="H40" s="66">
        <v>500</v>
      </c>
      <c r="I40" s="66">
        <v>500</v>
      </c>
      <c r="J40" s="66">
        <v>414</v>
      </c>
      <c r="K40" s="66">
        <f t="shared" si="5"/>
        <v>121.05263157894737</v>
      </c>
      <c r="L40" s="66">
        <f t="shared" si="6"/>
        <v>82.8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</f>
        <v>26286.48</v>
      </c>
      <c r="H41" s="65">
        <f>H42+H43</f>
        <v>43400</v>
      </c>
      <c r="I41" s="65">
        <f>I42+I43</f>
        <v>26711</v>
      </c>
      <c r="J41" s="65">
        <f>J42+J43</f>
        <v>26568.15</v>
      </c>
      <c r="K41" s="65">
        <f t="shared" si="5"/>
        <v>101.0715394377642</v>
      </c>
      <c r="L41" s="65">
        <f t="shared" si="6"/>
        <v>99.465201602336123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25440.07</v>
      </c>
      <c r="H42" s="66">
        <v>41400</v>
      </c>
      <c r="I42" s="66">
        <v>26011</v>
      </c>
      <c r="J42" s="66">
        <v>25910.65</v>
      </c>
      <c r="K42" s="66">
        <f t="shared" si="5"/>
        <v>101.84975906119756</v>
      </c>
      <c r="L42" s="66">
        <f t="shared" si="6"/>
        <v>99.614201683902962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846.41</v>
      </c>
      <c r="H43" s="66">
        <v>2000</v>
      </c>
      <c r="I43" s="66">
        <v>700</v>
      </c>
      <c r="J43" s="66">
        <v>657.5</v>
      </c>
      <c r="K43" s="66">
        <f t="shared" si="5"/>
        <v>77.681029288406336</v>
      </c>
      <c r="L43" s="66">
        <f t="shared" si="6"/>
        <v>93.928571428571431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</f>
        <v>46225.189999999995</v>
      </c>
      <c r="H44" s="65">
        <f>H45+H46+H47+H48+H49+H50+H51+H52</f>
        <v>69874</v>
      </c>
      <c r="I44" s="65">
        <f>I45+I46+I47+I48+I49+I50+I51+I52</f>
        <v>51974</v>
      </c>
      <c r="J44" s="65">
        <f>J45+J46+J47+J48+J49+J50+J51+J52</f>
        <v>51913.369999999995</v>
      </c>
      <c r="K44" s="65">
        <f t="shared" si="5"/>
        <v>112.3053685663596</v>
      </c>
      <c r="L44" s="65">
        <f t="shared" si="6"/>
        <v>99.883345518913302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24127.85</v>
      </c>
      <c r="H45" s="66">
        <v>32000</v>
      </c>
      <c r="I45" s="66">
        <v>24600</v>
      </c>
      <c r="J45" s="66">
        <v>24587.99</v>
      </c>
      <c r="K45" s="66">
        <f t="shared" si="5"/>
        <v>101.9070907685517</v>
      </c>
      <c r="L45" s="66">
        <f t="shared" si="6"/>
        <v>99.95117886178862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785.51</v>
      </c>
      <c r="H46" s="66">
        <v>8034</v>
      </c>
      <c r="I46" s="66">
        <v>3834</v>
      </c>
      <c r="J46" s="66">
        <v>3820.26</v>
      </c>
      <c r="K46" s="66">
        <f t="shared" si="5"/>
        <v>486.34135784394851</v>
      </c>
      <c r="L46" s="66">
        <f t="shared" si="6"/>
        <v>99.641627543035995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2370</v>
      </c>
      <c r="H47" s="66">
        <v>3500</v>
      </c>
      <c r="I47" s="66">
        <v>200</v>
      </c>
      <c r="J47" s="66">
        <v>180</v>
      </c>
      <c r="K47" s="66">
        <f t="shared" si="5"/>
        <v>7.5949367088607591</v>
      </c>
      <c r="L47" s="66">
        <f t="shared" si="6"/>
        <v>90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0</v>
      </c>
      <c r="H48" s="66">
        <v>0</v>
      </c>
      <c r="I48" s="66">
        <v>0</v>
      </c>
      <c r="J48" s="66">
        <v>101.39</v>
      </c>
      <c r="K48" s="66" t="e">
        <f t="shared" si="5"/>
        <v>#DIV/0!</v>
      </c>
      <c r="L48" s="66" t="e">
        <f t="shared" si="6"/>
        <v>#DIV/0!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15891.93</v>
      </c>
      <c r="H49" s="66">
        <v>18000</v>
      </c>
      <c r="I49" s="66">
        <v>16800</v>
      </c>
      <c r="J49" s="66">
        <v>16797</v>
      </c>
      <c r="K49" s="66">
        <f t="shared" si="5"/>
        <v>105.6951547105984</v>
      </c>
      <c r="L49" s="66">
        <f t="shared" si="6"/>
        <v>99.982142857142861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1280</v>
      </c>
      <c r="H50" s="66">
        <v>4320</v>
      </c>
      <c r="I50" s="66">
        <v>3920</v>
      </c>
      <c r="J50" s="66">
        <v>3840</v>
      </c>
      <c r="K50" s="66">
        <f t="shared" si="5"/>
        <v>300</v>
      </c>
      <c r="L50" s="66">
        <f t="shared" si="6"/>
        <v>97.959183673469383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19.920000000000002</v>
      </c>
      <c r="H51" s="66">
        <v>20</v>
      </c>
      <c r="I51" s="66">
        <v>20</v>
      </c>
      <c r="J51" s="66">
        <v>19.920000000000002</v>
      </c>
      <c r="K51" s="66">
        <f t="shared" si="5"/>
        <v>99.999999999999986</v>
      </c>
      <c r="L51" s="66">
        <f t="shared" si="6"/>
        <v>99.6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1749.98</v>
      </c>
      <c r="H52" s="66">
        <v>4000</v>
      </c>
      <c r="I52" s="66">
        <v>2600</v>
      </c>
      <c r="J52" s="66">
        <v>2566.81</v>
      </c>
      <c r="K52" s="66">
        <f t="shared" si="5"/>
        <v>146.67653344609653</v>
      </c>
      <c r="L52" s="66">
        <f t="shared" si="6"/>
        <v>98.723461538461535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G54+G55+G56</f>
        <v>354.15999999999997</v>
      </c>
      <c r="H53" s="65">
        <f>H54+H55+H56</f>
        <v>2766</v>
      </c>
      <c r="I53" s="65">
        <f>I54+I55+I56</f>
        <v>948</v>
      </c>
      <c r="J53" s="65">
        <f>J54+J55+J56</f>
        <v>946.42</v>
      </c>
      <c r="K53" s="65">
        <f t="shared" si="5"/>
        <v>267.22950079060314</v>
      </c>
      <c r="L53" s="65">
        <f t="shared" si="6"/>
        <v>99.833333333333329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158.21</v>
      </c>
      <c r="H54" s="66">
        <v>66</v>
      </c>
      <c r="I54" s="66">
        <v>396</v>
      </c>
      <c r="J54" s="66">
        <v>395.12</v>
      </c>
      <c r="K54" s="66">
        <f t="shared" si="5"/>
        <v>249.74401112445483</v>
      </c>
      <c r="L54" s="66">
        <f t="shared" si="6"/>
        <v>99.777777777777771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0</v>
      </c>
      <c r="H55" s="66">
        <v>1000</v>
      </c>
      <c r="I55" s="66">
        <v>0</v>
      </c>
      <c r="J55" s="66">
        <v>0</v>
      </c>
      <c r="K55" s="66" t="e">
        <f t="shared" si="5"/>
        <v>#DIV/0!</v>
      </c>
      <c r="L55" s="66" t="e">
        <f t="shared" si="6"/>
        <v>#DIV/0!</v>
      </c>
    </row>
    <row r="56" spans="2:12" x14ac:dyDescent="0.25">
      <c r="B56" s="66"/>
      <c r="C56" s="66"/>
      <c r="D56" s="66"/>
      <c r="E56" s="66" t="s">
        <v>129</v>
      </c>
      <c r="F56" s="66" t="s">
        <v>124</v>
      </c>
      <c r="G56" s="66">
        <v>195.95</v>
      </c>
      <c r="H56" s="66">
        <v>1700</v>
      </c>
      <c r="I56" s="66">
        <v>552</v>
      </c>
      <c r="J56" s="66">
        <v>551.29999999999995</v>
      </c>
      <c r="K56" s="66">
        <f t="shared" si="5"/>
        <v>281.34728247001789</v>
      </c>
      <c r="L56" s="66">
        <f t="shared" si="6"/>
        <v>99.873188405797094</v>
      </c>
    </row>
    <row r="57" spans="2:12" x14ac:dyDescent="0.25">
      <c r="B57" s="65"/>
      <c r="C57" s="65" t="s">
        <v>130</v>
      </c>
      <c r="D57" s="65"/>
      <c r="E57" s="65"/>
      <c r="F57" s="65" t="s">
        <v>131</v>
      </c>
      <c r="G57" s="65">
        <f>G58</f>
        <v>1267.97</v>
      </c>
      <c r="H57" s="65">
        <f>H58</f>
        <v>1700</v>
      </c>
      <c r="I57" s="65">
        <f>I58</f>
        <v>1460</v>
      </c>
      <c r="J57" s="65">
        <f>J58</f>
        <v>1454.26</v>
      </c>
      <c r="K57" s="65">
        <f t="shared" si="5"/>
        <v>114.69198798078818</v>
      </c>
      <c r="L57" s="65">
        <f t="shared" si="6"/>
        <v>99.606849315068487</v>
      </c>
    </row>
    <row r="58" spans="2:12" x14ac:dyDescent="0.25">
      <c r="B58" s="65"/>
      <c r="C58" s="65"/>
      <c r="D58" s="65" t="s">
        <v>132</v>
      </c>
      <c r="E58" s="65"/>
      <c r="F58" s="65" t="s">
        <v>133</v>
      </c>
      <c r="G58" s="65">
        <f>G59+G60</f>
        <v>1267.97</v>
      </c>
      <c r="H58" s="65">
        <f>H59+H60</f>
        <v>1700</v>
      </c>
      <c r="I58" s="65">
        <f>I59+I60</f>
        <v>1460</v>
      </c>
      <c r="J58" s="65">
        <f>J59+J60</f>
        <v>1454.26</v>
      </c>
      <c r="K58" s="65">
        <f t="shared" si="5"/>
        <v>114.69198798078818</v>
      </c>
      <c r="L58" s="65">
        <f t="shared" si="6"/>
        <v>99.606849315068487</v>
      </c>
    </row>
    <row r="59" spans="2:12" x14ac:dyDescent="0.25">
      <c r="B59" s="66"/>
      <c r="C59" s="66"/>
      <c r="D59" s="66"/>
      <c r="E59" s="66" t="s">
        <v>134</v>
      </c>
      <c r="F59" s="66" t="s">
        <v>135</v>
      </c>
      <c r="G59" s="66">
        <v>1267.97</v>
      </c>
      <c r="H59" s="66">
        <v>1695</v>
      </c>
      <c r="I59" s="66">
        <v>1455</v>
      </c>
      <c r="J59" s="66">
        <v>1453.75</v>
      </c>
      <c r="K59" s="66">
        <f t="shared" si="5"/>
        <v>114.65176620897971</v>
      </c>
      <c r="L59" s="66">
        <f t="shared" si="6"/>
        <v>99.914089347079042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0</v>
      </c>
      <c r="H60" s="66">
        <v>5</v>
      </c>
      <c r="I60" s="66">
        <v>5</v>
      </c>
      <c r="J60" s="66">
        <v>0.51</v>
      </c>
      <c r="K60" s="66" t="e">
        <f t="shared" si="5"/>
        <v>#DIV/0!</v>
      </c>
      <c r="L60" s="66">
        <f t="shared" si="6"/>
        <v>10.199999999999999</v>
      </c>
    </row>
    <row r="61" spans="2:12" x14ac:dyDescent="0.25">
      <c r="B61" s="65" t="s">
        <v>138</v>
      </c>
      <c r="C61" s="65"/>
      <c r="D61" s="65"/>
      <c r="E61" s="65"/>
      <c r="F61" s="65" t="s">
        <v>139</v>
      </c>
      <c r="G61" s="65">
        <f t="shared" ref="G61:J63" si="7">G62</f>
        <v>901.24</v>
      </c>
      <c r="H61" s="65">
        <f t="shared" si="7"/>
        <v>200</v>
      </c>
      <c r="I61" s="65">
        <f t="shared" si="7"/>
        <v>200</v>
      </c>
      <c r="J61" s="65">
        <f t="shared" si="7"/>
        <v>0</v>
      </c>
      <c r="K61" s="65">
        <f t="shared" si="5"/>
        <v>0</v>
      </c>
      <c r="L61" s="65">
        <f t="shared" si="6"/>
        <v>0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 t="shared" si="7"/>
        <v>901.24</v>
      </c>
      <c r="H62" s="65">
        <f t="shared" si="7"/>
        <v>200</v>
      </c>
      <c r="I62" s="65">
        <f t="shared" si="7"/>
        <v>200</v>
      </c>
      <c r="J62" s="65">
        <f t="shared" si="7"/>
        <v>0</v>
      </c>
      <c r="K62" s="65">
        <f t="shared" si="5"/>
        <v>0</v>
      </c>
      <c r="L62" s="65">
        <f t="shared" si="6"/>
        <v>0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 t="shared" si="7"/>
        <v>901.24</v>
      </c>
      <c r="H63" s="65">
        <f t="shared" si="7"/>
        <v>200</v>
      </c>
      <c r="I63" s="65">
        <f t="shared" si="7"/>
        <v>200</v>
      </c>
      <c r="J63" s="65">
        <f t="shared" si="7"/>
        <v>0</v>
      </c>
      <c r="K63" s="65">
        <f t="shared" si="5"/>
        <v>0</v>
      </c>
      <c r="L63" s="65">
        <f t="shared" si="6"/>
        <v>0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901.24</v>
      </c>
      <c r="H64" s="66">
        <v>200</v>
      </c>
      <c r="I64" s="66">
        <v>200</v>
      </c>
      <c r="J64" s="66">
        <v>0</v>
      </c>
      <c r="K64" s="66">
        <f t="shared" si="5"/>
        <v>0</v>
      </c>
      <c r="L64" s="66">
        <f t="shared" si="6"/>
        <v>0</v>
      </c>
    </row>
    <row r="65" spans="2:12" x14ac:dyDescent="0.25">
      <c r="B65" s="65"/>
      <c r="C65" s="66"/>
      <c r="D65" s="67"/>
      <c r="E65" s="68"/>
      <c r="F65" s="8"/>
      <c r="G65" s="65"/>
      <c r="H65" s="65"/>
      <c r="I65" s="65"/>
      <c r="J65" s="65"/>
      <c r="K65" s="70"/>
      <c r="L65" s="70"/>
    </row>
  </sheetData>
  <mergeCells count="7">
    <mergeCell ref="B23:F23"/>
    <mergeCell ref="B24:F24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7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2299346.9299999997</v>
      </c>
      <c r="D6" s="71">
        <f>D7+D9+D11</f>
        <v>2762794</v>
      </c>
      <c r="E6" s="71">
        <f>E7+E9+E11</f>
        <v>2670747</v>
      </c>
      <c r="F6" s="71">
        <f>F7+F9+F11</f>
        <v>2669994.64</v>
      </c>
      <c r="G6" s="72">
        <f t="shared" ref="G6:G17" si="0">(F6*100)/C6</f>
        <v>116.11969490832774</v>
      </c>
      <c r="H6" s="72">
        <f t="shared" ref="H6:H17" si="1">(F6*100)/E6</f>
        <v>99.971829604226826</v>
      </c>
    </row>
    <row r="7" spans="1:8" x14ac:dyDescent="0.25">
      <c r="A7"/>
      <c r="B7" s="8" t="s">
        <v>146</v>
      </c>
      <c r="C7" s="71">
        <f>C8</f>
        <v>2298743.67</v>
      </c>
      <c r="D7" s="71">
        <f>D8</f>
        <v>2762494</v>
      </c>
      <c r="E7" s="71">
        <f>E8</f>
        <v>2670447</v>
      </c>
      <c r="F7" s="71">
        <f>F8</f>
        <v>2669849.4300000002</v>
      </c>
      <c r="G7" s="72">
        <f t="shared" si="0"/>
        <v>116.14385130639643</v>
      </c>
      <c r="H7" s="72">
        <f t="shared" si="1"/>
        <v>99.977622847410942</v>
      </c>
    </row>
    <row r="8" spans="1:8" x14ac:dyDescent="0.25">
      <c r="A8"/>
      <c r="B8" s="16" t="s">
        <v>147</v>
      </c>
      <c r="C8" s="73">
        <v>2298743.67</v>
      </c>
      <c r="D8" s="73">
        <v>2762494</v>
      </c>
      <c r="E8" s="73">
        <v>2670447</v>
      </c>
      <c r="F8" s="74">
        <v>2669849.4300000002</v>
      </c>
      <c r="G8" s="70">
        <f t="shared" si="0"/>
        <v>116.14385130639643</v>
      </c>
      <c r="H8" s="70">
        <f t="shared" si="1"/>
        <v>99.977622847410942</v>
      </c>
    </row>
    <row r="9" spans="1:8" x14ac:dyDescent="0.25">
      <c r="A9"/>
      <c r="B9" s="8" t="s">
        <v>148</v>
      </c>
      <c r="C9" s="71">
        <f>C10</f>
        <v>549.25</v>
      </c>
      <c r="D9" s="71">
        <f>D10</f>
        <v>300</v>
      </c>
      <c r="E9" s="71">
        <f>E10</f>
        <v>300</v>
      </c>
      <c r="F9" s="71">
        <f>F10</f>
        <v>108.94</v>
      </c>
      <c r="G9" s="72">
        <f t="shared" si="0"/>
        <v>19.834319526627219</v>
      </c>
      <c r="H9" s="72">
        <f t="shared" si="1"/>
        <v>36.313333333333333</v>
      </c>
    </row>
    <row r="10" spans="1:8" x14ac:dyDescent="0.25">
      <c r="A10"/>
      <c r="B10" s="16" t="s">
        <v>149</v>
      </c>
      <c r="C10" s="73">
        <v>549.25</v>
      </c>
      <c r="D10" s="73">
        <v>300</v>
      </c>
      <c r="E10" s="73">
        <v>300</v>
      </c>
      <c r="F10" s="74">
        <v>108.94</v>
      </c>
      <c r="G10" s="70">
        <f t="shared" si="0"/>
        <v>19.834319526627219</v>
      </c>
      <c r="H10" s="70">
        <f t="shared" si="1"/>
        <v>36.313333333333333</v>
      </c>
    </row>
    <row r="11" spans="1:8" x14ac:dyDescent="0.25">
      <c r="A11"/>
      <c r="B11" s="8" t="s">
        <v>150</v>
      </c>
      <c r="C11" s="71">
        <f>C12</f>
        <v>54.01</v>
      </c>
      <c r="D11" s="71">
        <f>D12</f>
        <v>0</v>
      </c>
      <c r="E11" s="71">
        <f>E12</f>
        <v>0</v>
      </c>
      <c r="F11" s="71">
        <f>F12</f>
        <v>36.270000000000003</v>
      </c>
      <c r="G11" s="72">
        <f t="shared" si="0"/>
        <v>67.154230698018893</v>
      </c>
      <c r="H11" s="72" t="e">
        <f t="shared" si="1"/>
        <v>#DIV/0!</v>
      </c>
    </row>
    <row r="12" spans="1:8" x14ac:dyDescent="0.25">
      <c r="A12"/>
      <c r="B12" s="16" t="s">
        <v>151</v>
      </c>
      <c r="C12" s="73">
        <v>54.01</v>
      </c>
      <c r="D12" s="73">
        <v>0</v>
      </c>
      <c r="E12" s="73">
        <v>0</v>
      </c>
      <c r="F12" s="74">
        <v>36.270000000000003</v>
      </c>
      <c r="G12" s="70">
        <f t="shared" si="0"/>
        <v>67.154230698018893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2299644.91</v>
      </c>
      <c r="D13" s="75">
        <f>D14+D16</f>
        <v>2762794</v>
      </c>
      <c r="E13" s="75">
        <f>E14+E16</f>
        <v>2670747</v>
      </c>
      <c r="F13" s="75">
        <f>F14+F16</f>
        <v>2669849.4300000002</v>
      </c>
      <c r="G13" s="72">
        <f t="shared" si="0"/>
        <v>116.09833406845407</v>
      </c>
      <c r="H13" s="72">
        <f t="shared" si="1"/>
        <v>99.966392548601576</v>
      </c>
    </row>
    <row r="14" spans="1:8" x14ac:dyDescent="0.25">
      <c r="A14"/>
      <c r="B14" s="8" t="s">
        <v>146</v>
      </c>
      <c r="C14" s="75">
        <f>C15</f>
        <v>2298743.67</v>
      </c>
      <c r="D14" s="75">
        <f>D15</f>
        <v>2762494</v>
      </c>
      <c r="E14" s="75">
        <f>E15</f>
        <v>2670447</v>
      </c>
      <c r="F14" s="75">
        <f>F15</f>
        <v>2669849.4300000002</v>
      </c>
      <c r="G14" s="72">
        <f t="shared" si="0"/>
        <v>116.14385130639643</v>
      </c>
      <c r="H14" s="72">
        <f t="shared" si="1"/>
        <v>99.977622847410942</v>
      </c>
    </row>
    <row r="15" spans="1:8" x14ac:dyDescent="0.25">
      <c r="A15"/>
      <c r="B15" s="16" t="s">
        <v>147</v>
      </c>
      <c r="C15" s="73">
        <v>2298743.67</v>
      </c>
      <c r="D15" s="73">
        <v>2762494</v>
      </c>
      <c r="E15" s="76">
        <v>2670447</v>
      </c>
      <c r="F15" s="74">
        <v>2669849.4300000002</v>
      </c>
      <c r="G15" s="70">
        <f t="shared" si="0"/>
        <v>116.14385130639643</v>
      </c>
      <c r="H15" s="70">
        <f t="shared" si="1"/>
        <v>99.977622847410942</v>
      </c>
    </row>
    <row r="16" spans="1:8" x14ac:dyDescent="0.25">
      <c r="A16"/>
      <c r="B16" s="8" t="s">
        <v>148</v>
      </c>
      <c r="C16" s="75">
        <f>C17</f>
        <v>901.24</v>
      </c>
      <c r="D16" s="75">
        <f>D17</f>
        <v>300</v>
      </c>
      <c r="E16" s="75">
        <f>E17</f>
        <v>300</v>
      </c>
      <c r="F16" s="75">
        <f>F17</f>
        <v>0</v>
      </c>
      <c r="G16" s="72">
        <f t="shared" si="0"/>
        <v>0</v>
      </c>
      <c r="H16" s="72">
        <f t="shared" si="1"/>
        <v>0</v>
      </c>
    </row>
    <row r="17" spans="1:8" x14ac:dyDescent="0.25">
      <c r="A17"/>
      <c r="B17" s="16" t="s">
        <v>149</v>
      </c>
      <c r="C17" s="73">
        <v>901.24</v>
      </c>
      <c r="D17" s="73">
        <v>300</v>
      </c>
      <c r="E17" s="76">
        <v>300</v>
      </c>
      <c r="F17" s="74">
        <v>0</v>
      </c>
      <c r="G17" s="70">
        <f t="shared" si="0"/>
        <v>0</v>
      </c>
      <c r="H17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view="pageBreakPreview" zoomScale="60" zoomScaleNormal="100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2299644.91</v>
      </c>
      <c r="D6" s="75">
        <f t="shared" si="0"/>
        <v>2762794</v>
      </c>
      <c r="E6" s="75">
        <f t="shared" si="0"/>
        <v>2670747</v>
      </c>
      <c r="F6" s="75">
        <f t="shared" si="0"/>
        <v>2669849.4300000002</v>
      </c>
      <c r="G6" s="70">
        <f>(F6*100)/C6</f>
        <v>116.09833406845407</v>
      </c>
      <c r="H6" s="70">
        <f>(F6*100)/E6</f>
        <v>99.966392548601576</v>
      </c>
    </row>
    <row r="7" spans="2:8" x14ac:dyDescent="0.25">
      <c r="B7" s="8" t="s">
        <v>152</v>
      </c>
      <c r="C7" s="75">
        <f t="shared" si="0"/>
        <v>2299644.91</v>
      </c>
      <c r="D7" s="75">
        <f t="shared" si="0"/>
        <v>2762794</v>
      </c>
      <c r="E7" s="75">
        <f t="shared" si="0"/>
        <v>2670747</v>
      </c>
      <c r="F7" s="75">
        <f t="shared" si="0"/>
        <v>2669849.4300000002</v>
      </c>
      <c r="G7" s="70">
        <f>(F7*100)/C7</f>
        <v>116.09833406845407</v>
      </c>
      <c r="H7" s="70">
        <f>(F7*100)/E7</f>
        <v>99.966392548601576</v>
      </c>
    </row>
    <row r="8" spans="2:8" x14ac:dyDescent="0.25">
      <c r="B8" s="11" t="s">
        <v>153</v>
      </c>
      <c r="C8" s="73">
        <v>2299644.91</v>
      </c>
      <c r="D8" s="73">
        <v>2762794</v>
      </c>
      <c r="E8" s="73">
        <v>2670747</v>
      </c>
      <c r="F8" s="74">
        <v>2669849.4300000002</v>
      </c>
      <c r="G8" s="70">
        <f>(F8*100)/C8</f>
        <v>116.09833406845407</v>
      </c>
      <c r="H8" s="70">
        <f>(F8*100)/E8</f>
        <v>99.966392548601576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view="pageBreakPreview" zoomScale="60" zoomScaleNormal="100"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view="pageBreakPreview" zoomScale="60" zoomScaleNormal="100"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8"/>
  <sheetViews>
    <sheetView view="pageBreakPreview" topLeftCell="A22" zoomScale="60" zoomScaleNormal="100" workbookViewId="0">
      <selection activeCell="C4" sqref="C4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154</v>
      </c>
      <c r="C1" s="39"/>
    </row>
    <row r="2" spans="1:6" ht="15" customHeight="1" x14ac:dyDescent="0.2">
      <c r="A2" s="41" t="s">
        <v>34</v>
      </c>
      <c r="B2" s="42" t="s">
        <v>155</v>
      </c>
      <c r="C2" s="39"/>
    </row>
    <row r="3" spans="1:6" s="39" customFormat="1" ht="43.5" customHeight="1" x14ac:dyDescent="0.2">
      <c r="A3" s="43" t="s">
        <v>35</v>
      </c>
      <c r="B3" s="37" t="s">
        <v>156</v>
      </c>
    </row>
    <row r="4" spans="1:6" s="39" customFormat="1" x14ac:dyDescent="0.2">
      <c r="A4" s="43" t="s">
        <v>36</v>
      </c>
      <c r="B4" s="44" t="s">
        <v>157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158</v>
      </c>
      <c r="B7" s="46"/>
      <c r="C7" s="77">
        <f>C13</f>
        <v>2762494</v>
      </c>
      <c r="D7" s="77">
        <f>D13</f>
        <v>2670447</v>
      </c>
      <c r="E7" s="77">
        <f>E13</f>
        <v>2669849.4299999997</v>
      </c>
      <c r="F7" s="77">
        <f>(E7*100)/D7</f>
        <v>99.977622847410942</v>
      </c>
    </row>
    <row r="8" spans="1:6" x14ac:dyDescent="0.2">
      <c r="A8" s="47" t="s">
        <v>72</v>
      </c>
      <c r="B8" s="46"/>
      <c r="C8" s="77">
        <f>C54+C58</f>
        <v>300</v>
      </c>
      <c r="D8" s="77">
        <f>D54+D58</f>
        <v>300</v>
      </c>
      <c r="E8" s="77">
        <f>E54+E58</f>
        <v>0</v>
      </c>
      <c r="F8" s="77">
        <f>(E8*100)/D8</f>
        <v>0</v>
      </c>
    </row>
    <row r="9" spans="1:6" x14ac:dyDescent="0.2">
      <c r="A9" s="47" t="s">
        <v>159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160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161</v>
      </c>
      <c r="B12" s="47" t="s">
        <v>162</v>
      </c>
      <c r="C12" s="47" t="s">
        <v>43</v>
      </c>
      <c r="D12" s="47" t="s">
        <v>163</v>
      </c>
      <c r="E12" s="47" t="s">
        <v>164</v>
      </c>
      <c r="F12" s="47" t="s">
        <v>165</v>
      </c>
    </row>
    <row r="13" spans="1:6" x14ac:dyDescent="0.2">
      <c r="A13" s="49" t="s">
        <v>70</v>
      </c>
      <c r="B13" s="50" t="s">
        <v>71</v>
      </c>
      <c r="C13" s="80">
        <f>C14+C22+C44</f>
        <v>2762494</v>
      </c>
      <c r="D13" s="80">
        <f>D14+D22+D44</f>
        <v>2670447</v>
      </c>
      <c r="E13" s="80">
        <f>E14+E22+E44</f>
        <v>2669849.4299999997</v>
      </c>
      <c r="F13" s="81">
        <f>(E13*100)/D13</f>
        <v>99.977622847410942</v>
      </c>
    </row>
    <row r="14" spans="1:6" x14ac:dyDescent="0.2">
      <c r="A14" s="51" t="s">
        <v>72</v>
      </c>
      <c r="B14" s="52" t="s">
        <v>73</v>
      </c>
      <c r="C14" s="82">
        <f>C15+C18+C20</f>
        <v>2571254</v>
      </c>
      <c r="D14" s="82">
        <f>D15+D18+D20</f>
        <v>2523054</v>
      </c>
      <c r="E14" s="82">
        <f>E15+E18+E20</f>
        <v>2522754.38</v>
      </c>
      <c r="F14" s="81">
        <f>(E14*100)/D14</f>
        <v>99.988124709181804</v>
      </c>
    </row>
    <row r="15" spans="1:6" x14ac:dyDescent="0.2">
      <c r="A15" s="53" t="s">
        <v>74</v>
      </c>
      <c r="B15" s="54" t="s">
        <v>75</v>
      </c>
      <c r="C15" s="83">
        <f>C16+C17</f>
        <v>2152997</v>
      </c>
      <c r="D15" s="83">
        <f>D16+D17</f>
        <v>2117297</v>
      </c>
      <c r="E15" s="83">
        <f>E16+E17</f>
        <v>2117166.84</v>
      </c>
      <c r="F15" s="83">
        <f>(E15*100)/D15</f>
        <v>99.99385253934615</v>
      </c>
    </row>
    <row r="16" spans="1:6" x14ac:dyDescent="0.2">
      <c r="A16" s="55" t="s">
        <v>76</v>
      </c>
      <c r="B16" s="56" t="s">
        <v>77</v>
      </c>
      <c r="C16" s="84">
        <v>2130647</v>
      </c>
      <c r="D16" s="84">
        <v>2099747</v>
      </c>
      <c r="E16" s="84">
        <v>2099703.17</v>
      </c>
      <c r="F16" s="84"/>
    </row>
    <row r="17" spans="1:6" x14ac:dyDescent="0.2">
      <c r="A17" s="55" t="s">
        <v>78</v>
      </c>
      <c r="B17" s="56" t="s">
        <v>79</v>
      </c>
      <c r="C17" s="84">
        <v>22350</v>
      </c>
      <c r="D17" s="84">
        <v>17550</v>
      </c>
      <c r="E17" s="84">
        <v>17463.669999999998</v>
      </c>
      <c r="F17" s="84"/>
    </row>
    <row r="18" spans="1:6" x14ac:dyDescent="0.2">
      <c r="A18" s="53" t="s">
        <v>80</v>
      </c>
      <c r="B18" s="54" t="s">
        <v>81</v>
      </c>
      <c r="C18" s="83">
        <f>C19</f>
        <v>69294</v>
      </c>
      <c r="D18" s="83">
        <f>D19</f>
        <v>61594</v>
      </c>
      <c r="E18" s="83">
        <f>E19</f>
        <v>61523.95</v>
      </c>
      <c r="F18" s="83">
        <f>(E18*100)/D18</f>
        <v>99.886271390070462</v>
      </c>
    </row>
    <row r="19" spans="1:6" x14ac:dyDescent="0.2">
      <c r="A19" s="55" t="s">
        <v>82</v>
      </c>
      <c r="B19" s="56" t="s">
        <v>81</v>
      </c>
      <c r="C19" s="84">
        <v>69294</v>
      </c>
      <c r="D19" s="84">
        <v>61594</v>
      </c>
      <c r="E19" s="84">
        <v>61523.95</v>
      </c>
      <c r="F19" s="84"/>
    </row>
    <row r="20" spans="1:6" x14ac:dyDescent="0.2">
      <c r="A20" s="53" t="s">
        <v>83</v>
      </c>
      <c r="B20" s="54" t="s">
        <v>84</v>
      </c>
      <c r="C20" s="83">
        <f>C21</f>
        <v>348963</v>
      </c>
      <c r="D20" s="83">
        <f>D21</f>
        <v>344163</v>
      </c>
      <c r="E20" s="83">
        <f>E21</f>
        <v>344063.59</v>
      </c>
      <c r="F20" s="83">
        <f>(E20*100)/D20</f>
        <v>99.971115430769729</v>
      </c>
    </row>
    <row r="21" spans="1:6" x14ac:dyDescent="0.2">
      <c r="A21" s="55" t="s">
        <v>85</v>
      </c>
      <c r="B21" s="56" t="s">
        <v>86</v>
      </c>
      <c r="C21" s="84">
        <v>348963</v>
      </c>
      <c r="D21" s="84">
        <v>344163</v>
      </c>
      <c r="E21" s="84">
        <v>344063.59</v>
      </c>
      <c r="F21" s="84"/>
    </row>
    <row r="22" spans="1:6" x14ac:dyDescent="0.2">
      <c r="A22" s="51" t="s">
        <v>87</v>
      </c>
      <c r="B22" s="52" t="s">
        <v>88</v>
      </c>
      <c r="C22" s="82">
        <f>C23+C28+C31+C40</f>
        <v>189540</v>
      </c>
      <c r="D22" s="82">
        <f>D23+D28+D31+D40</f>
        <v>145933</v>
      </c>
      <c r="E22" s="82">
        <f>E23+E28+E31+E40</f>
        <v>145640.79</v>
      </c>
      <c r="F22" s="81">
        <f>(E22*100)/D22</f>
        <v>99.79976427538665</v>
      </c>
    </row>
    <row r="23" spans="1:6" x14ac:dyDescent="0.2">
      <c r="A23" s="53" t="s">
        <v>89</v>
      </c>
      <c r="B23" s="54" t="s">
        <v>90</v>
      </c>
      <c r="C23" s="83">
        <f>C24+C25+C26+C27</f>
        <v>73600</v>
      </c>
      <c r="D23" s="83">
        <f>D24+D25+D26+D27</f>
        <v>66400</v>
      </c>
      <c r="E23" s="83">
        <f>E24+E25+E26+E27</f>
        <v>66212.850000000006</v>
      </c>
      <c r="F23" s="83">
        <f>(E23*100)/D23</f>
        <v>99.71814759036144</v>
      </c>
    </row>
    <row r="24" spans="1:6" x14ac:dyDescent="0.2">
      <c r="A24" s="55" t="s">
        <v>91</v>
      </c>
      <c r="B24" s="56" t="s">
        <v>92</v>
      </c>
      <c r="C24" s="84">
        <v>6840</v>
      </c>
      <c r="D24" s="84">
        <v>3740</v>
      </c>
      <c r="E24" s="84">
        <v>3701.85</v>
      </c>
      <c r="F24" s="84"/>
    </row>
    <row r="25" spans="1:6" ht="25.5" x14ac:dyDescent="0.2">
      <c r="A25" s="55" t="s">
        <v>93</v>
      </c>
      <c r="B25" s="56" t="s">
        <v>94</v>
      </c>
      <c r="C25" s="84">
        <v>63000</v>
      </c>
      <c r="D25" s="84">
        <v>59800</v>
      </c>
      <c r="E25" s="84">
        <v>59738</v>
      </c>
      <c r="F25" s="84"/>
    </row>
    <row r="26" spans="1:6" x14ac:dyDescent="0.2">
      <c r="A26" s="55" t="s">
        <v>95</v>
      </c>
      <c r="B26" s="56" t="s">
        <v>96</v>
      </c>
      <c r="C26" s="84">
        <v>3260</v>
      </c>
      <c r="D26" s="84">
        <v>2360</v>
      </c>
      <c r="E26" s="84">
        <v>2359</v>
      </c>
      <c r="F26" s="84"/>
    </row>
    <row r="27" spans="1:6" x14ac:dyDescent="0.2">
      <c r="A27" s="55" t="s">
        <v>97</v>
      </c>
      <c r="B27" s="56" t="s">
        <v>98</v>
      </c>
      <c r="C27" s="84">
        <v>500</v>
      </c>
      <c r="D27" s="84">
        <v>500</v>
      </c>
      <c r="E27" s="84">
        <v>414</v>
      </c>
      <c r="F27" s="84"/>
    </row>
    <row r="28" spans="1:6" x14ac:dyDescent="0.2">
      <c r="A28" s="53" t="s">
        <v>99</v>
      </c>
      <c r="B28" s="54" t="s">
        <v>100</v>
      </c>
      <c r="C28" s="83">
        <f>C29+C30</f>
        <v>43300</v>
      </c>
      <c r="D28" s="83">
        <f>D29+D30</f>
        <v>26611</v>
      </c>
      <c r="E28" s="83">
        <f>E29+E30</f>
        <v>26568.15</v>
      </c>
      <c r="F28" s="83">
        <f>(E28*100)/D28</f>
        <v>99.838976363158096</v>
      </c>
    </row>
    <row r="29" spans="1:6" x14ac:dyDescent="0.2">
      <c r="A29" s="55" t="s">
        <v>101</v>
      </c>
      <c r="B29" s="56" t="s">
        <v>102</v>
      </c>
      <c r="C29" s="84">
        <v>41300</v>
      </c>
      <c r="D29" s="84">
        <v>25911</v>
      </c>
      <c r="E29" s="84">
        <v>25910.65</v>
      </c>
      <c r="F29" s="84"/>
    </row>
    <row r="30" spans="1:6" x14ac:dyDescent="0.2">
      <c r="A30" s="55" t="s">
        <v>103</v>
      </c>
      <c r="B30" s="56" t="s">
        <v>104</v>
      </c>
      <c r="C30" s="84">
        <v>2000</v>
      </c>
      <c r="D30" s="84">
        <v>700</v>
      </c>
      <c r="E30" s="84">
        <v>657.5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</f>
        <v>69874</v>
      </c>
      <c r="D31" s="83">
        <f>D32+D33+D34+D35+D36+D37+D38+D39</f>
        <v>51974</v>
      </c>
      <c r="E31" s="83">
        <f>E32+E33+E34+E35+E36+E37+E38+E39</f>
        <v>51913.369999999995</v>
      </c>
      <c r="F31" s="83">
        <f>(E31*100)/D31</f>
        <v>99.883345518913302</v>
      </c>
    </row>
    <row r="32" spans="1:6" x14ac:dyDescent="0.2">
      <c r="A32" s="55" t="s">
        <v>107</v>
      </c>
      <c r="B32" s="56" t="s">
        <v>108</v>
      </c>
      <c r="C32" s="84">
        <v>32000</v>
      </c>
      <c r="D32" s="84">
        <v>24600</v>
      </c>
      <c r="E32" s="84">
        <v>24587.99</v>
      </c>
      <c r="F32" s="84"/>
    </row>
    <row r="33" spans="1:6" x14ac:dyDescent="0.2">
      <c r="A33" s="55" t="s">
        <v>109</v>
      </c>
      <c r="B33" s="56" t="s">
        <v>110</v>
      </c>
      <c r="C33" s="84">
        <v>8034</v>
      </c>
      <c r="D33" s="84">
        <v>3834</v>
      </c>
      <c r="E33" s="84">
        <v>3820.26</v>
      </c>
      <c r="F33" s="84"/>
    </row>
    <row r="34" spans="1:6" x14ac:dyDescent="0.2">
      <c r="A34" s="55" t="s">
        <v>111</v>
      </c>
      <c r="B34" s="56" t="s">
        <v>112</v>
      </c>
      <c r="C34" s="84">
        <v>3500</v>
      </c>
      <c r="D34" s="84">
        <v>200</v>
      </c>
      <c r="E34" s="84">
        <v>180</v>
      </c>
      <c r="F34" s="84"/>
    </row>
    <row r="35" spans="1:6" x14ac:dyDescent="0.2">
      <c r="A35" s="55" t="s">
        <v>113</v>
      </c>
      <c r="B35" s="56" t="s">
        <v>114</v>
      </c>
      <c r="C35" s="84">
        <v>0</v>
      </c>
      <c r="D35" s="84">
        <v>0</v>
      </c>
      <c r="E35" s="84">
        <v>101.39</v>
      </c>
      <c r="F35" s="84"/>
    </row>
    <row r="36" spans="1:6" x14ac:dyDescent="0.2">
      <c r="A36" s="55" t="s">
        <v>115</v>
      </c>
      <c r="B36" s="56" t="s">
        <v>116</v>
      </c>
      <c r="C36" s="84">
        <v>18000</v>
      </c>
      <c r="D36" s="84">
        <v>16800</v>
      </c>
      <c r="E36" s="84">
        <v>16797</v>
      </c>
      <c r="F36" s="84"/>
    </row>
    <row r="37" spans="1:6" x14ac:dyDescent="0.2">
      <c r="A37" s="55" t="s">
        <v>117</v>
      </c>
      <c r="B37" s="56" t="s">
        <v>118</v>
      </c>
      <c r="C37" s="84">
        <v>4320</v>
      </c>
      <c r="D37" s="84">
        <v>3920</v>
      </c>
      <c r="E37" s="84">
        <v>3840</v>
      </c>
      <c r="F37" s="84"/>
    </row>
    <row r="38" spans="1:6" x14ac:dyDescent="0.2">
      <c r="A38" s="55" t="s">
        <v>119</v>
      </c>
      <c r="B38" s="56" t="s">
        <v>120</v>
      </c>
      <c r="C38" s="84">
        <v>20</v>
      </c>
      <c r="D38" s="84">
        <v>20</v>
      </c>
      <c r="E38" s="84">
        <v>19.920000000000002</v>
      </c>
      <c r="F38" s="84"/>
    </row>
    <row r="39" spans="1:6" x14ac:dyDescent="0.2">
      <c r="A39" s="55" t="s">
        <v>121</v>
      </c>
      <c r="B39" s="56" t="s">
        <v>122</v>
      </c>
      <c r="C39" s="84">
        <v>4000</v>
      </c>
      <c r="D39" s="84">
        <v>2600</v>
      </c>
      <c r="E39" s="84">
        <v>2566.81</v>
      </c>
      <c r="F39" s="84"/>
    </row>
    <row r="40" spans="1:6" x14ac:dyDescent="0.2">
      <c r="A40" s="53" t="s">
        <v>123</v>
      </c>
      <c r="B40" s="54" t="s">
        <v>124</v>
      </c>
      <c r="C40" s="83">
        <f>C41+C42+C43</f>
        <v>2766</v>
      </c>
      <c r="D40" s="83">
        <f>D41+D42+D43</f>
        <v>948</v>
      </c>
      <c r="E40" s="83">
        <f>E41+E42+E43</f>
        <v>946.42</v>
      </c>
      <c r="F40" s="83">
        <f>(E40*100)/D40</f>
        <v>99.833333333333329</v>
      </c>
    </row>
    <row r="41" spans="1:6" x14ac:dyDescent="0.2">
      <c r="A41" s="55" t="s">
        <v>125</v>
      </c>
      <c r="B41" s="56" t="s">
        <v>126</v>
      </c>
      <c r="C41" s="84">
        <v>66</v>
      </c>
      <c r="D41" s="84">
        <v>396</v>
      </c>
      <c r="E41" s="84">
        <v>395.12</v>
      </c>
      <c r="F41" s="84"/>
    </row>
    <row r="42" spans="1:6" x14ac:dyDescent="0.2">
      <c r="A42" s="55" t="s">
        <v>127</v>
      </c>
      <c r="B42" s="56" t="s">
        <v>128</v>
      </c>
      <c r="C42" s="84">
        <v>1000</v>
      </c>
      <c r="D42" s="84">
        <v>0</v>
      </c>
      <c r="E42" s="84">
        <v>0</v>
      </c>
      <c r="F42" s="84"/>
    </row>
    <row r="43" spans="1:6" x14ac:dyDescent="0.2">
      <c r="A43" s="55" t="s">
        <v>129</v>
      </c>
      <c r="B43" s="56" t="s">
        <v>124</v>
      </c>
      <c r="C43" s="84">
        <v>1700</v>
      </c>
      <c r="D43" s="84">
        <v>552</v>
      </c>
      <c r="E43" s="84">
        <v>551.29999999999995</v>
      </c>
      <c r="F43" s="84"/>
    </row>
    <row r="44" spans="1:6" x14ac:dyDescent="0.2">
      <c r="A44" s="51" t="s">
        <v>130</v>
      </c>
      <c r="B44" s="52" t="s">
        <v>131</v>
      </c>
      <c r="C44" s="82">
        <f>C45</f>
        <v>1700</v>
      </c>
      <c r="D44" s="82">
        <f>D45</f>
        <v>1460</v>
      </c>
      <c r="E44" s="82">
        <f>E45</f>
        <v>1454.26</v>
      </c>
      <c r="F44" s="81">
        <f>(E44*100)/D44</f>
        <v>99.606849315068487</v>
      </c>
    </row>
    <row r="45" spans="1:6" x14ac:dyDescent="0.2">
      <c r="A45" s="53" t="s">
        <v>132</v>
      </c>
      <c r="B45" s="54" t="s">
        <v>133</v>
      </c>
      <c r="C45" s="83">
        <f>C46+C47</f>
        <v>1700</v>
      </c>
      <c r="D45" s="83">
        <f>D46+D47</f>
        <v>1460</v>
      </c>
      <c r="E45" s="83">
        <f>E46+E47</f>
        <v>1454.26</v>
      </c>
      <c r="F45" s="83">
        <f>(E45*100)/D45</f>
        <v>99.606849315068487</v>
      </c>
    </row>
    <row r="46" spans="1:6" x14ac:dyDescent="0.2">
      <c r="A46" s="55" t="s">
        <v>134</v>
      </c>
      <c r="B46" s="56" t="s">
        <v>135</v>
      </c>
      <c r="C46" s="84">
        <v>1695</v>
      </c>
      <c r="D46" s="84">
        <v>1455</v>
      </c>
      <c r="E46" s="84">
        <v>1453.75</v>
      </c>
      <c r="F46" s="84"/>
    </row>
    <row r="47" spans="1:6" x14ac:dyDescent="0.2">
      <c r="A47" s="55" t="s">
        <v>136</v>
      </c>
      <c r="B47" s="56" t="s">
        <v>137</v>
      </c>
      <c r="C47" s="84">
        <v>5</v>
      </c>
      <c r="D47" s="84">
        <v>5</v>
      </c>
      <c r="E47" s="84">
        <v>0.51</v>
      </c>
      <c r="F47" s="84"/>
    </row>
    <row r="48" spans="1:6" x14ac:dyDescent="0.2">
      <c r="A48" s="49" t="s">
        <v>50</v>
      </c>
      <c r="B48" s="50" t="s">
        <v>51</v>
      </c>
      <c r="C48" s="80">
        <f t="shared" ref="C48:E49" si="0">C49</f>
        <v>2762494</v>
      </c>
      <c r="D48" s="80">
        <f t="shared" si="0"/>
        <v>2670447</v>
      </c>
      <c r="E48" s="80">
        <f t="shared" si="0"/>
        <v>2669849.4300000002</v>
      </c>
      <c r="F48" s="81">
        <f>(E48*100)/D48</f>
        <v>99.977622847410942</v>
      </c>
    </row>
    <row r="49" spans="1:6" x14ac:dyDescent="0.2">
      <c r="A49" s="51" t="s">
        <v>64</v>
      </c>
      <c r="B49" s="52" t="s">
        <v>65</v>
      </c>
      <c r="C49" s="82">
        <f t="shared" si="0"/>
        <v>2762494</v>
      </c>
      <c r="D49" s="82">
        <f t="shared" si="0"/>
        <v>2670447</v>
      </c>
      <c r="E49" s="82">
        <f t="shared" si="0"/>
        <v>2669849.4300000002</v>
      </c>
      <c r="F49" s="81">
        <f>(E49*100)/D49</f>
        <v>99.977622847410942</v>
      </c>
    </row>
    <row r="50" spans="1:6" ht="25.5" x14ac:dyDescent="0.2">
      <c r="A50" s="53" t="s">
        <v>66</v>
      </c>
      <c r="B50" s="54" t="s">
        <v>67</v>
      </c>
      <c r="C50" s="83">
        <f>C51+C52</f>
        <v>2762494</v>
      </c>
      <c r="D50" s="83">
        <f>D51+D52</f>
        <v>2670447</v>
      </c>
      <c r="E50" s="83">
        <f>E51+E52</f>
        <v>2669849.4300000002</v>
      </c>
      <c r="F50" s="83">
        <f>(E50*100)/D50</f>
        <v>99.977622847410942</v>
      </c>
    </row>
    <row r="51" spans="1:6" x14ac:dyDescent="0.2">
      <c r="A51" s="55" t="s">
        <v>68</v>
      </c>
      <c r="B51" s="56" t="s">
        <v>69</v>
      </c>
      <c r="C51" s="84">
        <v>2762494</v>
      </c>
      <c r="D51" s="84">
        <v>2670447</v>
      </c>
      <c r="E51" s="84">
        <v>2669849.4300000002</v>
      </c>
      <c r="F51" s="84"/>
    </row>
    <row r="52" spans="1:6" ht="25.5" x14ac:dyDescent="0.2">
      <c r="A52" s="55" t="s">
        <v>167</v>
      </c>
      <c r="B52" s="56" t="s">
        <v>168</v>
      </c>
      <c r="C52" s="84">
        <v>0</v>
      </c>
      <c r="D52" s="84">
        <v>0</v>
      </c>
      <c r="E52" s="84">
        <v>0</v>
      </c>
      <c r="F52" s="84"/>
    </row>
    <row r="53" spans="1:6" x14ac:dyDescent="0.2">
      <c r="A53" s="48" t="s">
        <v>158</v>
      </c>
      <c r="B53" s="48" t="s">
        <v>166</v>
      </c>
      <c r="C53" s="78"/>
      <c r="D53" s="78"/>
      <c r="E53" s="78"/>
      <c r="F53" s="79" t="e">
        <f>(E53*100)/D53</f>
        <v>#DIV/0!</v>
      </c>
    </row>
    <row r="54" spans="1:6" x14ac:dyDescent="0.2">
      <c r="A54" s="49" t="s">
        <v>70</v>
      </c>
      <c r="B54" s="50" t="s">
        <v>71</v>
      </c>
      <c r="C54" s="80">
        <f t="shared" ref="C54:E56" si="1">C55</f>
        <v>100</v>
      </c>
      <c r="D54" s="80">
        <f t="shared" si="1"/>
        <v>100</v>
      </c>
      <c r="E54" s="80">
        <f t="shared" si="1"/>
        <v>0</v>
      </c>
      <c r="F54" s="81">
        <f>(E54*100)/D54</f>
        <v>0</v>
      </c>
    </row>
    <row r="55" spans="1:6" x14ac:dyDescent="0.2">
      <c r="A55" s="51" t="s">
        <v>87</v>
      </c>
      <c r="B55" s="52" t="s">
        <v>88</v>
      </c>
      <c r="C55" s="82">
        <f t="shared" si="1"/>
        <v>100</v>
      </c>
      <c r="D55" s="82">
        <f t="shared" si="1"/>
        <v>100</v>
      </c>
      <c r="E55" s="82">
        <f t="shared" si="1"/>
        <v>0</v>
      </c>
      <c r="F55" s="81">
        <f>(E55*100)/D55</f>
        <v>0</v>
      </c>
    </row>
    <row r="56" spans="1:6" x14ac:dyDescent="0.2">
      <c r="A56" s="53" t="s">
        <v>99</v>
      </c>
      <c r="B56" s="54" t="s">
        <v>100</v>
      </c>
      <c r="C56" s="83">
        <f t="shared" si="1"/>
        <v>100</v>
      </c>
      <c r="D56" s="83">
        <f t="shared" si="1"/>
        <v>100</v>
      </c>
      <c r="E56" s="83">
        <f t="shared" si="1"/>
        <v>0</v>
      </c>
      <c r="F56" s="83">
        <f>(E56*100)/D56</f>
        <v>0</v>
      </c>
    </row>
    <row r="57" spans="1:6" x14ac:dyDescent="0.2">
      <c r="A57" s="55" t="s">
        <v>101</v>
      </c>
      <c r="B57" s="56" t="s">
        <v>102</v>
      </c>
      <c r="C57" s="84">
        <v>100</v>
      </c>
      <c r="D57" s="84">
        <v>100</v>
      </c>
      <c r="E57" s="84">
        <v>0</v>
      </c>
      <c r="F57" s="84"/>
    </row>
    <row r="58" spans="1:6" x14ac:dyDescent="0.2">
      <c r="A58" s="49" t="s">
        <v>138</v>
      </c>
      <c r="B58" s="50" t="s">
        <v>139</v>
      </c>
      <c r="C58" s="80">
        <f t="shared" ref="C58:E60" si="2">C59</f>
        <v>200</v>
      </c>
      <c r="D58" s="80">
        <f t="shared" si="2"/>
        <v>200</v>
      </c>
      <c r="E58" s="80">
        <f t="shared" si="2"/>
        <v>0</v>
      </c>
      <c r="F58" s="81">
        <f>(E58*100)/D58</f>
        <v>0</v>
      </c>
    </row>
    <row r="59" spans="1:6" x14ac:dyDescent="0.2">
      <c r="A59" s="51" t="s">
        <v>140</v>
      </c>
      <c r="B59" s="52" t="s">
        <v>141</v>
      </c>
      <c r="C59" s="82">
        <f t="shared" si="2"/>
        <v>200</v>
      </c>
      <c r="D59" s="82">
        <f t="shared" si="2"/>
        <v>200</v>
      </c>
      <c r="E59" s="82">
        <f t="shared" si="2"/>
        <v>0</v>
      </c>
      <c r="F59" s="81">
        <f>(E59*100)/D59</f>
        <v>0</v>
      </c>
    </row>
    <row r="60" spans="1:6" x14ac:dyDescent="0.2">
      <c r="A60" s="53" t="s">
        <v>142</v>
      </c>
      <c r="B60" s="54" t="s">
        <v>143</v>
      </c>
      <c r="C60" s="83">
        <f t="shared" si="2"/>
        <v>200</v>
      </c>
      <c r="D60" s="83">
        <f t="shared" si="2"/>
        <v>200</v>
      </c>
      <c r="E60" s="83">
        <f t="shared" si="2"/>
        <v>0</v>
      </c>
      <c r="F60" s="83">
        <f>(E60*100)/D60</f>
        <v>0</v>
      </c>
    </row>
    <row r="61" spans="1:6" x14ac:dyDescent="0.2">
      <c r="A61" s="55" t="s">
        <v>144</v>
      </c>
      <c r="B61" s="56" t="s">
        <v>145</v>
      </c>
      <c r="C61" s="84">
        <v>200</v>
      </c>
      <c r="D61" s="84">
        <v>200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4" si="3">C63</f>
        <v>300</v>
      </c>
      <c r="D62" s="80">
        <f t="shared" si="3"/>
        <v>300</v>
      </c>
      <c r="E62" s="80">
        <f t="shared" si="3"/>
        <v>108.94</v>
      </c>
      <c r="F62" s="81">
        <f>(E62*100)/D62</f>
        <v>36.313333333333333</v>
      </c>
    </row>
    <row r="63" spans="1:6" x14ac:dyDescent="0.2">
      <c r="A63" s="51" t="s">
        <v>58</v>
      </c>
      <c r="B63" s="52" t="s">
        <v>59</v>
      </c>
      <c r="C63" s="82">
        <f t="shared" si="3"/>
        <v>300</v>
      </c>
      <c r="D63" s="82">
        <f t="shared" si="3"/>
        <v>300</v>
      </c>
      <c r="E63" s="82">
        <f t="shared" si="3"/>
        <v>108.94</v>
      </c>
      <c r="F63" s="81">
        <f>(E63*100)/D63</f>
        <v>36.313333333333333</v>
      </c>
    </row>
    <row r="64" spans="1:6" x14ac:dyDescent="0.2">
      <c r="A64" s="53" t="s">
        <v>60</v>
      </c>
      <c r="B64" s="54" t="s">
        <v>61</v>
      </c>
      <c r="C64" s="83">
        <f t="shared" si="3"/>
        <v>300</v>
      </c>
      <c r="D64" s="83">
        <f t="shared" si="3"/>
        <v>300</v>
      </c>
      <c r="E64" s="83">
        <f t="shared" si="3"/>
        <v>108.94</v>
      </c>
      <c r="F64" s="83">
        <f>(E64*100)/D64</f>
        <v>36.313333333333333</v>
      </c>
    </row>
    <row r="65" spans="1:6" x14ac:dyDescent="0.2">
      <c r="A65" s="55" t="s">
        <v>62</v>
      </c>
      <c r="B65" s="56" t="s">
        <v>63</v>
      </c>
      <c r="C65" s="84">
        <v>300</v>
      </c>
      <c r="D65" s="84">
        <v>300</v>
      </c>
      <c r="E65" s="84">
        <v>108.94</v>
      </c>
      <c r="F65" s="84"/>
    </row>
    <row r="66" spans="1:6" x14ac:dyDescent="0.2">
      <c r="A66" s="48" t="s">
        <v>72</v>
      </c>
      <c r="B66" s="48" t="s">
        <v>169</v>
      </c>
      <c r="C66" s="78"/>
      <c r="D66" s="78"/>
      <c r="E66" s="78"/>
      <c r="F66" s="79" t="e">
        <f>(E66*100)/D66</f>
        <v>#DIV/0!</v>
      </c>
    </row>
    <row r="67" spans="1:6" x14ac:dyDescent="0.2">
      <c r="A67" s="49" t="s">
        <v>50</v>
      </c>
      <c r="B67" s="50" t="s">
        <v>51</v>
      </c>
      <c r="C67" s="80">
        <f t="shared" ref="C67:E69" si="4">C68</f>
        <v>0</v>
      </c>
      <c r="D67" s="80">
        <f t="shared" si="4"/>
        <v>0</v>
      </c>
      <c r="E67" s="80">
        <f t="shared" si="4"/>
        <v>36.270000000000003</v>
      </c>
      <c r="F67" s="81" t="e">
        <f>(E67*100)/D67</f>
        <v>#DIV/0!</v>
      </c>
    </row>
    <row r="68" spans="1:6" x14ac:dyDescent="0.2">
      <c r="A68" s="51" t="s">
        <v>52</v>
      </c>
      <c r="B68" s="52" t="s">
        <v>53</v>
      </c>
      <c r="C68" s="82">
        <f t="shared" si="4"/>
        <v>0</v>
      </c>
      <c r="D68" s="82">
        <f t="shared" si="4"/>
        <v>0</v>
      </c>
      <c r="E68" s="82">
        <f t="shared" si="4"/>
        <v>36.270000000000003</v>
      </c>
      <c r="F68" s="81" t="e">
        <f>(E68*100)/D68</f>
        <v>#DIV/0!</v>
      </c>
    </row>
    <row r="69" spans="1:6" x14ac:dyDescent="0.2">
      <c r="A69" s="53" t="s">
        <v>54</v>
      </c>
      <c r="B69" s="54" t="s">
        <v>55</v>
      </c>
      <c r="C69" s="83">
        <f t="shared" si="4"/>
        <v>0</v>
      </c>
      <c r="D69" s="83">
        <f t="shared" si="4"/>
        <v>0</v>
      </c>
      <c r="E69" s="83">
        <f t="shared" si="4"/>
        <v>36.270000000000003</v>
      </c>
      <c r="F69" s="83" t="e">
        <f>(E69*100)/D69</f>
        <v>#DIV/0!</v>
      </c>
    </row>
    <row r="70" spans="1:6" x14ac:dyDescent="0.2">
      <c r="A70" s="55" t="s">
        <v>56</v>
      </c>
      <c r="B70" s="56" t="s">
        <v>57</v>
      </c>
      <c r="C70" s="84">
        <v>0</v>
      </c>
      <c r="D70" s="84">
        <v>0</v>
      </c>
      <c r="E70" s="84">
        <v>36.270000000000003</v>
      </c>
      <c r="F70" s="84"/>
    </row>
    <row r="71" spans="1:6" x14ac:dyDescent="0.2">
      <c r="A71" s="48" t="s">
        <v>159</v>
      </c>
      <c r="B71" s="48" t="s">
        <v>170</v>
      </c>
      <c r="C71" s="78"/>
      <c r="D71" s="78"/>
      <c r="E71" s="78"/>
      <c r="F71" s="79" t="e">
        <f>(E71*100)/D71</f>
        <v>#DIV/0!</v>
      </c>
    </row>
    <row r="72" spans="1:6" x14ac:dyDescent="0.2">
      <c r="A72" s="49" t="s">
        <v>50</v>
      </c>
      <c r="B72" s="50" t="s">
        <v>51</v>
      </c>
      <c r="C72" s="80">
        <f t="shared" ref="C72:E74" si="5">C73</f>
        <v>0</v>
      </c>
      <c r="D72" s="80">
        <f t="shared" si="5"/>
        <v>0</v>
      </c>
      <c r="E72" s="80">
        <f t="shared" si="5"/>
        <v>0</v>
      </c>
      <c r="F72" s="81" t="e">
        <f>(E72*100)/D72</f>
        <v>#DIV/0!</v>
      </c>
    </row>
    <row r="73" spans="1:6" x14ac:dyDescent="0.2">
      <c r="A73" s="51" t="s">
        <v>172</v>
      </c>
      <c r="B73" s="52" t="s">
        <v>173</v>
      </c>
      <c r="C73" s="82">
        <f t="shared" si="5"/>
        <v>0</v>
      </c>
      <c r="D73" s="82">
        <f t="shared" si="5"/>
        <v>0</v>
      </c>
      <c r="E73" s="82">
        <f t="shared" si="5"/>
        <v>0</v>
      </c>
      <c r="F73" s="81" t="e">
        <f>(E73*100)/D73</f>
        <v>#DIV/0!</v>
      </c>
    </row>
    <row r="74" spans="1:6" ht="25.5" x14ac:dyDescent="0.2">
      <c r="A74" s="53" t="s">
        <v>174</v>
      </c>
      <c r="B74" s="54" t="s">
        <v>175</v>
      </c>
      <c r="C74" s="83">
        <f t="shared" si="5"/>
        <v>0</v>
      </c>
      <c r="D74" s="83">
        <f t="shared" si="5"/>
        <v>0</v>
      </c>
      <c r="E74" s="83">
        <f t="shared" si="5"/>
        <v>0</v>
      </c>
      <c r="F74" s="83" t="e">
        <f>(E74*100)/D74</f>
        <v>#DIV/0!</v>
      </c>
    </row>
    <row r="75" spans="1:6" ht="25.5" x14ac:dyDescent="0.2">
      <c r="A75" s="55" t="s">
        <v>176</v>
      </c>
      <c r="B75" s="56" t="s">
        <v>177</v>
      </c>
      <c r="C75" s="84">
        <v>0</v>
      </c>
      <c r="D75" s="84">
        <v>0</v>
      </c>
      <c r="E75" s="84">
        <v>0</v>
      </c>
      <c r="F75" s="84"/>
    </row>
    <row r="76" spans="1:6" x14ac:dyDescent="0.2">
      <c r="A76" s="48" t="s">
        <v>160</v>
      </c>
      <c r="B76" s="48" t="s">
        <v>171</v>
      </c>
      <c r="C76" s="78"/>
      <c r="D76" s="78"/>
      <c r="E76" s="78"/>
      <c r="F76" s="79" t="e">
        <f>(E76*100)/D76</f>
        <v>#DIV/0!</v>
      </c>
    </row>
    <row r="77" spans="1:6" ht="38.25" x14ac:dyDescent="0.2">
      <c r="A77" s="47" t="s">
        <v>178</v>
      </c>
      <c r="B77" s="47" t="s">
        <v>179</v>
      </c>
      <c r="C77" s="47" t="s">
        <v>43</v>
      </c>
      <c r="D77" s="47" t="s">
        <v>163</v>
      </c>
      <c r="E77" s="47" t="s">
        <v>164</v>
      </c>
      <c r="F77" s="47" t="s">
        <v>165</v>
      </c>
    </row>
    <row r="78" spans="1:6" x14ac:dyDescent="0.2">
      <c r="A78" s="49" t="s">
        <v>50</v>
      </c>
      <c r="B78" s="50" t="s">
        <v>51</v>
      </c>
      <c r="C78" s="80">
        <f t="shared" ref="C78:E80" si="6">C79</f>
        <v>0</v>
      </c>
      <c r="D78" s="80">
        <f t="shared" si="6"/>
        <v>0</v>
      </c>
      <c r="E78" s="80">
        <f t="shared" si="6"/>
        <v>0</v>
      </c>
      <c r="F78" s="81" t="e">
        <f>(E78*100)/D78</f>
        <v>#DIV/0!</v>
      </c>
    </row>
    <row r="79" spans="1:6" x14ac:dyDescent="0.2">
      <c r="A79" s="51" t="s">
        <v>64</v>
      </c>
      <c r="B79" s="52" t="s">
        <v>65</v>
      </c>
      <c r="C79" s="82">
        <f t="shared" si="6"/>
        <v>0</v>
      </c>
      <c r="D79" s="82">
        <f t="shared" si="6"/>
        <v>0</v>
      </c>
      <c r="E79" s="82">
        <f t="shared" si="6"/>
        <v>0</v>
      </c>
      <c r="F79" s="81" t="e">
        <f>(E79*100)/D79</f>
        <v>#DIV/0!</v>
      </c>
    </row>
    <row r="80" spans="1:6" ht="25.5" x14ac:dyDescent="0.2">
      <c r="A80" s="53" t="s">
        <v>66</v>
      </c>
      <c r="B80" s="54" t="s">
        <v>67</v>
      </c>
      <c r="C80" s="83">
        <f t="shared" si="6"/>
        <v>0</v>
      </c>
      <c r="D80" s="83">
        <f t="shared" si="6"/>
        <v>0</v>
      </c>
      <c r="E80" s="83">
        <f t="shared" si="6"/>
        <v>0</v>
      </c>
      <c r="F80" s="83" t="e">
        <f>(E80*100)/D80</f>
        <v>#DIV/0!</v>
      </c>
    </row>
    <row r="81" spans="1:6" x14ac:dyDescent="0.2">
      <c r="A81" s="55" t="s">
        <v>68</v>
      </c>
      <c r="B81" s="56" t="s">
        <v>69</v>
      </c>
      <c r="C81" s="84">
        <v>0</v>
      </c>
      <c r="D81" s="84">
        <v>0</v>
      </c>
      <c r="E81" s="84">
        <v>0</v>
      </c>
      <c r="F81" s="84"/>
    </row>
    <row r="82" spans="1:6" x14ac:dyDescent="0.2">
      <c r="A82" s="48" t="s">
        <v>158</v>
      </c>
      <c r="B82" s="48" t="s">
        <v>166</v>
      </c>
      <c r="C82" s="78"/>
      <c r="D82" s="78"/>
      <c r="E82" s="78"/>
      <c r="F82" s="79" t="e">
        <f>(E82*100)/D82</f>
        <v>#DIV/0!</v>
      </c>
    </row>
    <row r="83" spans="1:6" s="57" customFormat="1" x14ac:dyDescent="0.2"/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9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Melita Crkvenac</cp:lastModifiedBy>
  <cp:lastPrinted>2026-03-23T12:15:50Z</cp:lastPrinted>
  <dcterms:created xsi:type="dcterms:W3CDTF">2022-08-12T12:51:27Z</dcterms:created>
  <dcterms:modified xsi:type="dcterms:W3CDTF">2026-03-26T10:56:09Z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