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plantak\Desktop\PRORAČUN 2025\"/>
    </mc:Choice>
  </mc:AlternateContent>
  <xr:revisionPtr revIDLastSave="0" documentId="8_{9BDEDE92-9017-41D2-85A7-58857C9890A5}" xr6:coauthVersionLast="47" xr6:coauthVersionMax="47" xr10:uidLastSave="{00000000-0000-0000-0000-000000000000}"/>
  <bookViews>
    <workbookView xWindow="-120" yWindow="-120" windowWidth="29040" windowHeight="15720" tabRatio="825" activeTab="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1" i="15"/>
  <c r="F99" i="15"/>
  <c r="E99" i="15"/>
  <c r="D99" i="15"/>
  <c r="C99" i="15"/>
  <c r="F98" i="15"/>
  <c r="E98" i="15"/>
  <c r="D98" i="15"/>
  <c r="C98" i="15"/>
  <c r="F97" i="15"/>
  <c r="E97" i="15"/>
  <c r="D97" i="15"/>
  <c r="C97" i="15"/>
  <c r="F95" i="15"/>
  <c r="E95" i="15"/>
  <c r="D95" i="15"/>
  <c r="C95" i="15"/>
  <c r="F94" i="15"/>
  <c r="E94" i="15"/>
  <c r="D94" i="15"/>
  <c r="C94" i="15"/>
  <c r="F93" i="15"/>
  <c r="E93" i="15"/>
  <c r="D93" i="15"/>
  <c r="C93" i="15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3" i="15"/>
  <c r="E43" i="15"/>
  <c r="D43" i="15"/>
  <c r="C43" i="15"/>
  <c r="F41" i="15"/>
  <c r="E41" i="15"/>
  <c r="D41" i="15"/>
  <c r="C41" i="15"/>
  <c r="F32" i="15"/>
  <c r="E32" i="15"/>
  <c r="D32" i="15"/>
  <c r="C32" i="15"/>
  <c r="F27" i="15"/>
  <c r="E27" i="15"/>
  <c r="D27" i="15"/>
  <c r="C27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J49" i="3"/>
  <c r="I49" i="3"/>
  <c r="H49" i="3"/>
  <c r="G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<sst xmlns="http://schemas.openxmlformats.org/spreadsheetml/2006/main" count="448" uniqueCount="197">
  <si>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</si>
  <si>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</si>
  <si>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</si>
  <si>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</si>
  <si>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</si>
  <si>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</si>
  <si>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</si>
  <si>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</si>
  <si>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</si>
  <si>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</si>
  <si>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</si>
  <si>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</si>
  <si>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</si>
  <si>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</si>
  <si>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</si>
  <si>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</si>
  <si>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</si>
  <si>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</si>
  <si>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</si>
  <si>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</si>
  <si>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</si>
  <si>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</si>
  <si>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</si>
  <si>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</si>
  <si>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</si>
  <si>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</si>
  <si>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</si>
  <si>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</si>
  <si>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</si>
  <si>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</si>
  <si>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</si>
  <si>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</si>
  <si>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</si>
  <si>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</si>
  <si>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</si>
  <si>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</si>
  <si>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</si>
  <si>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</si>
  <si>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</si>
  <si>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</si>
  <si>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</si>
  <si>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</si>
  <si>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</si>
  <si>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</si>
  <si>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</si>
  <si>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</si>
  <si>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</si>
  <si>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</si>
  <si>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</si>
  <si>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</si>
  <si>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</si>
  <si>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</si>
  <si>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</si>
  <si>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</si>
  <si>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</si>
  <si>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</si>
  <si>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</si>
  <si>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</si>
  <si>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</si>
  <si>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</si>
  <si>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</si>
  <si>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</si>
  <si>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</si>
  <si>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</si>
  <si>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</si>
  <si>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</si>
  <si>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</si>
  <si>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</si>
  <si>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</si>
  <si>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</si>
  <si>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</si>
  <si>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</si>
  <si>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</si>
  <si>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</si>
  <si>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</si>
  <si>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</si>
  <si>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</si>
  <si>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</si>
  <si>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</si>
  <si>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</si>
  <si>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</si>
  <si>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</si>
  <si>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</si>
  <si>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</si>
  <si>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</si>
  <si>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</si>
  <si>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</si>
  <si>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</si>
  <si>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</si>
  <si>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</si>
  <si>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</si>
  <si>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</si>
  <si>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</si>
  <si>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</si>
  <si>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</si>
  <si>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</si>
  <si>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</si>
  <si>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</si>
  <si>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</si>
  <si>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</si>
  <si>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</si>
  <si>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</si>
  <si>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</si>
  <si>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</si>
  <si>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</si>
  <si>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</si>
  <si>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</si>
  <si>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</si>
  <si>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</si>
  <si>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</si>
  <si>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</si>
  <si>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</si>
  <si>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</si>
  <si>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</si>
  <si>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</si>
  <si>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</si>
  <si>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</si>
  <si>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</si>
  <si>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</si>
  <si>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</si>
  <si>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</si>
  <si>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</si>
  <si>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</si>
  <si>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</si>
  <si>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</si>
  <si>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</si>
  <si>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</si>
  <si>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</si>
  <si>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</si>
  <si>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</si>
  <si>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</si>
  <si>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</si>
  <si>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</si>
  <si>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</si>
  <si>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</si>
  <si>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</si>
  <si>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</si>
  <si>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</si>
  <si>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</si>
  <si>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</si>
  <si>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</si>
  <si>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</si>
  <si>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</si>
  <si>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</si>
  <si>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</si>
  <si>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</si>
  <si>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</si>
  <si>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</si>
  <si>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</si>
  <si>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</si>
  <si>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</si>
  <si>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</si>
  <si>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</si>
  <si>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</si>
  <si>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</si>
  <si>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</si>
  <si>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</si>
  <si>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</si>
  <si>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</si>
  <si>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</si>
  <si>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</si>
  <si>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</si>
  <si>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</si>
  <si>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</si>
  <si>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</si>
  <si>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</si>
  <si>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</si>
  <si>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</si>
  <si>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</si>
  <si>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</si>
  <si>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</si>
  <si>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</si>
  <si>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</si>
  <si>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</si>
  <si>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</si>
  <si>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</si>
  <si>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</si>
  <si>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</si>
  <si>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</si>
  <si>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</si>
  <si>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</si>
  <si>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3742 BJELOVAR OPĆINSKI SUD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</si>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</sst>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6668821.0999999996</v>
      </c>
      <c r="H10" s="87">
        <v>7305413</v>
      </c>
      <c r="I10" s="87">
        <v>7710834</v>
      </c>
      <c r="J10" s="87">
        <v>7712152.0999999996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6668821.0999999996</v>
      </c>
      <c r="H12" s="88">
        <f>ROUND(H10+H11,2)</f>
        <v>7305413</v>
      </c>
      <c r="I12" s="88">
        <f>ROUND(I10+I11,2)</f>
        <v>7710834</v>
      </c>
      <c r="J12" s="88">
        <f>ROUND(J10+J11,2)</f>
        <v>7712152.0999999996</v>
      </c>
      <c r="K12" s="89">
        <f>J12/G12*100</f>
        <v>115.644909112947</v>
      </c>
      <c r="L12" s="89">
        <f>J12/I12*100</f>
        <v>100.017094130155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6601956.4900000002</v>
      </c>
      <c r="H13" s="87">
        <v>7258650</v>
      </c>
      <c r="I13" s="87">
        <v>7689821</v>
      </c>
      <c r="J13" s="87">
        <v>7684371.0999999996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64379.31</v>
      </c>
      <c r="H14" s="87">
        <v>46763</v>
      </c>
      <c r="I14" s="87">
        <v>21013</v>
      </c>
      <c r="J14" s="87">
        <v>20994.19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6666335.7999999998</v>
      </c>
      <c r="H15" s="88">
        <f>ROUND(H13+H14,2)</f>
        <v>7305413</v>
      </c>
      <c r="I15" s="88">
        <f>ROUND(I13+I14,2)</f>
        <v>7710834</v>
      </c>
      <c r="J15" s="88">
        <f>ROUND(J13+J14,2)</f>
        <v>7705365.29</v>
      </c>
      <c r="K15" s="89">
        <f>J15/G15*100</f>
        <v>115.586215893895</v>
      </c>
      <c r="L15" s="89">
        <f>J15/I15*100</f>
        <v>99.929077580972404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2485.3000000000002</v>
      </c>
      <c r="H16" s="91">
        <f>ROUND(H12-H15,2)</f>
        <v>0</v>
      </c>
      <c r="I16" s="91">
        <f>ROUND(I12-I15,2)</f>
        <v>0</v>
      </c>
      <c r="J16" s="91">
        <f>ROUND(J12-J15,2)</f>
        <v>6786.81</v>
      </c>
      <c r="K16" s="89">
        <f>J16/G16*100</f>
        <v>273.07809922343398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6225.01</v>
      </c>
      <c r="H24" s="87"/>
      <c r="I24" s="87"/>
      <c r="J24" s="87">
        <v>8710.31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-8710.31</v>
      </c>
      <c r="H25" s="87"/>
      <c r="I25" s="87"/>
      <c r="J25" s="87">
        <v>-15497.12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-2485.3000000000002</v>
      </c>
      <c r="H26" s="95">
        <f>ROUND(H24+H25,2)</f>
        <v>0</v>
      </c>
      <c r="I26" s="95">
        <f>ROUND(I24+I25,2)</f>
        <v>0</v>
      </c>
      <c r="J26" s="95">
        <f>ROUND(J24+J25,2)</f>
        <v>-6786.81</v>
      </c>
      <c r="K26" s="94">
        <f>J26/G26*100</f>
        <v>273.07809922343398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7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6668821.0999999996</v>
      </c>
      <c r="H10" s="66">
        <f>H11</f>
        <v>7305413</v>
      </c>
      <c r="I10" s="66">
        <f>I11</f>
        <v>7710834</v>
      </c>
      <c r="J10" s="66">
        <f>J11</f>
        <v>7712152.1000000006</v>
      </c>
      <c r="K10" s="70">
        <f t="shared" ref="K10:K24" si="0">(J10*100)/G10</f>
        <v>115.64490911294652</v>
      </c>
      <c r="L10" s="70">
        <f t="shared" ref="L10:L24" si="1">(J10*100)/I10</f>
        <v>100.01709413015506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G12+G15+G18+G21</f>
        <v>6668821.0999999996</v>
      </c>
      <c r="H11" s="66">
        <f>H12+H15+H18+H21</f>
        <v>7305413</v>
      </c>
      <c r="I11" s="66">
        <f>I12+I15+I18+I21</f>
        <v>7710834</v>
      </c>
      <c r="J11" s="66">
        <f>J12+J15+J18+J21</f>
        <v>7712152.1000000006</v>
      </c>
      <c r="K11" s="66">
        <f t="shared" si="0"/>
        <v>115.64490911294652</v>
      </c>
      <c r="L11" s="66">
        <f t="shared" si="1"/>
        <v>100.01709413015506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18661.43</v>
      </c>
      <c r="H12" s="66">
        <f t="shared" si="2"/>
        <v>15000</v>
      </c>
      <c r="I12" s="66">
        <f t="shared" si="2"/>
        <v>15000</v>
      </c>
      <c r="J12" s="66">
        <f t="shared" si="2"/>
        <v>16000</v>
      </c>
      <c r="K12" s="66">
        <f t="shared" si="0"/>
        <v>85.738338380284901</v>
      </c>
      <c r="L12" s="66">
        <f t="shared" si="1"/>
        <v>106.66666666666667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18661.43</v>
      </c>
      <c r="H13" s="66">
        <f t="shared" si="2"/>
        <v>15000</v>
      </c>
      <c r="I13" s="66">
        <f t="shared" si="2"/>
        <v>15000</v>
      </c>
      <c r="J13" s="66">
        <f t="shared" si="2"/>
        <v>16000</v>
      </c>
      <c r="K13" s="66">
        <f t="shared" si="0"/>
        <v>85.738338380284901</v>
      </c>
      <c r="L13" s="66">
        <f t="shared" si="1"/>
        <v>106.66666666666667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18661.43</v>
      </c>
      <c r="H14" s="67">
        <v>15000</v>
      </c>
      <c r="I14" s="67">
        <v>15000</v>
      </c>
      <c r="J14" s="67">
        <v>16000</v>
      </c>
      <c r="K14" s="67">
        <f t="shared" si="0"/>
        <v>85.738338380284901</v>
      </c>
      <c r="L14" s="67">
        <f t="shared" si="1"/>
        <v>106.66666666666667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92.56</v>
      </c>
      <c r="H15" s="66">
        <f t="shared" si="3"/>
        <v>0</v>
      </c>
      <c r="I15" s="66">
        <f t="shared" si="3"/>
        <v>0</v>
      </c>
      <c r="J15" s="66">
        <f t="shared" si="3"/>
        <v>96.81</v>
      </c>
      <c r="K15" s="66">
        <f t="shared" si="0"/>
        <v>104.59161624891962</v>
      </c>
      <c r="L15" s="66" t="e">
        <f t="shared" si="1"/>
        <v>#DIV/0!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92.56</v>
      </c>
      <c r="H16" s="66">
        <f t="shared" si="3"/>
        <v>0</v>
      </c>
      <c r="I16" s="66">
        <f t="shared" si="3"/>
        <v>0</v>
      </c>
      <c r="J16" s="66">
        <f t="shared" si="3"/>
        <v>96.81</v>
      </c>
      <c r="K16" s="66">
        <f t="shared" si="0"/>
        <v>104.59161624891962</v>
      </c>
      <c r="L16" s="66" t="e">
        <f t="shared" si="1"/>
        <v>#DIV/0!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92.56</v>
      </c>
      <c r="H17" s="67">
        <v>0</v>
      </c>
      <c r="I17" s="67">
        <v>0</v>
      </c>
      <c r="J17" s="67">
        <v>96.81</v>
      </c>
      <c r="K17" s="67">
        <f t="shared" si="0"/>
        <v>104.59161624891962</v>
      </c>
      <c r="L17" s="67" t="e">
        <f t="shared" si="1"/>
        <v>#DIV/0!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 t="shared" ref="G18:J19" si="4">G19</f>
        <v>2569.77</v>
      </c>
      <c r="H18" s="66">
        <f t="shared" si="4"/>
        <v>400</v>
      </c>
      <c r="I18" s="66">
        <f t="shared" si="4"/>
        <v>400</v>
      </c>
      <c r="J18" s="66">
        <f t="shared" si="4"/>
        <v>1171.82</v>
      </c>
      <c r="K18" s="66">
        <f t="shared" si="0"/>
        <v>45.600189900263445</v>
      </c>
      <c r="L18" s="66">
        <f t="shared" si="1"/>
        <v>292.95499999999998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 t="shared" si="4"/>
        <v>2569.77</v>
      </c>
      <c r="H19" s="66">
        <f t="shared" si="4"/>
        <v>400</v>
      </c>
      <c r="I19" s="66">
        <f t="shared" si="4"/>
        <v>400</v>
      </c>
      <c r="J19" s="66">
        <f t="shared" si="4"/>
        <v>1171.82</v>
      </c>
      <c r="K19" s="66">
        <f t="shared" si="0"/>
        <v>45.600189900263445</v>
      </c>
      <c r="L19" s="66">
        <f t="shared" si="1"/>
        <v>292.95499999999998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2569.77</v>
      </c>
      <c r="H20" s="67">
        <v>400</v>
      </c>
      <c r="I20" s="67">
        <v>400</v>
      </c>
      <c r="J20" s="67">
        <v>1171.82</v>
      </c>
      <c r="K20" s="67">
        <f t="shared" si="0"/>
        <v>45.600189900263445</v>
      </c>
      <c r="L20" s="67">
        <f t="shared" si="1"/>
        <v>292.95499999999998</v>
      </c>
    </row>
    <row r="21" spans="2:12" x14ac:dyDescent="0.25">
      <c r="B21" s="66"/>
      <c r="C21" s="66" t="s">
        <v>70</v>
      </c>
      <c r="D21" s="66"/>
      <c r="E21" s="66"/>
      <c r="F21" s="66" t="s">
        <v>71</v>
      </c>
      <c r="G21" s="66">
        <f>G22</f>
        <v>6647497.3399999999</v>
      </c>
      <c r="H21" s="66">
        <f>H22</f>
        <v>7290013</v>
      </c>
      <c r="I21" s="66">
        <f>I22</f>
        <v>7695434</v>
      </c>
      <c r="J21" s="66">
        <f>J22</f>
        <v>7694883.4700000007</v>
      </c>
      <c r="K21" s="66">
        <f t="shared" si="0"/>
        <v>115.75609701560256</v>
      </c>
      <c r="L21" s="66">
        <f t="shared" si="1"/>
        <v>99.992846017521558</v>
      </c>
    </row>
    <row r="22" spans="2:12" x14ac:dyDescent="0.25">
      <c r="B22" s="66"/>
      <c r="C22" s="66"/>
      <c r="D22" s="66" t="s">
        <v>72</v>
      </c>
      <c r="E22" s="66"/>
      <c r="F22" s="66" t="s">
        <v>73</v>
      </c>
      <c r="G22" s="66">
        <f>G23+G24</f>
        <v>6647497.3399999999</v>
      </c>
      <c r="H22" s="66">
        <f>H23+H24</f>
        <v>7290013</v>
      </c>
      <c r="I22" s="66">
        <f>I23+I24</f>
        <v>7695434</v>
      </c>
      <c r="J22" s="66">
        <f>J23+J24</f>
        <v>7694883.4700000007</v>
      </c>
      <c r="K22" s="66">
        <f t="shared" si="0"/>
        <v>115.75609701560256</v>
      </c>
      <c r="L22" s="66">
        <f t="shared" si="1"/>
        <v>99.992846017521558</v>
      </c>
    </row>
    <row r="23" spans="2:12" x14ac:dyDescent="0.25">
      <c r="B23" s="67"/>
      <c r="C23" s="67"/>
      <c r="D23" s="67"/>
      <c r="E23" s="67" t="s">
        <v>74</v>
      </c>
      <c r="F23" s="67" t="s">
        <v>75</v>
      </c>
      <c r="G23" s="67">
        <v>6583118.0300000003</v>
      </c>
      <c r="H23" s="67">
        <v>7243250</v>
      </c>
      <c r="I23" s="67">
        <v>7674421</v>
      </c>
      <c r="J23" s="67">
        <v>7673889.2800000003</v>
      </c>
      <c r="K23" s="67">
        <f t="shared" si="0"/>
        <v>116.569219099965</v>
      </c>
      <c r="L23" s="67">
        <f t="shared" si="1"/>
        <v>99.993071529435255</v>
      </c>
    </row>
    <row r="24" spans="2:12" x14ac:dyDescent="0.25">
      <c r="B24" s="67"/>
      <c r="C24" s="67"/>
      <c r="D24" s="67"/>
      <c r="E24" s="67" t="s">
        <v>76</v>
      </c>
      <c r="F24" s="67" t="s">
        <v>77</v>
      </c>
      <c r="G24" s="67">
        <v>64379.31</v>
      </c>
      <c r="H24" s="67">
        <v>46763</v>
      </c>
      <c r="I24" s="67">
        <v>21013</v>
      </c>
      <c r="J24" s="67">
        <v>20994.19</v>
      </c>
      <c r="K24" s="67">
        <f t="shared" si="0"/>
        <v>32.610150683503754</v>
      </c>
      <c r="L24" s="67">
        <f t="shared" si="1"/>
        <v>99.910483986103841</v>
      </c>
    </row>
    <row r="25" spans="2:12" x14ac:dyDescent="0.25">
      <c r="F25" s="36"/>
    </row>
    <row r="26" spans="2:12" x14ac:dyDescent="0.25">
      <c r="F26" s="36"/>
    </row>
    <row r="27" spans="2:12" ht="36.75" customHeight="1" x14ac:dyDescent="0.25">
      <c r="B27" s="120" t="s">
        <v>3</v>
      </c>
      <c r="C27" s="121"/>
      <c r="D27" s="121"/>
      <c r="E27" s="121"/>
      <c r="F27" s="122"/>
      <c r="G27" s="29" t="s">
        <v>46</v>
      </c>
      <c r="H27" s="29" t="s">
        <v>43</v>
      </c>
      <c r="I27" s="29" t="s">
        <v>44</v>
      </c>
      <c r="J27" s="29" t="s">
        <v>47</v>
      </c>
      <c r="K27" s="29" t="s">
        <v>6</v>
      </c>
      <c r="L27" s="29" t="s">
        <v>22</v>
      </c>
    </row>
    <row r="28" spans="2:12" x14ac:dyDescent="0.25">
      <c r="B28" s="117">
        <v>1</v>
      </c>
      <c r="C28" s="118"/>
      <c r="D28" s="118"/>
      <c r="E28" s="118"/>
      <c r="F28" s="119"/>
      <c r="G28" s="31">
        <v>2</v>
      </c>
      <c r="H28" s="31">
        <v>3</v>
      </c>
      <c r="I28" s="31">
        <v>4</v>
      </c>
      <c r="J28" s="31">
        <v>5</v>
      </c>
      <c r="K28" s="31" t="s">
        <v>13</v>
      </c>
      <c r="L28" s="31" t="s">
        <v>14</v>
      </c>
    </row>
    <row r="29" spans="2:12" x14ac:dyDescent="0.25">
      <c r="B29" s="66"/>
      <c r="C29" s="67"/>
      <c r="D29" s="68"/>
      <c r="E29" s="69"/>
      <c r="F29" s="9" t="s">
        <v>21</v>
      </c>
      <c r="G29" s="66">
        <f>G30+G70</f>
        <v>6666335.7999999998</v>
      </c>
      <c r="H29" s="66">
        <f>H30+H70</f>
        <v>7305413</v>
      </c>
      <c r="I29" s="66">
        <f>I30+I70</f>
        <v>7710834</v>
      </c>
      <c r="J29" s="66">
        <f>J30+J70</f>
        <v>7705365.290000001</v>
      </c>
      <c r="K29" s="71">
        <f t="shared" ref="K29:K76" si="5">(J29*100)/G29</f>
        <v>115.58621589389482</v>
      </c>
      <c r="L29" s="71">
        <f t="shared" ref="L29:L76" si="6">(J29*100)/I29</f>
        <v>99.929077580972432</v>
      </c>
    </row>
    <row r="30" spans="2:12" x14ac:dyDescent="0.25">
      <c r="B30" s="66" t="s">
        <v>78</v>
      </c>
      <c r="C30" s="66"/>
      <c r="D30" s="66"/>
      <c r="E30" s="66"/>
      <c r="F30" s="66" t="s">
        <v>79</v>
      </c>
      <c r="G30" s="66">
        <f>G31+G39+G65</f>
        <v>6601956.4900000002</v>
      </c>
      <c r="H30" s="66">
        <f>H31+H39+H65</f>
        <v>7258650</v>
      </c>
      <c r="I30" s="66">
        <f>I31+I39+I65</f>
        <v>7689821</v>
      </c>
      <c r="J30" s="66">
        <f>J31+J39+J65</f>
        <v>7684371.1000000006</v>
      </c>
      <c r="K30" s="66">
        <f t="shared" si="5"/>
        <v>116.39536115755286</v>
      </c>
      <c r="L30" s="66">
        <f t="shared" si="6"/>
        <v>99.929128389334423</v>
      </c>
    </row>
    <row r="31" spans="2:12" x14ac:dyDescent="0.25">
      <c r="B31" s="66"/>
      <c r="C31" s="66" t="s">
        <v>80</v>
      </c>
      <c r="D31" s="66"/>
      <c r="E31" s="66"/>
      <c r="F31" s="66" t="s">
        <v>81</v>
      </c>
      <c r="G31" s="66">
        <f>G32+G35+G37</f>
        <v>5232664.3600000003</v>
      </c>
      <c r="H31" s="66">
        <f>H32+H35+H37</f>
        <v>5789400</v>
      </c>
      <c r="I31" s="66">
        <f>I32+I35+I37</f>
        <v>5853550</v>
      </c>
      <c r="J31" s="66">
        <f>J32+J35+J37</f>
        <v>5853029.6900000004</v>
      </c>
      <c r="K31" s="66">
        <f t="shared" si="5"/>
        <v>111.85563008287426</v>
      </c>
      <c r="L31" s="66">
        <f t="shared" si="6"/>
        <v>99.991111206020278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G33+G34</f>
        <v>4336276.2300000004</v>
      </c>
      <c r="H32" s="66">
        <f>H33+H34</f>
        <v>4811325</v>
      </c>
      <c r="I32" s="66">
        <f>I33+I34</f>
        <v>4861725</v>
      </c>
      <c r="J32" s="66">
        <f>J33+J34</f>
        <v>4861315.62</v>
      </c>
      <c r="K32" s="66">
        <f t="shared" si="5"/>
        <v>112.10807066135635</v>
      </c>
      <c r="L32" s="66">
        <f t="shared" si="6"/>
        <v>99.991579531956248</v>
      </c>
    </row>
    <row r="33" spans="2:12" x14ac:dyDescent="0.25">
      <c r="B33" s="67"/>
      <c r="C33" s="67"/>
      <c r="D33" s="67"/>
      <c r="E33" s="67" t="s">
        <v>84</v>
      </c>
      <c r="F33" s="67" t="s">
        <v>85</v>
      </c>
      <c r="G33" s="67">
        <v>4325789.1100000003</v>
      </c>
      <c r="H33" s="67">
        <v>4751025</v>
      </c>
      <c r="I33" s="67">
        <v>4844425</v>
      </c>
      <c r="J33" s="67">
        <v>4844401.66</v>
      </c>
      <c r="K33" s="67">
        <f t="shared" si="5"/>
        <v>111.98885421393092</v>
      </c>
      <c r="L33" s="67">
        <f t="shared" si="6"/>
        <v>99.999518209075376</v>
      </c>
    </row>
    <row r="34" spans="2:12" x14ac:dyDescent="0.25">
      <c r="B34" s="67"/>
      <c r="C34" s="67"/>
      <c r="D34" s="67"/>
      <c r="E34" s="67" t="s">
        <v>86</v>
      </c>
      <c r="F34" s="67" t="s">
        <v>87</v>
      </c>
      <c r="G34" s="67">
        <v>10487.12</v>
      </c>
      <c r="H34" s="67">
        <v>60300</v>
      </c>
      <c r="I34" s="67">
        <v>17300</v>
      </c>
      <c r="J34" s="67">
        <v>16913.96</v>
      </c>
      <c r="K34" s="67">
        <f t="shared" si="5"/>
        <v>161.28317402680619</v>
      </c>
      <c r="L34" s="67">
        <f t="shared" si="6"/>
        <v>97.768554913294793</v>
      </c>
    </row>
    <row r="35" spans="2:12" x14ac:dyDescent="0.25">
      <c r="B35" s="66"/>
      <c r="C35" s="66"/>
      <c r="D35" s="66" t="s">
        <v>88</v>
      </c>
      <c r="E35" s="66"/>
      <c r="F35" s="66" t="s">
        <v>89</v>
      </c>
      <c r="G35" s="66">
        <f>G36</f>
        <v>196125.31</v>
      </c>
      <c r="H35" s="66">
        <f>H36</f>
        <v>197875</v>
      </c>
      <c r="I35" s="66">
        <f>I36</f>
        <v>196575</v>
      </c>
      <c r="J35" s="66">
        <f>J36</f>
        <v>196503.7</v>
      </c>
      <c r="K35" s="66">
        <f t="shared" si="5"/>
        <v>100.19293277343959</v>
      </c>
      <c r="L35" s="66">
        <f t="shared" si="6"/>
        <v>99.963728856670485</v>
      </c>
    </row>
    <row r="36" spans="2:12" x14ac:dyDescent="0.25">
      <c r="B36" s="67"/>
      <c r="C36" s="67"/>
      <c r="D36" s="67"/>
      <c r="E36" s="67" t="s">
        <v>90</v>
      </c>
      <c r="F36" s="67" t="s">
        <v>89</v>
      </c>
      <c r="G36" s="67">
        <v>196125.31</v>
      </c>
      <c r="H36" s="67">
        <v>197875</v>
      </c>
      <c r="I36" s="67">
        <v>196575</v>
      </c>
      <c r="J36" s="67">
        <v>196503.7</v>
      </c>
      <c r="K36" s="67">
        <f t="shared" si="5"/>
        <v>100.19293277343959</v>
      </c>
      <c r="L36" s="67">
        <f t="shared" si="6"/>
        <v>99.963728856670485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</f>
        <v>700262.82</v>
      </c>
      <c r="H37" s="66">
        <f>H38</f>
        <v>780200</v>
      </c>
      <c r="I37" s="66">
        <f>I38</f>
        <v>795250</v>
      </c>
      <c r="J37" s="66">
        <f>J38</f>
        <v>795210.37</v>
      </c>
      <c r="K37" s="66">
        <f t="shared" si="5"/>
        <v>113.55884494910069</v>
      </c>
      <c r="L37" s="66">
        <f t="shared" si="6"/>
        <v>99.995016661427229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700262.82</v>
      </c>
      <c r="H38" s="67">
        <v>780200</v>
      </c>
      <c r="I38" s="67">
        <v>795250</v>
      </c>
      <c r="J38" s="67">
        <v>795210.37</v>
      </c>
      <c r="K38" s="67">
        <f t="shared" si="5"/>
        <v>113.55884494910069</v>
      </c>
      <c r="L38" s="67">
        <f t="shared" si="6"/>
        <v>99.995016661427229</v>
      </c>
    </row>
    <row r="39" spans="2:12" x14ac:dyDescent="0.25">
      <c r="B39" s="66"/>
      <c r="C39" s="66" t="s">
        <v>95</v>
      </c>
      <c r="D39" s="66"/>
      <c r="E39" s="66"/>
      <c r="F39" s="66" t="s">
        <v>96</v>
      </c>
      <c r="G39" s="66">
        <f>G40+G44+G49+G58+G60</f>
        <v>1362428.33</v>
      </c>
      <c r="H39" s="66">
        <f>H40+H44+H49+H58+H60</f>
        <v>1462350</v>
      </c>
      <c r="I39" s="66">
        <f>I40+I44+I49+I58+I60</f>
        <v>1830021</v>
      </c>
      <c r="J39" s="66">
        <f>J40+J44+J49+J58+J60</f>
        <v>1825096.22</v>
      </c>
      <c r="K39" s="66">
        <f t="shared" si="5"/>
        <v>133.95906263928026</v>
      </c>
      <c r="L39" s="66">
        <f t="shared" si="6"/>
        <v>99.730889426951933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</f>
        <v>137370.75999999998</v>
      </c>
      <c r="H40" s="66">
        <f>H41+H42+H43</f>
        <v>135000</v>
      </c>
      <c r="I40" s="66">
        <f>I41+I42+I43</f>
        <v>135000</v>
      </c>
      <c r="J40" s="66">
        <f>J41+J42+J43</f>
        <v>127656.81999999999</v>
      </c>
      <c r="K40" s="66">
        <f t="shared" si="5"/>
        <v>92.928669827552838</v>
      </c>
      <c r="L40" s="66">
        <f t="shared" si="6"/>
        <v>94.560607407407403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10506.2</v>
      </c>
      <c r="H41" s="67">
        <v>15000</v>
      </c>
      <c r="I41" s="67">
        <v>15000</v>
      </c>
      <c r="J41" s="67">
        <v>11617.2</v>
      </c>
      <c r="K41" s="67">
        <f t="shared" si="5"/>
        <v>110.57470826749919</v>
      </c>
      <c r="L41" s="67">
        <f t="shared" si="6"/>
        <v>77.447999999999993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123913.98</v>
      </c>
      <c r="H42" s="67">
        <v>115000</v>
      </c>
      <c r="I42" s="67">
        <v>115000</v>
      </c>
      <c r="J42" s="67">
        <v>113624.62</v>
      </c>
      <c r="K42" s="67">
        <f t="shared" si="5"/>
        <v>91.696368722883406</v>
      </c>
      <c r="L42" s="67">
        <f t="shared" si="6"/>
        <v>98.804017391304342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2950.58</v>
      </c>
      <c r="H43" s="67">
        <v>5000</v>
      </c>
      <c r="I43" s="67">
        <v>5000</v>
      </c>
      <c r="J43" s="67">
        <v>2415</v>
      </c>
      <c r="K43" s="67">
        <f t="shared" si="5"/>
        <v>81.848314568661081</v>
      </c>
      <c r="L43" s="67">
        <f t="shared" si="6"/>
        <v>48.3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</f>
        <v>119631.96</v>
      </c>
      <c r="H44" s="66">
        <f>H45+H46+H47+H48</f>
        <v>134000</v>
      </c>
      <c r="I44" s="66">
        <f>I45+I46+I47+I48</f>
        <v>134000</v>
      </c>
      <c r="J44" s="66">
        <f>J45+J46+J47+J48</f>
        <v>131568.02000000002</v>
      </c>
      <c r="K44" s="66">
        <f t="shared" si="5"/>
        <v>109.97731709820687</v>
      </c>
      <c r="L44" s="66">
        <f t="shared" si="6"/>
        <v>98.185089552238807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54991.42</v>
      </c>
      <c r="H45" s="67">
        <v>60000</v>
      </c>
      <c r="I45" s="67">
        <v>60000</v>
      </c>
      <c r="J45" s="67">
        <v>61570</v>
      </c>
      <c r="K45" s="67">
        <f t="shared" si="5"/>
        <v>111.96292076109329</v>
      </c>
      <c r="L45" s="67">
        <f t="shared" si="6"/>
        <v>102.61666666666666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62207.21</v>
      </c>
      <c r="H46" s="67">
        <v>70000</v>
      </c>
      <c r="I46" s="67">
        <v>70000</v>
      </c>
      <c r="J46" s="67">
        <v>68077.14</v>
      </c>
      <c r="K46" s="67">
        <f t="shared" si="5"/>
        <v>109.43609269729345</v>
      </c>
      <c r="L46" s="67">
        <f t="shared" si="6"/>
        <v>97.253057142857145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603.33000000000004</v>
      </c>
      <c r="H47" s="67">
        <v>3000</v>
      </c>
      <c r="I47" s="67">
        <v>3000</v>
      </c>
      <c r="J47" s="67">
        <v>920.88</v>
      </c>
      <c r="K47" s="67">
        <f t="shared" si="5"/>
        <v>152.63288747451642</v>
      </c>
      <c r="L47" s="67">
        <f t="shared" si="6"/>
        <v>30.696000000000002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1830</v>
      </c>
      <c r="H48" s="67">
        <v>1000</v>
      </c>
      <c r="I48" s="67">
        <v>1000</v>
      </c>
      <c r="J48" s="67">
        <v>1000</v>
      </c>
      <c r="K48" s="67">
        <f t="shared" si="5"/>
        <v>54.644808743169399</v>
      </c>
      <c r="L48" s="67">
        <f t="shared" si="6"/>
        <v>100</v>
      </c>
    </row>
    <row r="49" spans="2:12" x14ac:dyDescent="0.25">
      <c r="B49" s="66"/>
      <c r="C49" s="66"/>
      <c r="D49" s="66" t="s">
        <v>115</v>
      </c>
      <c r="E49" s="66"/>
      <c r="F49" s="66" t="s">
        <v>116</v>
      </c>
      <c r="G49" s="66">
        <f>G50+G51+G52+G53+G54+G55+G56+G57</f>
        <v>1075691.1000000001</v>
      </c>
      <c r="H49" s="66">
        <f>H50+H51+H52+H53+H54+H55+H56+H57</f>
        <v>1158400</v>
      </c>
      <c r="I49" s="66">
        <f>I50+I51+I52+I53+I54+I55+I56+I57</f>
        <v>1526071</v>
      </c>
      <c r="J49" s="66">
        <f>J50+J51+J52+J53+J54+J55+J56+J57</f>
        <v>1537630.94</v>
      </c>
      <c r="K49" s="66">
        <f t="shared" si="5"/>
        <v>142.94354020406044</v>
      </c>
      <c r="L49" s="66">
        <f t="shared" si="6"/>
        <v>100.75749686613533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389905.16</v>
      </c>
      <c r="H50" s="67">
        <v>426000</v>
      </c>
      <c r="I50" s="67">
        <v>380461</v>
      </c>
      <c r="J50" s="67">
        <v>412257.74</v>
      </c>
      <c r="K50" s="67">
        <f t="shared" si="5"/>
        <v>105.73282487464388</v>
      </c>
      <c r="L50" s="67">
        <f t="shared" si="6"/>
        <v>108.35742428264658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28014.16</v>
      </c>
      <c r="H51" s="67">
        <v>32400</v>
      </c>
      <c r="I51" s="67">
        <v>32400</v>
      </c>
      <c r="J51" s="67">
        <v>34087.879999999997</v>
      </c>
      <c r="K51" s="67">
        <f t="shared" si="5"/>
        <v>121.68089280563829</v>
      </c>
      <c r="L51" s="67">
        <f t="shared" si="6"/>
        <v>105.20950617283951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6499.73</v>
      </c>
      <c r="H52" s="67">
        <v>5000</v>
      </c>
      <c r="I52" s="67">
        <v>5000</v>
      </c>
      <c r="J52" s="67">
        <v>1560</v>
      </c>
      <c r="K52" s="67">
        <f t="shared" si="5"/>
        <v>24.000996964489296</v>
      </c>
      <c r="L52" s="67">
        <f t="shared" si="6"/>
        <v>31.2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22542.16</v>
      </c>
      <c r="H53" s="67">
        <v>30000</v>
      </c>
      <c r="I53" s="67">
        <v>30000</v>
      </c>
      <c r="J53" s="67">
        <v>29500</v>
      </c>
      <c r="K53" s="67">
        <f t="shared" si="5"/>
        <v>130.86589750050572</v>
      </c>
      <c r="L53" s="67">
        <f t="shared" si="6"/>
        <v>98.333333333333329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20000</v>
      </c>
      <c r="H54" s="67">
        <v>30000</v>
      </c>
      <c r="I54" s="67">
        <v>30000</v>
      </c>
      <c r="J54" s="67">
        <v>32340</v>
      </c>
      <c r="K54" s="67">
        <f t="shared" si="5"/>
        <v>161.69999999999999</v>
      </c>
      <c r="L54" s="67">
        <f t="shared" si="6"/>
        <v>107.8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0</v>
      </c>
      <c r="H55" s="67">
        <v>21000</v>
      </c>
      <c r="I55" s="67">
        <v>21000</v>
      </c>
      <c r="J55" s="67">
        <v>15520</v>
      </c>
      <c r="K55" s="67" t="e">
        <f t="shared" si="5"/>
        <v>#DIV/0!</v>
      </c>
      <c r="L55" s="67">
        <f t="shared" si="6"/>
        <v>73.904761904761898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604849.79</v>
      </c>
      <c r="H56" s="67">
        <v>609000</v>
      </c>
      <c r="I56" s="67">
        <v>1022210</v>
      </c>
      <c r="J56" s="67">
        <v>1008427.32</v>
      </c>
      <c r="K56" s="67">
        <f t="shared" si="5"/>
        <v>166.72359595264138</v>
      </c>
      <c r="L56" s="67">
        <f t="shared" si="6"/>
        <v>98.651678226587492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3880.1</v>
      </c>
      <c r="H57" s="67">
        <v>5000</v>
      </c>
      <c r="I57" s="67">
        <v>5000</v>
      </c>
      <c r="J57" s="67">
        <v>3938</v>
      </c>
      <c r="K57" s="67">
        <f t="shared" si="5"/>
        <v>101.49222958171181</v>
      </c>
      <c r="L57" s="67">
        <f t="shared" si="6"/>
        <v>78.760000000000005</v>
      </c>
    </row>
    <row r="58" spans="2:12" x14ac:dyDescent="0.25">
      <c r="B58" s="66"/>
      <c r="C58" s="66"/>
      <c r="D58" s="66" t="s">
        <v>133</v>
      </c>
      <c r="E58" s="66"/>
      <c r="F58" s="66" t="s">
        <v>134</v>
      </c>
      <c r="G58" s="66">
        <f>G59</f>
        <v>6007.74</v>
      </c>
      <c r="H58" s="66">
        <f>H59</f>
        <v>9950</v>
      </c>
      <c r="I58" s="66">
        <f>I59</f>
        <v>9950</v>
      </c>
      <c r="J58" s="66">
        <f>J59</f>
        <v>10947.44</v>
      </c>
      <c r="K58" s="66">
        <f t="shared" si="5"/>
        <v>182.2222666094072</v>
      </c>
      <c r="L58" s="66">
        <f t="shared" si="6"/>
        <v>110.02452261306533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6007.74</v>
      </c>
      <c r="H59" s="67">
        <v>9950</v>
      </c>
      <c r="I59" s="67">
        <v>9950</v>
      </c>
      <c r="J59" s="67">
        <v>10947.44</v>
      </c>
      <c r="K59" s="67">
        <f t="shared" si="5"/>
        <v>182.2222666094072</v>
      </c>
      <c r="L59" s="67">
        <f t="shared" si="6"/>
        <v>110.02452261306533</v>
      </c>
    </row>
    <row r="60" spans="2:12" x14ac:dyDescent="0.25">
      <c r="B60" s="66"/>
      <c r="C60" s="66"/>
      <c r="D60" s="66" t="s">
        <v>137</v>
      </c>
      <c r="E60" s="66"/>
      <c r="F60" s="66" t="s">
        <v>138</v>
      </c>
      <c r="G60" s="66">
        <f>G61+G62+G63+G64</f>
        <v>23726.77</v>
      </c>
      <c r="H60" s="66">
        <f>H61+H62+H63+H64</f>
        <v>25000</v>
      </c>
      <c r="I60" s="66">
        <f>I61+I62+I63+I64</f>
        <v>25000</v>
      </c>
      <c r="J60" s="66">
        <f>J61+J62+J63+J64</f>
        <v>17293</v>
      </c>
      <c r="K60" s="66">
        <f t="shared" si="5"/>
        <v>72.883919724429404</v>
      </c>
      <c r="L60" s="66">
        <f t="shared" si="6"/>
        <v>69.171999999999997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18359.84</v>
      </c>
      <c r="H61" s="67">
        <v>15000</v>
      </c>
      <c r="I61" s="67">
        <v>15000</v>
      </c>
      <c r="J61" s="67">
        <v>9310</v>
      </c>
      <c r="K61" s="67">
        <f t="shared" si="5"/>
        <v>50.708502906343412</v>
      </c>
      <c r="L61" s="67">
        <f t="shared" si="6"/>
        <v>62.06666666666667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1000</v>
      </c>
      <c r="H62" s="67">
        <v>1500</v>
      </c>
      <c r="I62" s="67">
        <v>1500</v>
      </c>
      <c r="J62" s="67">
        <v>1500</v>
      </c>
      <c r="K62" s="67">
        <f t="shared" si="5"/>
        <v>150</v>
      </c>
      <c r="L62" s="67">
        <f t="shared" si="6"/>
        <v>100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1373</v>
      </c>
      <c r="H63" s="67">
        <v>2500</v>
      </c>
      <c r="I63" s="67">
        <v>2500</v>
      </c>
      <c r="J63" s="67">
        <v>2800</v>
      </c>
      <c r="K63" s="67">
        <f t="shared" si="5"/>
        <v>203.93299344501094</v>
      </c>
      <c r="L63" s="67">
        <f t="shared" si="6"/>
        <v>112</v>
      </c>
    </row>
    <row r="64" spans="2:12" x14ac:dyDescent="0.25">
      <c r="B64" s="67"/>
      <c r="C64" s="67"/>
      <c r="D64" s="67"/>
      <c r="E64" s="67" t="s">
        <v>145</v>
      </c>
      <c r="F64" s="67" t="s">
        <v>138</v>
      </c>
      <c r="G64" s="67">
        <v>2993.93</v>
      </c>
      <c r="H64" s="67">
        <v>6000</v>
      </c>
      <c r="I64" s="67">
        <v>6000</v>
      </c>
      <c r="J64" s="67">
        <v>3683</v>
      </c>
      <c r="K64" s="67">
        <f t="shared" si="5"/>
        <v>123.0155681662564</v>
      </c>
      <c r="L64" s="67">
        <f t="shared" si="6"/>
        <v>61.383333333333333</v>
      </c>
    </row>
    <row r="65" spans="2:12" x14ac:dyDescent="0.25">
      <c r="B65" s="66"/>
      <c r="C65" s="66" t="s">
        <v>146</v>
      </c>
      <c r="D65" s="66"/>
      <c r="E65" s="66"/>
      <c r="F65" s="66" t="s">
        <v>147</v>
      </c>
      <c r="G65" s="66">
        <f>G66+G68</f>
        <v>6863.8</v>
      </c>
      <c r="H65" s="66">
        <f>H66+H68</f>
        <v>6900</v>
      </c>
      <c r="I65" s="66">
        <f>I66+I68</f>
        <v>6250</v>
      </c>
      <c r="J65" s="66">
        <f>J66+J68</f>
        <v>6245.19</v>
      </c>
      <c r="K65" s="66">
        <f t="shared" si="5"/>
        <v>90.987353943879484</v>
      </c>
      <c r="L65" s="66">
        <f t="shared" si="6"/>
        <v>99.92304</v>
      </c>
    </row>
    <row r="66" spans="2:12" x14ac:dyDescent="0.25">
      <c r="B66" s="66"/>
      <c r="C66" s="66"/>
      <c r="D66" s="66" t="s">
        <v>148</v>
      </c>
      <c r="E66" s="66"/>
      <c r="F66" s="66" t="s">
        <v>149</v>
      </c>
      <c r="G66" s="66">
        <f>G67</f>
        <v>393.8</v>
      </c>
      <c r="H66" s="66">
        <f>H67</f>
        <v>400</v>
      </c>
      <c r="I66" s="66">
        <f>I67</f>
        <v>270</v>
      </c>
      <c r="J66" s="66">
        <f>J67</f>
        <v>265.19</v>
      </c>
      <c r="K66" s="66">
        <f t="shared" si="5"/>
        <v>67.341289994921283</v>
      </c>
      <c r="L66" s="66">
        <f t="shared" si="6"/>
        <v>98.218518518518522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393.8</v>
      </c>
      <c r="H67" s="67">
        <v>400</v>
      </c>
      <c r="I67" s="67">
        <v>270</v>
      </c>
      <c r="J67" s="67">
        <v>265.19</v>
      </c>
      <c r="K67" s="67">
        <f t="shared" si="5"/>
        <v>67.341289994921283</v>
      </c>
      <c r="L67" s="67">
        <f t="shared" si="6"/>
        <v>98.218518518518522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</f>
        <v>6470</v>
      </c>
      <c r="H68" s="66">
        <f>H69</f>
        <v>6500</v>
      </c>
      <c r="I68" s="66">
        <f>I69</f>
        <v>5980</v>
      </c>
      <c r="J68" s="66">
        <f>J69</f>
        <v>5980</v>
      </c>
      <c r="K68" s="66">
        <f t="shared" si="5"/>
        <v>92.426584234930445</v>
      </c>
      <c r="L68" s="66">
        <f t="shared" si="6"/>
        <v>100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6470</v>
      </c>
      <c r="H69" s="67">
        <v>6500</v>
      </c>
      <c r="I69" s="67">
        <v>5980</v>
      </c>
      <c r="J69" s="67">
        <v>5980</v>
      </c>
      <c r="K69" s="67">
        <f t="shared" si="5"/>
        <v>92.426584234930445</v>
      </c>
      <c r="L69" s="67">
        <f t="shared" si="6"/>
        <v>100</v>
      </c>
    </row>
    <row r="70" spans="2:12" x14ac:dyDescent="0.25">
      <c r="B70" s="66" t="s">
        <v>156</v>
      </c>
      <c r="C70" s="66"/>
      <c r="D70" s="66"/>
      <c r="E70" s="66"/>
      <c r="F70" s="66" t="s">
        <v>157</v>
      </c>
      <c r="G70" s="66">
        <f>G71+G74</f>
        <v>64379.31</v>
      </c>
      <c r="H70" s="66">
        <f>H71+H74</f>
        <v>46763</v>
      </c>
      <c r="I70" s="66">
        <f>I71+I74</f>
        <v>21013</v>
      </c>
      <c r="J70" s="66">
        <f>J71+J74</f>
        <v>20994.19</v>
      </c>
      <c r="K70" s="66">
        <f t="shared" si="5"/>
        <v>32.610150683503754</v>
      </c>
      <c r="L70" s="66">
        <f t="shared" si="6"/>
        <v>99.910483986103841</v>
      </c>
    </row>
    <row r="71" spans="2:12" x14ac:dyDescent="0.25">
      <c r="B71" s="66"/>
      <c r="C71" s="66" t="s">
        <v>158</v>
      </c>
      <c r="D71" s="66"/>
      <c r="E71" s="66"/>
      <c r="F71" s="66" t="s">
        <v>159</v>
      </c>
      <c r="G71" s="66">
        <f t="shared" ref="G71:J72" si="7">G72</f>
        <v>3616.38</v>
      </c>
      <c r="H71" s="66">
        <f t="shared" si="7"/>
        <v>3763</v>
      </c>
      <c r="I71" s="66">
        <f t="shared" si="7"/>
        <v>3763</v>
      </c>
      <c r="J71" s="66">
        <f t="shared" si="7"/>
        <v>3745.69</v>
      </c>
      <c r="K71" s="66">
        <f t="shared" si="5"/>
        <v>103.57567512263644</v>
      </c>
      <c r="L71" s="66">
        <f t="shared" si="6"/>
        <v>99.539994685091685</v>
      </c>
    </row>
    <row r="72" spans="2:12" x14ac:dyDescent="0.25">
      <c r="B72" s="66"/>
      <c r="C72" s="66"/>
      <c r="D72" s="66" t="s">
        <v>160</v>
      </c>
      <c r="E72" s="66"/>
      <c r="F72" s="66" t="s">
        <v>161</v>
      </c>
      <c r="G72" s="66">
        <f t="shared" si="7"/>
        <v>3616.38</v>
      </c>
      <c r="H72" s="66">
        <f t="shared" si="7"/>
        <v>3763</v>
      </c>
      <c r="I72" s="66">
        <f t="shared" si="7"/>
        <v>3763</v>
      </c>
      <c r="J72" s="66">
        <f t="shared" si="7"/>
        <v>3745.69</v>
      </c>
      <c r="K72" s="66">
        <f t="shared" si="5"/>
        <v>103.57567512263644</v>
      </c>
      <c r="L72" s="66">
        <f t="shared" si="6"/>
        <v>99.539994685091685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3616.38</v>
      </c>
      <c r="H73" s="67">
        <v>3763</v>
      </c>
      <c r="I73" s="67">
        <v>3763</v>
      </c>
      <c r="J73" s="67">
        <v>3745.69</v>
      </c>
      <c r="K73" s="67">
        <f t="shared" si="5"/>
        <v>103.57567512263644</v>
      </c>
      <c r="L73" s="67">
        <f t="shared" si="6"/>
        <v>99.539994685091685</v>
      </c>
    </row>
    <row r="74" spans="2:12" x14ac:dyDescent="0.25">
      <c r="B74" s="66"/>
      <c r="C74" s="66" t="s">
        <v>164</v>
      </c>
      <c r="D74" s="66"/>
      <c r="E74" s="66"/>
      <c r="F74" s="66" t="s">
        <v>165</v>
      </c>
      <c r="G74" s="66">
        <f t="shared" ref="G74:J75" si="8">G75</f>
        <v>60762.93</v>
      </c>
      <c r="H74" s="66">
        <f t="shared" si="8"/>
        <v>43000</v>
      </c>
      <c r="I74" s="66">
        <f t="shared" si="8"/>
        <v>17250</v>
      </c>
      <c r="J74" s="66">
        <f t="shared" si="8"/>
        <v>17248.5</v>
      </c>
      <c r="K74" s="66">
        <f t="shared" si="5"/>
        <v>28.386550813135575</v>
      </c>
      <c r="L74" s="66">
        <f t="shared" si="6"/>
        <v>99.991304347826087</v>
      </c>
    </row>
    <row r="75" spans="2:12" x14ac:dyDescent="0.25">
      <c r="B75" s="66"/>
      <c r="C75" s="66"/>
      <c r="D75" s="66" t="s">
        <v>166</v>
      </c>
      <c r="E75" s="66"/>
      <c r="F75" s="66" t="s">
        <v>167</v>
      </c>
      <c r="G75" s="66">
        <f t="shared" si="8"/>
        <v>60762.93</v>
      </c>
      <c r="H75" s="66">
        <f t="shared" si="8"/>
        <v>43000</v>
      </c>
      <c r="I75" s="66">
        <f t="shared" si="8"/>
        <v>17250</v>
      </c>
      <c r="J75" s="66">
        <f t="shared" si="8"/>
        <v>17248.5</v>
      </c>
      <c r="K75" s="66">
        <f t="shared" si="5"/>
        <v>28.386550813135575</v>
      </c>
      <c r="L75" s="66">
        <f t="shared" si="6"/>
        <v>99.991304347826087</v>
      </c>
    </row>
    <row r="76" spans="2:12" x14ac:dyDescent="0.25">
      <c r="B76" s="67"/>
      <c r="C76" s="67"/>
      <c r="D76" s="67"/>
      <c r="E76" s="67" t="s">
        <v>168</v>
      </c>
      <c r="F76" s="67" t="s">
        <v>167</v>
      </c>
      <c r="G76" s="67">
        <v>60762.93</v>
      </c>
      <c r="H76" s="67">
        <v>43000</v>
      </c>
      <c r="I76" s="67">
        <v>17250</v>
      </c>
      <c r="J76" s="67">
        <v>17248.5</v>
      </c>
      <c r="K76" s="67">
        <f t="shared" si="5"/>
        <v>28.386550813135575</v>
      </c>
      <c r="L76" s="67">
        <f t="shared" si="6"/>
        <v>99.991304347826087</v>
      </c>
    </row>
    <row r="77" spans="2:12" x14ac:dyDescent="0.25">
      <c r="B77" s="66"/>
      <c r="C77" s="67"/>
      <c r="D77" s="68"/>
      <c r="E77" s="69"/>
      <c r="F77" s="9"/>
      <c r="G77" s="66"/>
      <c r="H77" s="66"/>
      <c r="I77" s="66"/>
      <c r="J77" s="66"/>
      <c r="K77" s="71"/>
      <c r="L77" s="71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C7+C9+C11+C13</f>
        <v>6668821.0999999987</v>
      </c>
      <c r="D6" s="72">
        <f>D7+D9+D11+D13</f>
        <v>7305413</v>
      </c>
      <c r="E6" s="72">
        <f>E7+E9+E11+E13</f>
        <v>7710834</v>
      </c>
      <c r="F6" s="72">
        <f>F7+F9+F11+F13</f>
        <v>7712152.0999999996</v>
      </c>
      <c r="G6" s="73">
        <f t="shared" ref="G6:G21" si="0">(F6*100)/C6</f>
        <v>115.64490911294654</v>
      </c>
      <c r="H6" s="73">
        <f t="shared" ref="H6:H21" si="1">(F6*100)/E6</f>
        <v>100.01709413015506</v>
      </c>
    </row>
    <row r="7" spans="1:8" x14ac:dyDescent="0.25">
      <c r="A7"/>
      <c r="B7" s="9" t="s">
        <v>169</v>
      </c>
      <c r="C7" s="72">
        <f>C8</f>
        <v>6647497.3399999999</v>
      </c>
      <c r="D7" s="72">
        <f>D8</f>
        <v>7290013</v>
      </c>
      <c r="E7" s="72">
        <f>E8</f>
        <v>7695434</v>
      </c>
      <c r="F7" s="72">
        <f>F8</f>
        <v>7694883.4699999997</v>
      </c>
      <c r="G7" s="73">
        <f t="shared" si="0"/>
        <v>115.75609701560256</v>
      </c>
      <c r="H7" s="73">
        <f t="shared" si="1"/>
        <v>99.992846017521558</v>
      </c>
    </row>
    <row r="8" spans="1:8" x14ac:dyDescent="0.25">
      <c r="A8"/>
      <c r="B8" s="17" t="s">
        <v>170</v>
      </c>
      <c r="C8" s="74">
        <v>6647497.3399999999</v>
      </c>
      <c r="D8" s="74">
        <v>7290013</v>
      </c>
      <c r="E8" s="74">
        <v>7695434</v>
      </c>
      <c r="F8" s="75">
        <v>7694883.4699999997</v>
      </c>
      <c r="G8" s="71">
        <f t="shared" si="0"/>
        <v>115.75609701560256</v>
      </c>
      <c r="H8" s="71">
        <f t="shared" si="1"/>
        <v>99.992846017521558</v>
      </c>
    </row>
    <row r="9" spans="1:8" x14ac:dyDescent="0.25">
      <c r="A9"/>
      <c r="B9" s="9" t="s">
        <v>171</v>
      </c>
      <c r="C9" s="72">
        <f>C10</f>
        <v>2569.77</v>
      </c>
      <c r="D9" s="72">
        <f>D10</f>
        <v>400</v>
      </c>
      <c r="E9" s="72">
        <f>E10</f>
        <v>400</v>
      </c>
      <c r="F9" s="72">
        <f>F10</f>
        <v>1171.82</v>
      </c>
      <c r="G9" s="73">
        <f t="shared" si="0"/>
        <v>45.600189900263445</v>
      </c>
      <c r="H9" s="73">
        <f t="shared" si="1"/>
        <v>292.95499999999998</v>
      </c>
    </row>
    <row r="10" spans="1:8" x14ac:dyDescent="0.25">
      <c r="A10"/>
      <c r="B10" s="17" t="s">
        <v>172</v>
      </c>
      <c r="C10" s="74">
        <v>2569.77</v>
      </c>
      <c r="D10" s="74">
        <v>400</v>
      </c>
      <c r="E10" s="74">
        <v>400</v>
      </c>
      <c r="F10" s="75">
        <v>1171.82</v>
      </c>
      <c r="G10" s="71">
        <f t="shared" si="0"/>
        <v>45.600189900263445</v>
      </c>
      <c r="H10" s="71">
        <f t="shared" si="1"/>
        <v>292.95499999999998</v>
      </c>
    </row>
    <row r="11" spans="1:8" x14ac:dyDescent="0.25">
      <c r="A11"/>
      <c r="B11" s="9" t="s">
        <v>173</v>
      </c>
      <c r="C11" s="72">
        <f>C12</f>
        <v>92.56</v>
      </c>
      <c r="D11" s="72">
        <f>D12</f>
        <v>0</v>
      </c>
      <c r="E11" s="72">
        <f>E12</f>
        <v>0</v>
      </c>
      <c r="F11" s="72">
        <f>F12</f>
        <v>96.81</v>
      </c>
      <c r="G11" s="73">
        <f t="shared" si="0"/>
        <v>104.59161624891962</v>
      </c>
      <c r="H11" s="73" t="e">
        <f t="shared" si="1"/>
        <v>#DIV/0!</v>
      </c>
    </row>
    <row r="12" spans="1:8" x14ac:dyDescent="0.25">
      <c r="A12"/>
      <c r="B12" s="17" t="s">
        <v>174</v>
      </c>
      <c r="C12" s="74">
        <v>92.56</v>
      </c>
      <c r="D12" s="74">
        <v>0</v>
      </c>
      <c r="E12" s="74">
        <v>0</v>
      </c>
      <c r="F12" s="75">
        <v>96.81</v>
      </c>
      <c r="G12" s="71">
        <f t="shared" si="0"/>
        <v>104.59161624891962</v>
      </c>
      <c r="H12" s="71" t="e">
        <f t="shared" si="1"/>
        <v>#DIV/0!</v>
      </c>
    </row>
    <row r="13" spans="1:8" x14ac:dyDescent="0.25">
      <c r="A13"/>
      <c r="B13" s="9" t="s">
        <v>175</v>
      </c>
      <c r="C13" s="72">
        <f>C14</f>
        <v>18661.43</v>
      </c>
      <c r="D13" s="72">
        <f>D14</f>
        <v>15000</v>
      </c>
      <c r="E13" s="72">
        <f>E14</f>
        <v>15000</v>
      </c>
      <c r="F13" s="72">
        <f>F14</f>
        <v>16000</v>
      </c>
      <c r="G13" s="73">
        <f t="shared" si="0"/>
        <v>85.738338380284901</v>
      </c>
      <c r="H13" s="73">
        <f t="shared" si="1"/>
        <v>106.66666666666667</v>
      </c>
    </row>
    <row r="14" spans="1:8" x14ac:dyDescent="0.25">
      <c r="A14"/>
      <c r="B14" s="17" t="s">
        <v>176</v>
      </c>
      <c r="C14" s="74">
        <v>18661.43</v>
      </c>
      <c r="D14" s="74">
        <v>15000</v>
      </c>
      <c r="E14" s="74">
        <v>15000</v>
      </c>
      <c r="F14" s="75">
        <v>16000</v>
      </c>
      <c r="G14" s="71">
        <f t="shared" si="0"/>
        <v>85.738338380284901</v>
      </c>
      <c r="H14" s="71">
        <f t="shared" si="1"/>
        <v>106.66666666666667</v>
      </c>
    </row>
    <row r="15" spans="1:8" x14ac:dyDescent="0.25">
      <c r="B15" s="9" t="s">
        <v>32</v>
      </c>
      <c r="C15" s="76">
        <f>C16+C18+C20</f>
        <v>6666335.7999999998</v>
      </c>
      <c r="D15" s="76">
        <f>D16+D18+D20</f>
        <v>7305413</v>
      </c>
      <c r="E15" s="76">
        <f>E16+E18+E20</f>
        <v>7710834</v>
      </c>
      <c r="F15" s="76">
        <f>F16+F18+F20</f>
        <v>7705365.29</v>
      </c>
      <c r="G15" s="73">
        <f t="shared" si="0"/>
        <v>115.58621589389482</v>
      </c>
      <c r="H15" s="73">
        <f t="shared" si="1"/>
        <v>99.929077580972432</v>
      </c>
    </row>
    <row r="16" spans="1:8" x14ac:dyDescent="0.25">
      <c r="A16"/>
      <c r="B16" s="9" t="s">
        <v>169</v>
      </c>
      <c r="C16" s="76">
        <f>C17</f>
        <v>6647497.3399999999</v>
      </c>
      <c r="D16" s="76">
        <f>D17</f>
        <v>7290013</v>
      </c>
      <c r="E16" s="76">
        <f>E17</f>
        <v>7695434</v>
      </c>
      <c r="F16" s="76">
        <f>F17</f>
        <v>7694883.4699999997</v>
      </c>
      <c r="G16" s="73">
        <f t="shared" si="0"/>
        <v>115.75609701560256</v>
      </c>
      <c r="H16" s="73">
        <f t="shared" si="1"/>
        <v>99.992846017521558</v>
      </c>
    </row>
    <row r="17" spans="1:8" x14ac:dyDescent="0.25">
      <c r="A17"/>
      <c r="B17" s="17" t="s">
        <v>170</v>
      </c>
      <c r="C17" s="74">
        <v>6647497.3399999999</v>
      </c>
      <c r="D17" s="74">
        <v>7290013</v>
      </c>
      <c r="E17" s="77">
        <v>7695434</v>
      </c>
      <c r="F17" s="75">
        <v>7694883.4699999997</v>
      </c>
      <c r="G17" s="71">
        <f t="shared" si="0"/>
        <v>115.75609701560256</v>
      </c>
      <c r="H17" s="71">
        <f t="shared" si="1"/>
        <v>99.992846017521558</v>
      </c>
    </row>
    <row r="18" spans="1:8" x14ac:dyDescent="0.25">
      <c r="A18"/>
      <c r="B18" s="9" t="s">
        <v>171</v>
      </c>
      <c r="C18" s="76">
        <f>C19</f>
        <v>478.62</v>
      </c>
      <c r="D18" s="76">
        <f>D19</f>
        <v>400</v>
      </c>
      <c r="E18" s="76">
        <f>E19</f>
        <v>400</v>
      </c>
      <c r="F18" s="76">
        <f>F19</f>
        <v>1171.82</v>
      </c>
      <c r="G18" s="73">
        <f t="shared" si="0"/>
        <v>244.83306171910911</v>
      </c>
      <c r="H18" s="73">
        <f t="shared" si="1"/>
        <v>292.95499999999998</v>
      </c>
    </row>
    <row r="19" spans="1:8" x14ac:dyDescent="0.25">
      <c r="A19"/>
      <c r="B19" s="17" t="s">
        <v>172</v>
      </c>
      <c r="C19" s="74">
        <v>478.62</v>
      </c>
      <c r="D19" s="74">
        <v>400</v>
      </c>
      <c r="E19" s="77">
        <v>400</v>
      </c>
      <c r="F19" s="75">
        <v>1171.82</v>
      </c>
      <c r="G19" s="71">
        <f t="shared" si="0"/>
        <v>244.83306171910911</v>
      </c>
      <c r="H19" s="71">
        <f t="shared" si="1"/>
        <v>292.95499999999998</v>
      </c>
    </row>
    <row r="20" spans="1:8" x14ac:dyDescent="0.25">
      <c r="A20"/>
      <c r="B20" s="9" t="s">
        <v>175</v>
      </c>
      <c r="C20" s="76">
        <f>C21</f>
        <v>18359.84</v>
      </c>
      <c r="D20" s="76">
        <f>D21</f>
        <v>15000</v>
      </c>
      <c r="E20" s="76">
        <f>E21</f>
        <v>15000</v>
      </c>
      <c r="F20" s="76">
        <f>F21</f>
        <v>9310</v>
      </c>
      <c r="G20" s="73">
        <f t="shared" si="0"/>
        <v>50.708502906343412</v>
      </c>
      <c r="H20" s="73">
        <f t="shared" si="1"/>
        <v>62.06666666666667</v>
      </c>
    </row>
    <row r="21" spans="1:8" x14ac:dyDescent="0.25">
      <c r="A21"/>
      <c r="B21" s="17" t="s">
        <v>176</v>
      </c>
      <c r="C21" s="74">
        <v>18359.84</v>
      </c>
      <c r="D21" s="74">
        <v>15000</v>
      </c>
      <c r="E21" s="77">
        <v>15000</v>
      </c>
      <c r="F21" s="75">
        <v>9310</v>
      </c>
      <c r="G21" s="71">
        <f t="shared" si="0"/>
        <v>50.708502906343412</v>
      </c>
      <c r="H21" s="71">
        <f t="shared" si="1"/>
        <v>62.06666666666667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6666335.7999999998</v>
      </c>
      <c r="D6" s="76">
        <f t="shared" si="0"/>
        <v>7305413</v>
      </c>
      <c r="E6" s="76">
        <f t="shared" si="0"/>
        <v>7710834</v>
      </c>
      <c r="F6" s="76">
        <f t="shared" si="0"/>
        <v>7705365.29</v>
      </c>
      <c r="G6" s="71">
        <f>(F6*100)/C6</f>
        <v>115.58621589389482</v>
      </c>
      <c r="H6" s="71">
        <f>(F6*100)/E6</f>
        <v>99.929077580972432</v>
      </c>
    </row>
    <row r="7" spans="2:8" x14ac:dyDescent="0.25">
      <c r="B7" s="9" t="s">
        <v>177</v>
      </c>
      <c r="C7" s="76">
        <f t="shared" si="0"/>
        <v>6666335.7999999998</v>
      </c>
      <c r="D7" s="76">
        <f t="shared" si="0"/>
        <v>7305413</v>
      </c>
      <c r="E7" s="76">
        <f t="shared" si="0"/>
        <v>7710834</v>
      </c>
      <c r="F7" s="76">
        <f t="shared" si="0"/>
        <v>7705365.29</v>
      </c>
      <c r="G7" s="71">
        <f>(F7*100)/C7</f>
        <v>115.58621589389482</v>
      </c>
      <c r="H7" s="71">
        <f>(F7*100)/E7</f>
        <v>99.929077580972432</v>
      </c>
    </row>
    <row r="8" spans="2:8" x14ac:dyDescent="0.25">
      <c r="B8" s="12" t="s">
        <v>178</v>
      </c>
      <c r="C8" s="74">
        <v>6666335.7999999998</v>
      </c>
      <c r="D8" s="74">
        <v>7305413</v>
      </c>
      <c r="E8" s="74">
        <v>7710834</v>
      </c>
      <c r="F8" s="75">
        <v>7705365.29</v>
      </c>
      <c r="G8" s="71">
        <f>(F8*100)/C8</f>
        <v>115.58621589389482</v>
      </c>
      <c r="H8" s="71">
        <f>(F8*100)/E8</f>
        <v>99.929077580972432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tabSelected="1"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>
        <f t="shared" ref="C10:F11" si="0">C11</f>
        <v>18359.84</v>
      </c>
      <c r="D10" s="76">
        <f t="shared" si="0"/>
        <v>15000</v>
      </c>
      <c r="E10" s="76">
        <f t="shared" si="0"/>
        <v>15000</v>
      </c>
      <c r="F10" s="76">
        <f t="shared" si="0"/>
        <v>9310</v>
      </c>
      <c r="G10" s="70">
        <f>(F10*100)/C10</f>
        <v>50.708502906343412</v>
      </c>
      <c r="H10" s="70">
        <f>(F10*100)/E10</f>
        <v>62.06666666666667</v>
      </c>
    </row>
    <row r="11" spans="2:8" x14ac:dyDescent="0.25">
      <c r="B11" s="9" t="s">
        <v>175</v>
      </c>
      <c r="C11" s="76">
        <f t="shared" si="0"/>
        <v>18359.84</v>
      </c>
      <c r="D11" s="76">
        <f t="shared" si="0"/>
        <v>15000</v>
      </c>
      <c r="E11" s="76">
        <f t="shared" si="0"/>
        <v>15000</v>
      </c>
      <c r="F11" s="76">
        <f t="shared" si="0"/>
        <v>9310</v>
      </c>
      <c r="G11" s="70">
        <f>(F11*100)/C11</f>
        <v>50.708502906343412</v>
      </c>
      <c r="H11" s="70">
        <f>(F11*100)/E11</f>
        <v>62.06666666666667</v>
      </c>
    </row>
    <row r="12" spans="2:8" x14ac:dyDescent="0.25">
      <c r="B12" s="17" t="s">
        <v>176</v>
      </c>
      <c r="C12" s="74">
        <v>18359.84</v>
      </c>
      <c r="D12" s="74">
        <v>15000</v>
      </c>
      <c r="E12" s="77">
        <v>15000</v>
      </c>
      <c r="F12" s="75">
        <v>9310</v>
      </c>
      <c r="G12" s="71">
        <f>(F12*100)/C12</f>
        <v>50.708502906343412</v>
      </c>
      <c r="H12" s="71">
        <f>(F12*100)/E12</f>
        <v>62.06666666666667</v>
      </c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179</v>
      </c>
      <c r="C1" s="40"/>
    </row>
    <row r="2" spans="1:6" ht="15" customHeight="1" x14ac:dyDescent="0.2">
      <c r="A2" s="42" t="s">
        <v>34</v>
      </c>
      <c r="B2" s="43" t="s">
        <v>180</v>
      </c>
      <c r="C2" s="40"/>
    </row>
    <row r="3" spans="1:6" s="40" customFormat="1" ht="43.5" customHeight="1" x14ac:dyDescent="0.2">
      <c r="A3" s="44" t="s">
        <v>35</v>
      </c>
      <c r="B3" s="38" t="s">
        <v>181</v>
      </c>
    </row>
    <row r="4" spans="1:6" s="40" customFormat="1" x14ac:dyDescent="0.2">
      <c r="A4" s="44" t="s">
        <v>36</v>
      </c>
      <c r="B4" s="45" t="s">
        <v>182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183</v>
      </c>
      <c r="B7" s="47"/>
      <c r="C7" s="78">
        <f>C13+C52+C93</f>
        <v>7290013</v>
      </c>
      <c r="D7" s="78">
        <f>D13+D52+D93</f>
        <v>7695434</v>
      </c>
      <c r="E7" s="78">
        <f>E13+E52+E93</f>
        <v>7694883.4700000016</v>
      </c>
      <c r="F7" s="78">
        <f>(E7*100)/D7</f>
        <v>99.992846017521558</v>
      </c>
    </row>
    <row r="8" spans="1:6" x14ac:dyDescent="0.2">
      <c r="A8" s="48" t="s">
        <v>80</v>
      </c>
      <c r="B8" s="47"/>
      <c r="C8" s="78">
        <f>C65</f>
        <v>400</v>
      </c>
      <c r="D8" s="78">
        <f>D65</f>
        <v>400</v>
      </c>
      <c r="E8" s="78">
        <f>E65</f>
        <v>1171.82</v>
      </c>
      <c r="F8" s="78">
        <f>(E8*100)/D8</f>
        <v>292.95499999999998</v>
      </c>
    </row>
    <row r="9" spans="1:6" x14ac:dyDescent="0.2">
      <c r="A9" s="48" t="s">
        <v>184</v>
      </c>
      <c r="B9" s="47"/>
      <c r="C9" s="78">
        <f>C74</f>
        <v>0</v>
      </c>
      <c r="D9" s="78">
        <f>D74</f>
        <v>0</v>
      </c>
      <c r="E9" s="78">
        <f>E74</f>
        <v>0</v>
      </c>
      <c r="F9" s="78" t="e">
        <f>(E9*100)/D9</f>
        <v>#DIV/0!</v>
      </c>
    </row>
    <row r="10" spans="1:6" x14ac:dyDescent="0.2">
      <c r="A10" s="48" t="s">
        <v>185</v>
      </c>
      <c r="B10" s="47"/>
      <c r="C10" s="78">
        <f>C83</f>
        <v>15000</v>
      </c>
      <c r="D10" s="78">
        <f>D83</f>
        <v>15000</v>
      </c>
      <c r="E10" s="78">
        <f>E83</f>
        <v>9310</v>
      </c>
      <c r="F10" s="78">
        <f>(E10*100)/D10</f>
        <v>62.06666666666667</v>
      </c>
    </row>
    <row r="11" spans="1:6" s="58" customFormat="1" x14ac:dyDescent="0.2"/>
    <row r="12" spans="1:6" ht="38.25" x14ac:dyDescent="0.2">
      <c r="A12" s="48" t="s">
        <v>186</v>
      </c>
      <c r="B12" s="48" t="s">
        <v>187</v>
      </c>
      <c r="C12" s="48" t="s">
        <v>43</v>
      </c>
      <c r="D12" s="48" t="s">
        <v>188</v>
      </c>
      <c r="E12" s="48" t="s">
        <v>189</v>
      </c>
      <c r="F12" s="48" t="s">
        <v>190</v>
      </c>
    </row>
    <row r="13" spans="1:6" x14ac:dyDescent="0.2">
      <c r="A13" s="50" t="s">
        <v>78</v>
      </c>
      <c r="B13" s="51" t="s">
        <v>79</v>
      </c>
      <c r="C13" s="81">
        <f>C14+C22+C47</f>
        <v>6818250</v>
      </c>
      <c r="D13" s="81">
        <f>D14+D22+D47</f>
        <v>7294960</v>
      </c>
      <c r="E13" s="81">
        <f>E14+E22+E47</f>
        <v>7294428.540000001</v>
      </c>
      <c r="F13" s="82">
        <f>(E13*100)/D13</f>
        <v>99.992714696173792</v>
      </c>
    </row>
    <row r="14" spans="1:6" x14ac:dyDescent="0.2">
      <c r="A14" s="52" t="s">
        <v>80</v>
      </c>
      <c r="B14" s="53" t="s">
        <v>81</v>
      </c>
      <c r="C14" s="83">
        <f>C15+C18+C20</f>
        <v>5789400</v>
      </c>
      <c r="D14" s="83">
        <f>D15+D18+D20</f>
        <v>5853550</v>
      </c>
      <c r="E14" s="83">
        <f>E15+E18+E20</f>
        <v>5853029.6900000004</v>
      </c>
      <c r="F14" s="82">
        <f>(E14*100)/D14</f>
        <v>99.991111206020278</v>
      </c>
    </row>
    <row r="15" spans="1:6" x14ac:dyDescent="0.2">
      <c r="A15" s="54" t="s">
        <v>82</v>
      </c>
      <c r="B15" s="55" t="s">
        <v>83</v>
      </c>
      <c r="C15" s="84">
        <f>C16+C17</f>
        <v>4811325</v>
      </c>
      <c r="D15" s="84">
        <f>D16+D17</f>
        <v>4861725</v>
      </c>
      <c r="E15" s="84">
        <f>E16+E17</f>
        <v>4861315.62</v>
      </c>
      <c r="F15" s="84">
        <f>(E15*100)/D15</f>
        <v>99.991579531956248</v>
      </c>
    </row>
    <row r="16" spans="1:6" x14ac:dyDescent="0.2">
      <c r="A16" s="56" t="s">
        <v>84</v>
      </c>
      <c r="B16" s="57" t="s">
        <v>85</v>
      </c>
      <c r="C16" s="85">
        <v>4751025</v>
      </c>
      <c r="D16" s="85">
        <v>4844425</v>
      </c>
      <c r="E16" s="85">
        <v>4844401.66</v>
      </c>
      <c r="F16" s="85"/>
    </row>
    <row r="17" spans="1:6" x14ac:dyDescent="0.2">
      <c r="A17" s="56" t="s">
        <v>86</v>
      </c>
      <c r="B17" s="57" t="s">
        <v>87</v>
      </c>
      <c r="C17" s="85">
        <v>60300</v>
      </c>
      <c r="D17" s="85">
        <v>17300</v>
      </c>
      <c r="E17" s="85">
        <v>16913.96</v>
      </c>
      <c r="F17" s="85"/>
    </row>
    <row r="18" spans="1:6" x14ac:dyDescent="0.2">
      <c r="A18" s="54" t="s">
        <v>88</v>
      </c>
      <c r="B18" s="55" t="s">
        <v>89</v>
      </c>
      <c r="C18" s="84">
        <f>C19</f>
        <v>197875</v>
      </c>
      <c r="D18" s="84">
        <f>D19</f>
        <v>196575</v>
      </c>
      <c r="E18" s="84">
        <f>E19</f>
        <v>196503.7</v>
      </c>
      <c r="F18" s="84">
        <f>(E18*100)/D18</f>
        <v>99.963728856670485</v>
      </c>
    </row>
    <row r="19" spans="1:6" x14ac:dyDescent="0.2">
      <c r="A19" s="56" t="s">
        <v>90</v>
      </c>
      <c r="B19" s="57" t="s">
        <v>89</v>
      </c>
      <c r="C19" s="85">
        <v>197875</v>
      </c>
      <c r="D19" s="85">
        <v>196575</v>
      </c>
      <c r="E19" s="85">
        <v>196503.7</v>
      </c>
      <c r="F19" s="85"/>
    </row>
    <row r="20" spans="1:6" x14ac:dyDescent="0.2">
      <c r="A20" s="54" t="s">
        <v>91</v>
      </c>
      <c r="B20" s="55" t="s">
        <v>92</v>
      </c>
      <c r="C20" s="84">
        <f>C21</f>
        <v>780200</v>
      </c>
      <c r="D20" s="84">
        <f>D21</f>
        <v>795250</v>
      </c>
      <c r="E20" s="84">
        <f>E21</f>
        <v>795210.37</v>
      </c>
      <c r="F20" s="84">
        <f>(E20*100)/D20</f>
        <v>99.995016661427229</v>
      </c>
    </row>
    <row r="21" spans="1:6" x14ac:dyDescent="0.2">
      <c r="A21" s="56" t="s">
        <v>93</v>
      </c>
      <c r="B21" s="57" t="s">
        <v>94</v>
      </c>
      <c r="C21" s="85">
        <v>780200</v>
      </c>
      <c r="D21" s="85">
        <v>795250</v>
      </c>
      <c r="E21" s="85">
        <v>795210.37</v>
      </c>
      <c r="F21" s="85"/>
    </row>
    <row r="22" spans="1:6" x14ac:dyDescent="0.2">
      <c r="A22" s="52" t="s">
        <v>95</v>
      </c>
      <c r="B22" s="53" t="s">
        <v>96</v>
      </c>
      <c r="C22" s="83">
        <f>C23+C27+C32+C41+C43</f>
        <v>1021950</v>
      </c>
      <c r="D22" s="83">
        <f>D23+D27+D32+D41+D43</f>
        <v>1435160</v>
      </c>
      <c r="E22" s="83">
        <f>E23+E27+E32+E41+E43</f>
        <v>1435153.66</v>
      </c>
      <c r="F22" s="82">
        <f>(E22*100)/D22</f>
        <v>99.999558237409076</v>
      </c>
    </row>
    <row r="23" spans="1:6" x14ac:dyDescent="0.2">
      <c r="A23" s="54" t="s">
        <v>97</v>
      </c>
      <c r="B23" s="55" t="s">
        <v>98</v>
      </c>
      <c r="C23" s="84">
        <f>C24+C25+C26</f>
        <v>135000</v>
      </c>
      <c r="D23" s="84">
        <f>D24+D25+D26</f>
        <v>135000</v>
      </c>
      <c r="E23" s="84">
        <f>E24+E25+E26</f>
        <v>127656.81999999999</v>
      </c>
      <c r="F23" s="84">
        <f>(E23*100)/D23</f>
        <v>94.560607407407403</v>
      </c>
    </row>
    <row r="24" spans="1:6" x14ac:dyDescent="0.2">
      <c r="A24" s="56" t="s">
        <v>99</v>
      </c>
      <c r="B24" s="57" t="s">
        <v>100</v>
      </c>
      <c r="C24" s="85">
        <v>15000</v>
      </c>
      <c r="D24" s="85">
        <v>15000</v>
      </c>
      <c r="E24" s="85">
        <v>11617.2</v>
      </c>
      <c r="F24" s="85"/>
    </row>
    <row r="25" spans="1:6" ht="25.5" x14ac:dyDescent="0.2">
      <c r="A25" s="56" t="s">
        <v>101</v>
      </c>
      <c r="B25" s="57" t="s">
        <v>102</v>
      </c>
      <c r="C25" s="85">
        <v>115000</v>
      </c>
      <c r="D25" s="85">
        <v>115000</v>
      </c>
      <c r="E25" s="85">
        <v>113624.62</v>
      </c>
      <c r="F25" s="85"/>
    </row>
    <row r="26" spans="1:6" x14ac:dyDescent="0.2">
      <c r="A26" s="56" t="s">
        <v>103</v>
      </c>
      <c r="B26" s="57" t="s">
        <v>104</v>
      </c>
      <c r="C26" s="85">
        <v>5000</v>
      </c>
      <c r="D26" s="85">
        <v>5000</v>
      </c>
      <c r="E26" s="85">
        <v>2415</v>
      </c>
      <c r="F26" s="85"/>
    </row>
    <row r="27" spans="1:6" x14ac:dyDescent="0.2">
      <c r="A27" s="54" t="s">
        <v>105</v>
      </c>
      <c r="B27" s="55" t="s">
        <v>106</v>
      </c>
      <c r="C27" s="84">
        <f>C28+C29+C30+C31</f>
        <v>134000</v>
      </c>
      <c r="D27" s="84">
        <f>D28+D29+D30+D31</f>
        <v>134000</v>
      </c>
      <c r="E27" s="84">
        <f>E28+E29+E30+E31</f>
        <v>131568.02000000002</v>
      </c>
      <c r="F27" s="84">
        <f>(E27*100)/D27</f>
        <v>98.185089552238807</v>
      </c>
    </row>
    <row r="28" spans="1:6" x14ac:dyDescent="0.2">
      <c r="A28" s="56" t="s">
        <v>107</v>
      </c>
      <c r="B28" s="57" t="s">
        <v>108</v>
      </c>
      <c r="C28" s="85">
        <v>60000</v>
      </c>
      <c r="D28" s="85">
        <v>60000</v>
      </c>
      <c r="E28" s="85">
        <v>61570</v>
      </c>
      <c r="F28" s="85"/>
    </row>
    <row r="29" spans="1:6" x14ac:dyDescent="0.2">
      <c r="A29" s="56" t="s">
        <v>109</v>
      </c>
      <c r="B29" s="57" t="s">
        <v>110</v>
      </c>
      <c r="C29" s="85">
        <v>70000</v>
      </c>
      <c r="D29" s="85">
        <v>70000</v>
      </c>
      <c r="E29" s="85">
        <v>68077.14</v>
      </c>
      <c r="F29" s="85"/>
    </row>
    <row r="30" spans="1:6" x14ac:dyDescent="0.2">
      <c r="A30" s="56" t="s">
        <v>111</v>
      </c>
      <c r="B30" s="57" t="s">
        <v>112</v>
      </c>
      <c r="C30" s="85">
        <v>3000</v>
      </c>
      <c r="D30" s="85">
        <v>3000</v>
      </c>
      <c r="E30" s="85">
        <v>920.88</v>
      </c>
      <c r="F30" s="85"/>
    </row>
    <row r="31" spans="1:6" x14ac:dyDescent="0.2">
      <c r="A31" s="56" t="s">
        <v>113</v>
      </c>
      <c r="B31" s="57" t="s">
        <v>114</v>
      </c>
      <c r="C31" s="85">
        <v>1000</v>
      </c>
      <c r="D31" s="85">
        <v>1000</v>
      </c>
      <c r="E31" s="85">
        <v>1000</v>
      </c>
      <c r="F31" s="85"/>
    </row>
    <row r="32" spans="1:6" x14ac:dyDescent="0.2">
      <c r="A32" s="54" t="s">
        <v>115</v>
      </c>
      <c r="B32" s="55" t="s">
        <v>116</v>
      </c>
      <c r="C32" s="84">
        <f>C33+C34+C35+C36+C37+C38+C39+C40</f>
        <v>733000</v>
      </c>
      <c r="D32" s="84">
        <f>D33+D34+D35+D36+D37+D38+D39+D40</f>
        <v>1146210</v>
      </c>
      <c r="E32" s="84">
        <f>E33+E34+E35+E36+E37+E38+E39+E40</f>
        <v>1156998.3799999999</v>
      </c>
      <c r="F32" s="84">
        <f>(E32*100)/D32</f>
        <v>100.94122194013313</v>
      </c>
    </row>
    <row r="33" spans="1:6" x14ac:dyDescent="0.2">
      <c r="A33" s="56" t="s">
        <v>117</v>
      </c>
      <c r="B33" s="57" t="s">
        <v>118</v>
      </c>
      <c r="C33" s="85">
        <v>1000</v>
      </c>
      <c r="D33" s="85">
        <v>1000</v>
      </c>
      <c r="E33" s="85">
        <v>32797</v>
      </c>
      <c r="F33" s="85"/>
    </row>
    <row r="34" spans="1:6" x14ac:dyDescent="0.2">
      <c r="A34" s="56" t="s">
        <v>119</v>
      </c>
      <c r="B34" s="57" t="s">
        <v>120</v>
      </c>
      <c r="C34" s="85">
        <v>32000</v>
      </c>
      <c r="D34" s="85">
        <v>32000</v>
      </c>
      <c r="E34" s="85">
        <v>32916.06</v>
      </c>
      <c r="F34" s="85"/>
    </row>
    <row r="35" spans="1:6" x14ac:dyDescent="0.2">
      <c r="A35" s="56" t="s">
        <v>121</v>
      </c>
      <c r="B35" s="57" t="s">
        <v>122</v>
      </c>
      <c r="C35" s="85">
        <v>5000</v>
      </c>
      <c r="D35" s="85">
        <v>5000</v>
      </c>
      <c r="E35" s="85">
        <v>1560</v>
      </c>
      <c r="F35" s="85"/>
    </row>
    <row r="36" spans="1:6" x14ac:dyDescent="0.2">
      <c r="A36" s="56" t="s">
        <v>123</v>
      </c>
      <c r="B36" s="57" t="s">
        <v>124</v>
      </c>
      <c r="C36" s="85">
        <v>30000</v>
      </c>
      <c r="D36" s="85">
        <v>30000</v>
      </c>
      <c r="E36" s="85">
        <v>29500</v>
      </c>
      <c r="F36" s="85"/>
    </row>
    <row r="37" spans="1:6" x14ac:dyDescent="0.2">
      <c r="A37" s="56" t="s">
        <v>125</v>
      </c>
      <c r="B37" s="57" t="s">
        <v>126</v>
      </c>
      <c r="C37" s="85">
        <v>30000</v>
      </c>
      <c r="D37" s="85">
        <v>30000</v>
      </c>
      <c r="E37" s="85">
        <v>32340</v>
      </c>
      <c r="F37" s="85"/>
    </row>
    <row r="38" spans="1:6" x14ac:dyDescent="0.2">
      <c r="A38" s="56" t="s">
        <v>127</v>
      </c>
      <c r="B38" s="57" t="s">
        <v>128</v>
      </c>
      <c r="C38" s="85">
        <v>21000</v>
      </c>
      <c r="D38" s="85">
        <v>21000</v>
      </c>
      <c r="E38" s="85">
        <v>15520</v>
      </c>
      <c r="F38" s="85"/>
    </row>
    <row r="39" spans="1:6" x14ac:dyDescent="0.2">
      <c r="A39" s="56" t="s">
        <v>129</v>
      </c>
      <c r="B39" s="57" t="s">
        <v>130</v>
      </c>
      <c r="C39" s="85">
        <v>609000</v>
      </c>
      <c r="D39" s="85">
        <v>1022210</v>
      </c>
      <c r="E39" s="85">
        <v>1008427.32</v>
      </c>
      <c r="F39" s="85"/>
    </row>
    <row r="40" spans="1:6" x14ac:dyDescent="0.2">
      <c r="A40" s="56" t="s">
        <v>131</v>
      </c>
      <c r="B40" s="57" t="s">
        <v>132</v>
      </c>
      <c r="C40" s="85">
        <v>5000</v>
      </c>
      <c r="D40" s="85">
        <v>5000</v>
      </c>
      <c r="E40" s="85">
        <v>3938</v>
      </c>
      <c r="F40" s="85"/>
    </row>
    <row r="41" spans="1:6" x14ac:dyDescent="0.2">
      <c r="A41" s="54" t="s">
        <v>133</v>
      </c>
      <c r="B41" s="55" t="s">
        <v>134</v>
      </c>
      <c r="C41" s="84">
        <f>C42</f>
        <v>9950</v>
      </c>
      <c r="D41" s="84">
        <f>D42</f>
        <v>9950</v>
      </c>
      <c r="E41" s="84">
        <f>E42</f>
        <v>10947.44</v>
      </c>
      <c r="F41" s="84">
        <f>(E41*100)/D41</f>
        <v>110.02452261306533</v>
      </c>
    </row>
    <row r="42" spans="1:6" ht="25.5" x14ac:dyDescent="0.2">
      <c r="A42" s="56" t="s">
        <v>135</v>
      </c>
      <c r="B42" s="57" t="s">
        <v>136</v>
      </c>
      <c r="C42" s="85">
        <v>9950</v>
      </c>
      <c r="D42" s="85">
        <v>9950</v>
      </c>
      <c r="E42" s="85">
        <v>10947.44</v>
      </c>
      <c r="F42" s="85"/>
    </row>
    <row r="43" spans="1:6" x14ac:dyDescent="0.2">
      <c r="A43" s="54" t="s">
        <v>137</v>
      </c>
      <c r="B43" s="55" t="s">
        <v>138</v>
      </c>
      <c r="C43" s="84">
        <f>C44+C45+C46</f>
        <v>10000</v>
      </c>
      <c r="D43" s="84">
        <f>D44+D45+D46</f>
        <v>10000</v>
      </c>
      <c r="E43" s="84">
        <f>E44+E45+E46</f>
        <v>7983</v>
      </c>
      <c r="F43" s="84">
        <f>(E43*100)/D43</f>
        <v>79.83</v>
      </c>
    </row>
    <row r="44" spans="1:6" x14ac:dyDescent="0.2">
      <c r="A44" s="56" t="s">
        <v>141</v>
      </c>
      <c r="B44" s="57" t="s">
        <v>142</v>
      </c>
      <c r="C44" s="85">
        <v>1500</v>
      </c>
      <c r="D44" s="85">
        <v>1500</v>
      </c>
      <c r="E44" s="85">
        <v>1500</v>
      </c>
      <c r="F44" s="85"/>
    </row>
    <row r="45" spans="1:6" x14ac:dyDescent="0.2">
      <c r="A45" s="56" t="s">
        <v>143</v>
      </c>
      <c r="B45" s="57" t="s">
        <v>144</v>
      </c>
      <c r="C45" s="85">
        <v>2500</v>
      </c>
      <c r="D45" s="85">
        <v>2500</v>
      </c>
      <c r="E45" s="85">
        <v>2800</v>
      </c>
      <c r="F45" s="85"/>
    </row>
    <row r="46" spans="1:6" x14ac:dyDescent="0.2">
      <c r="A46" s="56" t="s">
        <v>145</v>
      </c>
      <c r="B46" s="57" t="s">
        <v>138</v>
      </c>
      <c r="C46" s="85">
        <v>6000</v>
      </c>
      <c r="D46" s="85">
        <v>6000</v>
      </c>
      <c r="E46" s="85">
        <v>3683</v>
      </c>
      <c r="F46" s="85"/>
    </row>
    <row r="47" spans="1:6" x14ac:dyDescent="0.2">
      <c r="A47" s="52" t="s">
        <v>146</v>
      </c>
      <c r="B47" s="53" t="s">
        <v>147</v>
      </c>
      <c r="C47" s="83">
        <f>C48+C50</f>
        <v>6900</v>
      </c>
      <c r="D47" s="83">
        <f>D48+D50</f>
        <v>6250</v>
      </c>
      <c r="E47" s="83">
        <f>E48+E50</f>
        <v>6245.19</v>
      </c>
      <c r="F47" s="82">
        <f>(E47*100)/D47</f>
        <v>99.92304</v>
      </c>
    </row>
    <row r="48" spans="1:6" x14ac:dyDescent="0.2">
      <c r="A48" s="54" t="s">
        <v>148</v>
      </c>
      <c r="B48" s="55" t="s">
        <v>149</v>
      </c>
      <c r="C48" s="84">
        <f>C49</f>
        <v>400</v>
      </c>
      <c r="D48" s="84">
        <f>D49</f>
        <v>270</v>
      </c>
      <c r="E48" s="84">
        <f>E49</f>
        <v>265.19</v>
      </c>
      <c r="F48" s="84">
        <f>(E48*100)/D48</f>
        <v>98.218518518518522</v>
      </c>
    </row>
    <row r="49" spans="1:6" ht="25.5" x14ac:dyDescent="0.2">
      <c r="A49" s="56" t="s">
        <v>150</v>
      </c>
      <c r="B49" s="57" t="s">
        <v>151</v>
      </c>
      <c r="C49" s="85">
        <v>400</v>
      </c>
      <c r="D49" s="85">
        <v>270</v>
      </c>
      <c r="E49" s="85">
        <v>265.19</v>
      </c>
      <c r="F49" s="85"/>
    </row>
    <row r="50" spans="1:6" x14ac:dyDescent="0.2">
      <c r="A50" s="54" t="s">
        <v>152</v>
      </c>
      <c r="B50" s="55" t="s">
        <v>153</v>
      </c>
      <c r="C50" s="84">
        <f>C51</f>
        <v>6500</v>
      </c>
      <c r="D50" s="84">
        <f>D51</f>
        <v>5980</v>
      </c>
      <c r="E50" s="84">
        <f>E51</f>
        <v>5980</v>
      </c>
      <c r="F50" s="84">
        <f>(E50*100)/D50</f>
        <v>100</v>
      </c>
    </row>
    <row r="51" spans="1:6" x14ac:dyDescent="0.2">
      <c r="A51" s="56" t="s">
        <v>154</v>
      </c>
      <c r="B51" s="57" t="s">
        <v>155</v>
      </c>
      <c r="C51" s="85">
        <v>6500</v>
      </c>
      <c r="D51" s="85">
        <v>5980</v>
      </c>
      <c r="E51" s="85">
        <v>5980</v>
      </c>
      <c r="F51" s="85"/>
    </row>
    <row r="52" spans="1:6" x14ac:dyDescent="0.2">
      <c r="A52" s="50" t="s">
        <v>156</v>
      </c>
      <c r="B52" s="51" t="s">
        <v>157</v>
      </c>
      <c r="C52" s="81">
        <f>C53+C56</f>
        <v>46763</v>
      </c>
      <c r="D52" s="81">
        <f>D53+D56</f>
        <v>21013</v>
      </c>
      <c r="E52" s="81">
        <f>E53+E56</f>
        <v>20994.19</v>
      </c>
      <c r="F52" s="82">
        <f>(E52*100)/D52</f>
        <v>99.910483986103841</v>
      </c>
    </row>
    <row r="53" spans="1:6" x14ac:dyDescent="0.2">
      <c r="A53" s="52" t="s">
        <v>158</v>
      </c>
      <c r="B53" s="53" t="s">
        <v>159</v>
      </c>
      <c r="C53" s="83">
        <f t="shared" ref="C53:E54" si="0">C54</f>
        <v>3763</v>
      </c>
      <c r="D53" s="83">
        <f t="shared" si="0"/>
        <v>3763</v>
      </c>
      <c r="E53" s="83">
        <f t="shared" si="0"/>
        <v>3745.69</v>
      </c>
      <c r="F53" s="82">
        <f>(E53*100)/D53</f>
        <v>99.539994685091685</v>
      </c>
    </row>
    <row r="54" spans="1:6" x14ac:dyDescent="0.2">
      <c r="A54" s="54" t="s">
        <v>160</v>
      </c>
      <c r="B54" s="55" t="s">
        <v>161</v>
      </c>
      <c r="C54" s="84">
        <f t="shared" si="0"/>
        <v>3763</v>
      </c>
      <c r="D54" s="84">
        <f t="shared" si="0"/>
        <v>3763</v>
      </c>
      <c r="E54" s="84">
        <f t="shared" si="0"/>
        <v>3745.69</v>
      </c>
      <c r="F54" s="84">
        <f>(E54*100)/D54</f>
        <v>99.539994685091685</v>
      </c>
    </row>
    <row r="55" spans="1:6" x14ac:dyDescent="0.2">
      <c r="A55" s="56" t="s">
        <v>162</v>
      </c>
      <c r="B55" s="57" t="s">
        <v>163</v>
      </c>
      <c r="C55" s="85">
        <v>3763</v>
      </c>
      <c r="D55" s="85">
        <v>3763</v>
      </c>
      <c r="E55" s="85">
        <v>3745.69</v>
      </c>
      <c r="F55" s="85"/>
    </row>
    <row r="56" spans="1:6" x14ac:dyDescent="0.2">
      <c r="A56" s="52" t="s">
        <v>164</v>
      </c>
      <c r="B56" s="53" t="s">
        <v>165</v>
      </c>
      <c r="C56" s="83">
        <f t="shared" ref="C56:E57" si="1">C57</f>
        <v>43000</v>
      </c>
      <c r="D56" s="83">
        <f t="shared" si="1"/>
        <v>17250</v>
      </c>
      <c r="E56" s="83">
        <f t="shared" si="1"/>
        <v>17248.5</v>
      </c>
      <c r="F56" s="82">
        <f>(E56*100)/D56</f>
        <v>99.991304347826087</v>
      </c>
    </row>
    <row r="57" spans="1:6" ht="25.5" x14ac:dyDescent="0.2">
      <c r="A57" s="54" t="s">
        <v>166</v>
      </c>
      <c r="B57" s="55" t="s">
        <v>167</v>
      </c>
      <c r="C57" s="84">
        <f t="shared" si="1"/>
        <v>43000</v>
      </c>
      <c r="D57" s="84">
        <f t="shared" si="1"/>
        <v>17250</v>
      </c>
      <c r="E57" s="84">
        <f t="shared" si="1"/>
        <v>17248.5</v>
      </c>
      <c r="F57" s="84">
        <f>(E57*100)/D57</f>
        <v>99.991304347826087</v>
      </c>
    </row>
    <row r="58" spans="1:6" x14ac:dyDescent="0.2">
      <c r="A58" s="56" t="s">
        <v>168</v>
      </c>
      <c r="B58" s="57" t="s">
        <v>167</v>
      </c>
      <c r="C58" s="85">
        <v>43000</v>
      </c>
      <c r="D58" s="85">
        <v>17250</v>
      </c>
      <c r="E58" s="85">
        <v>17248.5</v>
      </c>
      <c r="F58" s="85"/>
    </row>
    <row r="59" spans="1:6" x14ac:dyDescent="0.2">
      <c r="A59" s="50" t="s">
        <v>50</v>
      </c>
      <c r="B59" s="51" t="s">
        <v>51</v>
      </c>
      <c r="C59" s="81">
        <f t="shared" ref="C59:E60" si="2">C60</f>
        <v>6865013</v>
      </c>
      <c r="D59" s="81">
        <f t="shared" si="2"/>
        <v>7315973</v>
      </c>
      <c r="E59" s="81">
        <f t="shared" si="2"/>
        <v>7315422.7300000004</v>
      </c>
      <c r="F59" s="82">
        <f>(E59*100)/D59</f>
        <v>99.992478512427539</v>
      </c>
    </row>
    <row r="60" spans="1:6" x14ac:dyDescent="0.2">
      <c r="A60" s="52" t="s">
        <v>70</v>
      </c>
      <c r="B60" s="53" t="s">
        <v>71</v>
      </c>
      <c r="C60" s="83">
        <f t="shared" si="2"/>
        <v>6865013</v>
      </c>
      <c r="D60" s="83">
        <f t="shared" si="2"/>
        <v>7315973</v>
      </c>
      <c r="E60" s="83">
        <f t="shared" si="2"/>
        <v>7315422.7300000004</v>
      </c>
      <c r="F60" s="82">
        <f>(E60*100)/D60</f>
        <v>99.992478512427539</v>
      </c>
    </row>
    <row r="61" spans="1:6" ht="25.5" x14ac:dyDescent="0.2">
      <c r="A61" s="54" t="s">
        <v>72</v>
      </c>
      <c r="B61" s="55" t="s">
        <v>73</v>
      </c>
      <c r="C61" s="84">
        <f>C62+C63</f>
        <v>6865013</v>
      </c>
      <c r="D61" s="84">
        <f>D62+D63</f>
        <v>7315973</v>
      </c>
      <c r="E61" s="84">
        <f>E62+E63</f>
        <v>7315422.7300000004</v>
      </c>
      <c r="F61" s="84">
        <f>(E61*100)/D61</f>
        <v>99.992478512427539</v>
      </c>
    </row>
    <row r="62" spans="1:6" x14ac:dyDescent="0.2">
      <c r="A62" s="56" t="s">
        <v>74</v>
      </c>
      <c r="B62" s="57" t="s">
        <v>75</v>
      </c>
      <c r="C62" s="85">
        <v>6818250</v>
      </c>
      <c r="D62" s="85">
        <v>7294960</v>
      </c>
      <c r="E62" s="85">
        <v>7294428.54</v>
      </c>
      <c r="F62" s="85"/>
    </row>
    <row r="63" spans="1:6" ht="25.5" x14ac:dyDescent="0.2">
      <c r="A63" s="56" t="s">
        <v>76</v>
      </c>
      <c r="B63" s="57" t="s">
        <v>77</v>
      </c>
      <c r="C63" s="85">
        <v>46763</v>
      </c>
      <c r="D63" s="85">
        <v>21013</v>
      </c>
      <c r="E63" s="85">
        <v>20994.19</v>
      </c>
      <c r="F63" s="85"/>
    </row>
    <row r="64" spans="1:6" x14ac:dyDescent="0.2">
      <c r="A64" s="49" t="s">
        <v>183</v>
      </c>
      <c r="B64" s="49" t="s">
        <v>191</v>
      </c>
      <c r="C64" s="79"/>
      <c r="D64" s="79"/>
      <c r="E64" s="79"/>
      <c r="F64" s="80" t="e">
        <f>(E64*100)/D64</f>
        <v>#DIV/0!</v>
      </c>
    </row>
    <row r="65" spans="1:6" x14ac:dyDescent="0.2">
      <c r="A65" s="50" t="s">
        <v>78</v>
      </c>
      <c r="B65" s="51" t="s">
        <v>79</v>
      </c>
      <c r="C65" s="81">
        <f t="shared" ref="C65:E67" si="3">C66</f>
        <v>400</v>
      </c>
      <c r="D65" s="81">
        <f t="shared" si="3"/>
        <v>400</v>
      </c>
      <c r="E65" s="81">
        <f t="shared" si="3"/>
        <v>1171.82</v>
      </c>
      <c r="F65" s="82">
        <f>(E65*100)/D65</f>
        <v>292.95499999999998</v>
      </c>
    </row>
    <row r="66" spans="1:6" x14ac:dyDescent="0.2">
      <c r="A66" s="52" t="s">
        <v>95</v>
      </c>
      <c r="B66" s="53" t="s">
        <v>96</v>
      </c>
      <c r="C66" s="83">
        <f t="shared" si="3"/>
        <v>400</v>
      </c>
      <c r="D66" s="83">
        <f t="shared" si="3"/>
        <v>400</v>
      </c>
      <c r="E66" s="83">
        <f t="shared" si="3"/>
        <v>1171.82</v>
      </c>
      <c r="F66" s="82">
        <f>(E66*100)/D66</f>
        <v>292.95499999999998</v>
      </c>
    </row>
    <row r="67" spans="1:6" x14ac:dyDescent="0.2">
      <c r="A67" s="54" t="s">
        <v>115</v>
      </c>
      <c r="B67" s="55" t="s">
        <v>116</v>
      </c>
      <c r="C67" s="84">
        <f t="shared" si="3"/>
        <v>400</v>
      </c>
      <c r="D67" s="84">
        <f t="shared" si="3"/>
        <v>400</v>
      </c>
      <c r="E67" s="84">
        <f t="shared" si="3"/>
        <v>1171.82</v>
      </c>
      <c r="F67" s="84">
        <f>(E67*100)/D67</f>
        <v>292.95499999999998</v>
      </c>
    </row>
    <row r="68" spans="1:6" x14ac:dyDescent="0.2">
      <c r="A68" s="56" t="s">
        <v>119</v>
      </c>
      <c r="B68" s="57" t="s">
        <v>120</v>
      </c>
      <c r="C68" s="85">
        <v>400</v>
      </c>
      <c r="D68" s="85">
        <v>400</v>
      </c>
      <c r="E68" s="85">
        <v>1171.82</v>
      </c>
      <c r="F68" s="85"/>
    </row>
    <row r="69" spans="1:6" x14ac:dyDescent="0.2">
      <c r="A69" s="50" t="s">
        <v>50</v>
      </c>
      <c r="B69" s="51" t="s">
        <v>51</v>
      </c>
      <c r="C69" s="81">
        <f t="shared" ref="C69:E71" si="4">C70</f>
        <v>400</v>
      </c>
      <c r="D69" s="81">
        <f t="shared" si="4"/>
        <v>400</v>
      </c>
      <c r="E69" s="81">
        <f t="shared" si="4"/>
        <v>1171.82</v>
      </c>
      <c r="F69" s="82">
        <f>(E69*100)/D69</f>
        <v>292.95499999999998</v>
      </c>
    </row>
    <row r="70" spans="1:6" x14ac:dyDescent="0.2">
      <c r="A70" s="52" t="s">
        <v>64</v>
      </c>
      <c r="B70" s="53" t="s">
        <v>65</v>
      </c>
      <c r="C70" s="83">
        <f t="shared" si="4"/>
        <v>400</v>
      </c>
      <c r="D70" s="83">
        <f t="shared" si="4"/>
        <v>400</v>
      </c>
      <c r="E70" s="83">
        <f t="shared" si="4"/>
        <v>1171.82</v>
      </c>
      <c r="F70" s="82">
        <f>(E70*100)/D70</f>
        <v>292.95499999999998</v>
      </c>
    </row>
    <row r="71" spans="1:6" x14ac:dyDescent="0.2">
      <c r="A71" s="54" t="s">
        <v>66</v>
      </c>
      <c r="B71" s="55" t="s">
        <v>67</v>
      </c>
      <c r="C71" s="84">
        <f t="shared" si="4"/>
        <v>400</v>
      </c>
      <c r="D71" s="84">
        <f t="shared" si="4"/>
        <v>400</v>
      </c>
      <c r="E71" s="84">
        <f t="shared" si="4"/>
        <v>1171.82</v>
      </c>
      <c r="F71" s="84">
        <f>(E71*100)/D71</f>
        <v>292.95499999999998</v>
      </c>
    </row>
    <row r="72" spans="1:6" x14ac:dyDescent="0.2">
      <c r="A72" s="56" t="s">
        <v>68</v>
      </c>
      <c r="B72" s="57" t="s">
        <v>69</v>
      </c>
      <c r="C72" s="85">
        <v>400</v>
      </c>
      <c r="D72" s="85">
        <v>400</v>
      </c>
      <c r="E72" s="85">
        <v>1171.82</v>
      </c>
      <c r="F72" s="85"/>
    </row>
    <row r="73" spans="1:6" x14ac:dyDescent="0.2">
      <c r="A73" s="49" t="s">
        <v>80</v>
      </c>
      <c r="B73" s="49" t="s">
        <v>192</v>
      </c>
      <c r="C73" s="79"/>
      <c r="D73" s="79"/>
      <c r="E73" s="79"/>
      <c r="F73" s="80" t="e">
        <f>(E73*100)/D73</f>
        <v>#DIV/0!</v>
      </c>
    </row>
    <row r="74" spans="1:6" x14ac:dyDescent="0.2">
      <c r="A74" s="50" t="s">
        <v>78</v>
      </c>
      <c r="B74" s="51" t="s">
        <v>79</v>
      </c>
      <c r="C74" s="81">
        <f t="shared" ref="C74:E76" si="5">C75</f>
        <v>0</v>
      </c>
      <c r="D74" s="81">
        <f t="shared" si="5"/>
        <v>0</v>
      </c>
      <c r="E74" s="81">
        <f t="shared" si="5"/>
        <v>0</v>
      </c>
      <c r="F74" s="82" t="e">
        <f>(E74*100)/D74</f>
        <v>#DIV/0!</v>
      </c>
    </row>
    <row r="75" spans="1:6" x14ac:dyDescent="0.2">
      <c r="A75" s="52" t="s">
        <v>95</v>
      </c>
      <c r="B75" s="53" t="s">
        <v>96</v>
      </c>
      <c r="C75" s="83">
        <f t="shared" si="5"/>
        <v>0</v>
      </c>
      <c r="D75" s="83">
        <f t="shared" si="5"/>
        <v>0</v>
      </c>
      <c r="E75" s="83">
        <f t="shared" si="5"/>
        <v>0</v>
      </c>
      <c r="F75" s="82" t="e">
        <f>(E75*100)/D75</f>
        <v>#DIV/0!</v>
      </c>
    </row>
    <row r="76" spans="1:6" x14ac:dyDescent="0.2">
      <c r="A76" s="54" t="s">
        <v>115</v>
      </c>
      <c r="B76" s="55" t="s">
        <v>116</v>
      </c>
      <c r="C76" s="84">
        <f t="shared" si="5"/>
        <v>0</v>
      </c>
      <c r="D76" s="84">
        <f t="shared" si="5"/>
        <v>0</v>
      </c>
      <c r="E76" s="84">
        <f t="shared" si="5"/>
        <v>0</v>
      </c>
      <c r="F76" s="84" t="e">
        <f>(E76*100)/D76</f>
        <v>#DIV/0!</v>
      </c>
    </row>
    <row r="77" spans="1:6" x14ac:dyDescent="0.2">
      <c r="A77" s="56" t="s">
        <v>125</v>
      </c>
      <c r="B77" s="57" t="s">
        <v>126</v>
      </c>
      <c r="C77" s="85">
        <v>0</v>
      </c>
      <c r="D77" s="85">
        <v>0</v>
      </c>
      <c r="E77" s="85">
        <v>0</v>
      </c>
      <c r="F77" s="85"/>
    </row>
    <row r="78" spans="1:6" x14ac:dyDescent="0.2">
      <c r="A78" s="50" t="s">
        <v>50</v>
      </c>
      <c r="B78" s="51" t="s">
        <v>51</v>
      </c>
      <c r="C78" s="81">
        <f t="shared" ref="C78:E80" si="6">C79</f>
        <v>0</v>
      </c>
      <c r="D78" s="81">
        <f t="shared" si="6"/>
        <v>0</v>
      </c>
      <c r="E78" s="81">
        <f t="shared" si="6"/>
        <v>96.81</v>
      </c>
      <c r="F78" s="82" t="e">
        <f>(E78*100)/D78</f>
        <v>#DIV/0!</v>
      </c>
    </row>
    <row r="79" spans="1:6" x14ac:dyDescent="0.2">
      <c r="A79" s="52" t="s">
        <v>58</v>
      </c>
      <c r="B79" s="53" t="s">
        <v>59</v>
      </c>
      <c r="C79" s="83">
        <f t="shared" si="6"/>
        <v>0</v>
      </c>
      <c r="D79" s="83">
        <f t="shared" si="6"/>
        <v>0</v>
      </c>
      <c r="E79" s="83">
        <f t="shared" si="6"/>
        <v>96.81</v>
      </c>
      <c r="F79" s="82" t="e">
        <f>(E79*100)/D79</f>
        <v>#DIV/0!</v>
      </c>
    </row>
    <row r="80" spans="1:6" x14ac:dyDescent="0.2">
      <c r="A80" s="54" t="s">
        <v>60</v>
      </c>
      <c r="B80" s="55" t="s">
        <v>61</v>
      </c>
      <c r="C80" s="84">
        <f t="shared" si="6"/>
        <v>0</v>
      </c>
      <c r="D80" s="84">
        <f t="shared" si="6"/>
        <v>0</v>
      </c>
      <c r="E80" s="84">
        <f t="shared" si="6"/>
        <v>96.81</v>
      </c>
      <c r="F80" s="84" t="e">
        <f>(E80*100)/D80</f>
        <v>#DIV/0!</v>
      </c>
    </row>
    <row r="81" spans="1:6" x14ac:dyDescent="0.2">
      <c r="A81" s="56" t="s">
        <v>62</v>
      </c>
      <c r="B81" s="57" t="s">
        <v>63</v>
      </c>
      <c r="C81" s="85">
        <v>0</v>
      </c>
      <c r="D81" s="85">
        <v>0</v>
      </c>
      <c r="E81" s="85">
        <v>96.81</v>
      </c>
      <c r="F81" s="85"/>
    </row>
    <row r="82" spans="1:6" x14ac:dyDescent="0.2">
      <c r="A82" s="49" t="s">
        <v>184</v>
      </c>
      <c r="B82" s="49" t="s">
        <v>193</v>
      </c>
      <c r="C82" s="79"/>
      <c r="D82" s="79"/>
      <c r="E82" s="79"/>
      <c r="F82" s="80" t="e">
        <f>(E82*100)/D82</f>
        <v>#DIV/0!</v>
      </c>
    </row>
    <row r="83" spans="1:6" x14ac:dyDescent="0.2">
      <c r="A83" s="50" t="s">
        <v>78</v>
      </c>
      <c r="B83" s="51" t="s">
        <v>79</v>
      </c>
      <c r="C83" s="81">
        <f t="shared" ref="C83:E85" si="7">C84</f>
        <v>15000</v>
      </c>
      <c r="D83" s="81">
        <f t="shared" si="7"/>
        <v>15000</v>
      </c>
      <c r="E83" s="81">
        <f t="shared" si="7"/>
        <v>9310</v>
      </c>
      <c r="F83" s="82">
        <f>(E83*100)/D83</f>
        <v>62.06666666666667</v>
      </c>
    </row>
    <row r="84" spans="1:6" x14ac:dyDescent="0.2">
      <c r="A84" s="52" t="s">
        <v>95</v>
      </c>
      <c r="B84" s="53" t="s">
        <v>96</v>
      </c>
      <c r="C84" s="83">
        <f t="shared" si="7"/>
        <v>15000</v>
      </c>
      <c r="D84" s="83">
        <f t="shared" si="7"/>
        <v>15000</v>
      </c>
      <c r="E84" s="83">
        <f t="shared" si="7"/>
        <v>9310</v>
      </c>
      <c r="F84" s="82">
        <f>(E84*100)/D84</f>
        <v>62.06666666666667</v>
      </c>
    </row>
    <row r="85" spans="1:6" x14ac:dyDescent="0.2">
      <c r="A85" s="54" t="s">
        <v>137</v>
      </c>
      <c r="B85" s="55" t="s">
        <v>138</v>
      </c>
      <c r="C85" s="84">
        <f t="shared" si="7"/>
        <v>15000</v>
      </c>
      <c r="D85" s="84">
        <f t="shared" si="7"/>
        <v>15000</v>
      </c>
      <c r="E85" s="84">
        <f t="shared" si="7"/>
        <v>9310</v>
      </c>
      <c r="F85" s="84">
        <f>(E85*100)/D85</f>
        <v>62.06666666666667</v>
      </c>
    </row>
    <row r="86" spans="1:6" x14ac:dyDescent="0.2">
      <c r="A86" s="56" t="s">
        <v>139</v>
      </c>
      <c r="B86" s="57" t="s">
        <v>140</v>
      </c>
      <c r="C86" s="85">
        <v>15000</v>
      </c>
      <c r="D86" s="85">
        <v>15000</v>
      </c>
      <c r="E86" s="85">
        <v>9310</v>
      </c>
      <c r="F86" s="85"/>
    </row>
    <row r="87" spans="1:6" x14ac:dyDescent="0.2">
      <c r="A87" s="50" t="s">
        <v>50</v>
      </c>
      <c r="B87" s="51" t="s">
        <v>51</v>
      </c>
      <c r="C87" s="81">
        <f t="shared" ref="C87:E89" si="8">C88</f>
        <v>15000</v>
      </c>
      <c r="D87" s="81">
        <f t="shared" si="8"/>
        <v>15000</v>
      </c>
      <c r="E87" s="81">
        <f t="shared" si="8"/>
        <v>16000</v>
      </c>
      <c r="F87" s="82">
        <f>(E87*100)/D87</f>
        <v>106.66666666666667</v>
      </c>
    </row>
    <row r="88" spans="1:6" x14ac:dyDescent="0.2">
      <c r="A88" s="52" t="s">
        <v>52</v>
      </c>
      <c r="B88" s="53" t="s">
        <v>53</v>
      </c>
      <c r="C88" s="83">
        <f t="shared" si="8"/>
        <v>15000</v>
      </c>
      <c r="D88" s="83">
        <f t="shared" si="8"/>
        <v>15000</v>
      </c>
      <c r="E88" s="83">
        <f t="shared" si="8"/>
        <v>16000</v>
      </c>
      <c r="F88" s="82">
        <f>(E88*100)/D88</f>
        <v>106.66666666666667</v>
      </c>
    </row>
    <row r="89" spans="1:6" ht="25.5" x14ac:dyDescent="0.2">
      <c r="A89" s="54" t="s">
        <v>54</v>
      </c>
      <c r="B89" s="55" t="s">
        <v>55</v>
      </c>
      <c r="C89" s="84">
        <f t="shared" si="8"/>
        <v>15000</v>
      </c>
      <c r="D89" s="84">
        <f t="shared" si="8"/>
        <v>15000</v>
      </c>
      <c r="E89" s="84">
        <f t="shared" si="8"/>
        <v>16000</v>
      </c>
      <c r="F89" s="84">
        <f>(E89*100)/D89</f>
        <v>106.66666666666667</v>
      </c>
    </row>
    <row r="90" spans="1:6" ht="25.5" x14ac:dyDescent="0.2">
      <c r="A90" s="56" t="s">
        <v>56</v>
      </c>
      <c r="B90" s="57" t="s">
        <v>57</v>
      </c>
      <c r="C90" s="85">
        <v>15000</v>
      </c>
      <c r="D90" s="85">
        <v>15000</v>
      </c>
      <c r="E90" s="85">
        <v>16000</v>
      </c>
      <c r="F90" s="85"/>
    </row>
    <row r="91" spans="1:6" x14ac:dyDescent="0.2">
      <c r="A91" s="49" t="s">
        <v>185</v>
      </c>
      <c r="B91" s="49" t="s">
        <v>194</v>
      </c>
      <c r="C91" s="79"/>
      <c r="D91" s="79"/>
      <c r="E91" s="79"/>
      <c r="F91" s="80" t="e">
        <f>(E91*100)/D91</f>
        <v>#DIV/0!</v>
      </c>
    </row>
    <row r="92" spans="1:6" ht="38.25" x14ac:dyDescent="0.2">
      <c r="A92" s="48" t="s">
        <v>195</v>
      </c>
      <c r="B92" s="48" t="s">
        <v>196</v>
      </c>
      <c r="C92" s="48" t="s">
        <v>43</v>
      </c>
      <c r="D92" s="48" t="s">
        <v>188</v>
      </c>
      <c r="E92" s="48" t="s">
        <v>189</v>
      </c>
      <c r="F92" s="48" t="s">
        <v>190</v>
      </c>
    </row>
    <row r="93" spans="1:6" x14ac:dyDescent="0.2">
      <c r="A93" s="50" t="s">
        <v>78</v>
      </c>
      <c r="B93" s="51" t="s">
        <v>79</v>
      </c>
      <c r="C93" s="81">
        <f t="shared" ref="C93:E95" si="9">C94</f>
        <v>425000</v>
      </c>
      <c r="D93" s="81">
        <f t="shared" si="9"/>
        <v>379461</v>
      </c>
      <c r="E93" s="81">
        <f t="shared" si="9"/>
        <v>379460.74</v>
      </c>
      <c r="F93" s="82">
        <f>(E93*100)/D93</f>
        <v>99.99993148175966</v>
      </c>
    </row>
    <row r="94" spans="1:6" x14ac:dyDescent="0.2">
      <c r="A94" s="52" t="s">
        <v>95</v>
      </c>
      <c r="B94" s="53" t="s">
        <v>96</v>
      </c>
      <c r="C94" s="83">
        <f t="shared" si="9"/>
        <v>425000</v>
      </c>
      <c r="D94" s="83">
        <f t="shared" si="9"/>
        <v>379461</v>
      </c>
      <c r="E94" s="83">
        <f t="shared" si="9"/>
        <v>379460.74</v>
      </c>
      <c r="F94" s="82">
        <f>(E94*100)/D94</f>
        <v>99.99993148175966</v>
      </c>
    </row>
    <row r="95" spans="1:6" x14ac:dyDescent="0.2">
      <c r="A95" s="54" t="s">
        <v>115</v>
      </c>
      <c r="B95" s="55" t="s">
        <v>116</v>
      </c>
      <c r="C95" s="84">
        <f t="shared" si="9"/>
        <v>425000</v>
      </c>
      <c r="D95" s="84">
        <f t="shared" si="9"/>
        <v>379461</v>
      </c>
      <c r="E95" s="84">
        <f t="shared" si="9"/>
        <v>379460.74</v>
      </c>
      <c r="F95" s="84">
        <f>(E95*100)/D95</f>
        <v>99.99993148175966</v>
      </c>
    </row>
    <row r="96" spans="1:6" x14ac:dyDescent="0.2">
      <c r="A96" s="56" t="s">
        <v>117</v>
      </c>
      <c r="B96" s="57" t="s">
        <v>118</v>
      </c>
      <c r="C96" s="85">
        <v>425000</v>
      </c>
      <c r="D96" s="85">
        <v>379461</v>
      </c>
      <c r="E96" s="85">
        <v>379460.74</v>
      </c>
      <c r="F96" s="85"/>
    </row>
    <row r="97" spans="1:6" x14ac:dyDescent="0.2">
      <c r="A97" s="50" t="s">
        <v>50</v>
      </c>
      <c r="B97" s="51" t="s">
        <v>51</v>
      </c>
      <c r="C97" s="81">
        <f t="shared" ref="C97:E99" si="10">C98</f>
        <v>425000</v>
      </c>
      <c r="D97" s="81">
        <f t="shared" si="10"/>
        <v>379461</v>
      </c>
      <c r="E97" s="81">
        <f t="shared" si="10"/>
        <v>379460.74</v>
      </c>
      <c r="F97" s="82">
        <f>(E97*100)/D97</f>
        <v>99.99993148175966</v>
      </c>
    </row>
    <row r="98" spans="1:6" x14ac:dyDescent="0.2">
      <c r="A98" s="52" t="s">
        <v>70</v>
      </c>
      <c r="B98" s="53" t="s">
        <v>71</v>
      </c>
      <c r="C98" s="83">
        <f t="shared" si="10"/>
        <v>425000</v>
      </c>
      <c r="D98" s="83">
        <f t="shared" si="10"/>
        <v>379461</v>
      </c>
      <c r="E98" s="83">
        <f t="shared" si="10"/>
        <v>379460.74</v>
      </c>
      <c r="F98" s="82">
        <f>(E98*100)/D98</f>
        <v>99.99993148175966</v>
      </c>
    </row>
    <row r="99" spans="1:6" ht="25.5" x14ac:dyDescent="0.2">
      <c r="A99" s="54" t="s">
        <v>72</v>
      </c>
      <c r="B99" s="55" t="s">
        <v>73</v>
      </c>
      <c r="C99" s="84">
        <f t="shared" si="10"/>
        <v>425000</v>
      </c>
      <c r="D99" s="84">
        <f t="shared" si="10"/>
        <v>379461</v>
      </c>
      <c r="E99" s="84">
        <f t="shared" si="10"/>
        <v>379460.74</v>
      </c>
      <c r="F99" s="84">
        <f>(E99*100)/D99</f>
        <v>99.99993148175966</v>
      </c>
    </row>
    <row r="100" spans="1:6" x14ac:dyDescent="0.2">
      <c r="A100" s="56" t="s">
        <v>74</v>
      </c>
      <c r="B100" s="57" t="s">
        <v>75</v>
      </c>
      <c r="C100" s="85">
        <v>425000</v>
      </c>
      <c r="D100" s="85">
        <v>379461</v>
      </c>
      <c r="E100" s="85">
        <v>379460.74</v>
      </c>
      <c r="F100" s="85"/>
    </row>
    <row r="101" spans="1:6" x14ac:dyDescent="0.2">
      <c r="A101" s="49" t="s">
        <v>183</v>
      </c>
      <c r="B101" s="49" t="s">
        <v>191</v>
      </c>
      <c r="C101" s="79"/>
      <c r="D101" s="79"/>
      <c r="E101" s="79"/>
      <c r="F101" s="80" t="e">
        <f>(E101*100)/D101</f>
        <v>#DIV/0!</v>
      </c>
    </row>
    <row r="102" spans="1:6" s="58" customFormat="1" x14ac:dyDescent="0.2"/>
    <row r="103" spans="1:6" s="58" customFormat="1" x14ac:dyDescent="0.2"/>
    <row r="104" spans="1:6" s="58" customFormat="1" x14ac:dyDescent="0.2"/>
    <row r="105" spans="1:6" s="58" customFormat="1" x14ac:dyDescent="0.2"/>
    <row r="106" spans="1:6" s="58" customFormat="1" x14ac:dyDescent="0.2"/>
    <row r="107" spans="1:6" s="58" customFormat="1" x14ac:dyDescent="0.2"/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s="58" customFormat="1" x14ac:dyDescent="0.2"/>
    <row r="1239" spans="1:3" s="58" customFormat="1" x14ac:dyDescent="0.2"/>
    <row r="1240" spans="1:3" s="58" customFormat="1" x14ac:dyDescent="0.2"/>
    <row r="1241" spans="1:3" s="58" customFormat="1" x14ac:dyDescent="0.2"/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58"/>
      <c r="B1278" s="58"/>
      <c r="C1278" s="58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  <row r="7957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Nikolina Plantak Topolko</cp:lastModifiedBy>
  <cp:lastPrinted>2023-07-24T12:33:14Z</cp:lastPrinted>
  <dcterms:created xsi:type="dcterms:W3CDTF">2022-08-12T12:51:27Z</dcterms:created>
  <dcterms:modified xsi:type="dcterms:W3CDTF">2026-03-20T07:40:08Z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