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buljubasic\Desktop\FINANCIJSKI IZVJEŠTAJI\IZVRŠENJE FIN.PLANA\GOD.IZVJ.O IZVR.F.P.2025\"/>
    </mc:Choice>
  </mc:AlternateContent>
  <xr:revisionPtr revIDLastSave="0" documentId="13_ncr:1_{B4E5929D-5365-44BA-9852-BC104AAA5052}" xr6:coauthVersionLast="47" xr6:coauthVersionMax="47" xr10:uidLastSave="{00000000-0000-0000-0000-000000000000}"/>
  <bookViews>
    <workbookView xWindow="-120" yWindow="-120" windowWidth="29040" windowHeight="15840" tabRatio="825" activeTab="6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rashoda'!$B$1:$I$22</definedName>
    <definedName name="_xlnm.Print_Area" localSheetId="6">'Posebni dio'!$A$1:$C$10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8" i="15" l="1"/>
  <c r="F79" i="15"/>
  <c r="F80" i="15"/>
  <c r="J27" i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112" i="15"/>
  <c r="F110" i="15"/>
  <c r="E110" i="15"/>
  <c r="D110" i="15"/>
  <c r="C110" i="15"/>
  <c r="F109" i="15"/>
  <c r="E109" i="15"/>
  <c r="D109" i="15"/>
  <c r="C109" i="15"/>
  <c r="F108" i="15"/>
  <c r="E108" i="15"/>
  <c r="D108" i="15"/>
  <c r="C108" i="15"/>
  <c r="F106" i="15"/>
  <c r="E106" i="15"/>
  <c r="D106" i="15"/>
  <c r="C106" i="15"/>
  <c r="F103" i="15"/>
  <c r="E103" i="15"/>
  <c r="D103" i="15"/>
  <c r="C103" i="15"/>
  <c r="F102" i="15"/>
  <c r="E102" i="15"/>
  <c r="D102" i="15"/>
  <c r="C102" i="15"/>
  <c r="F101" i="15"/>
  <c r="E101" i="15"/>
  <c r="D101" i="15"/>
  <c r="C101" i="15"/>
  <c r="F99" i="15"/>
  <c r="F97" i="15"/>
  <c r="E97" i="15"/>
  <c r="D97" i="15"/>
  <c r="C97" i="15"/>
  <c r="F96" i="15"/>
  <c r="E96" i="15"/>
  <c r="D96" i="15"/>
  <c r="C96" i="15"/>
  <c r="F95" i="15"/>
  <c r="E95" i="15"/>
  <c r="D95" i="15"/>
  <c r="C95" i="15"/>
  <c r="F94" i="15"/>
  <c r="F92" i="15"/>
  <c r="E92" i="15"/>
  <c r="D92" i="15"/>
  <c r="C92" i="15"/>
  <c r="F91" i="15"/>
  <c r="E91" i="15"/>
  <c r="D91" i="15"/>
  <c r="C91" i="15"/>
  <c r="F90" i="15"/>
  <c r="E90" i="15"/>
  <c r="D90" i="15"/>
  <c r="C90" i="15"/>
  <c r="F88" i="15"/>
  <c r="E88" i="15"/>
  <c r="D88" i="15"/>
  <c r="C88" i="15"/>
  <c r="F87" i="15"/>
  <c r="E87" i="15"/>
  <c r="D87" i="15"/>
  <c r="C87" i="15"/>
  <c r="F86" i="15"/>
  <c r="E86" i="15"/>
  <c r="D86" i="15"/>
  <c r="C86" i="15"/>
  <c r="F85" i="15"/>
  <c r="F83" i="15"/>
  <c r="E83" i="15"/>
  <c r="D83" i="15"/>
  <c r="C83" i="15"/>
  <c r="F82" i="15"/>
  <c r="E82" i="15"/>
  <c r="D82" i="15"/>
  <c r="C82" i="15"/>
  <c r="F81" i="15"/>
  <c r="E81" i="15"/>
  <c r="D81" i="15"/>
  <c r="C81" i="15"/>
  <c r="F77" i="15"/>
  <c r="E77" i="15"/>
  <c r="D77" i="15"/>
  <c r="C77" i="15"/>
  <c r="F76" i="15"/>
  <c r="E76" i="15"/>
  <c r="D76" i="15"/>
  <c r="C76" i="15"/>
  <c r="F75" i="15"/>
  <c r="E75" i="15"/>
  <c r="D75" i="15"/>
  <c r="C75" i="15"/>
  <c r="F74" i="15"/>
  <c r="F71" i="15"/>
  <c r="E71" i="15"/>
  <c r="D71" i="15"/>
  <c r="C71" i="15"/>
  <c r="F70" i="15"/>
  <c r="E70" i="15"/>
  <c r="D70" i="15"/>
  <c r="C70" i="15"/>
  <c r="F69" i="15"/>
  <c r="E69" i="15"/>
  <c r="D69" i="15"/>
  <c r="C69" i="15"/>
  <c r="F67" i="15"/>
  <c r="E67" i="15"/>
  <c r="D67" i="15"/>
  <c r="C67" i="15"/>
  <c r="F66" i="15"/>
  <c r="E66" i="15"/>
  <c r="D66" i="15"/>
  <c r="C66" i="15"/>
  <c r="F64" i="15"/>
  <c r="E64" i="15"/>
  <c r="D64" i="15"/>
  <c r="C64" i="15"/>
  <c r="F61" i="15"/>
  <c r="E61" i="15"/>
  <c r="D61" i="15"/>
  <c r="C61" i="15"/>
  <c r="F60" i="15"/>
  <c r="E60" i="15"/>
  <c r="D60" i="15"/>
  <c r="C60" i="15"/>
  <c r="F59" i="15"/>
  <c r="E59" i="15"/>
  <c r="D59" i="15"/>
  <c r="C59" i="15"/>
  <c r="F56" i="15"/>
  <c r="E56" i="15"/>
  <c r="D56" i="15"/>
  <c r="C56" i="15"/>
  <c r="F54" i="15"/>
  <c r="E54" i="15"/>
  <c r="D54" i="15"/>
  <c r="C54" i="15"/>
  <c r="F53" i="15"/>
  <c r="E53" i="15"/>
  <c r="D53" i="15"/>
  <c r="C53" i="15"/>
  <c r="F46" i="15"/>
  <c r="E46" i="15"/>
  <c r="D46" i="15"/>
  <c r="C46" i="15"/>
  <c r="F44" i="15"/>
  <c r="E44" i="15"/>
  <c r="D44" i="15"/>
  <c r="C44" i="15"/>
  <c r="F34" i="15"/>
  <c r="E34" i="15"/>
  <c r="D34" i="15"/>
  <c r="C34" i="15"/>
  <c r="F28" i="15"/>
  <c r="E28" i="15"/>
  <c r="D28" i="15"/>
  <c r="C28" i="15"/>
  <c r="F23" i="15"/>
  <c r="E23" i="15"/>
  <c r="D23" i="15"/>
  <c r="C23" i="15"/>
  <c r="F22" i="15"/>
  <c r="E22" i="15"/>
  <c r="D22" i="15"/>
  <c r="C22" i="15"/>
  <c r="F20" i="15"/>
  <c r="E20" i="15"/>
  <c r="D20" i="15"/>
  <c r="C20" i="15"/>
  <c r="F18" i="15"/>
  <c r="E18" i="15"/>
  <c r="D18" i="15"/>
  <c r="C18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0" i="15"/>
  <c r="F9" i="15"/>
  <c r="E9" i="15"/>
  <c r="D9" i="15"/>
  <c r="C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84" i="3"/>
  <c r="K84" i="3"/>
  <c r="L83" i="3"/>
  <c r="K83" i="3"/>
  <c r="J83" i="3"/>
  <c r="I83" i="3"/>
  <c r="H83" i="3"/>
  <c r="G83" i="3"/>
  <c r="L82" i="3"/>
  <c r="K82" i="3"/>
  <c r="J82" i="3"/>
  <c r="I82" i="3"/>
  <c r="H82" i="3"/>
  <c r="G82" i="3"/>
  <c r="L81" i="3"/>
  <c r="K81" i="3"/>
  <c r="L80" i="3"/>
  <c r="K80" i="3"/>
  <c r="J80" i="3"/>
  <c r="I80" i="3"/>
  <c r="H80" i="3"/>
  <c r="G80" i="3"/>
  <c r="L79" i="3"/>
  <c r="K79" i="3"/>
  <c r="L78" i="3"/>
  <c r="K78" i="3"/>
  <c r="L77" i="3"/>
  <c r="K77" i="3"/>
  <c r="L76" i="3"/>
  <c r="K76" i="3"/>
  <c r="J76" i="3"/>
  <c r="I76" i="3"/>
  <c r="H76" i="3"/>
  <c r="G76" i="3"/>
  <c r="L75" i="3"/>
  <c r="K75" i="3"/>
  <c r="J75" i="3"/>
  <c r="I75" i="3"/>
  <c r="H75" i="3"/>
  <c r="G75" i="3"/>
  <c r="L74" i="3"/>
  <c r="K74" i="3"/>
  <c r="J74" i="3"/>
  <c r="I74" i="3"/>
  <c r="H74" i="3"/>
  <c r="G74" i="3"/>
  <c r="L73" i="3"/>
  <c r="K73" i="3"/>
  <c r="L72" i="3"/>
  <c r="K72" i="3"/>
  <c r="L71" i="3"/>
  <c r="K71" i="3"/>
  <c r="J71" i="3"/>
  <c r="I71" i="3"/>
  <c r="H71" i="3"/>
  <c r="G71" i="3"/>
  <c r="L70" i="3"/>
  <c r="K70" i="3"/>
  <c r="L69" i="3"/>
  <c r="K69" i="3"/>
  <c r="J69" i="3"/>
  <c r="I69" i="3"/>
  <c r="H69" i="3"/>
  <c r="G69" i="3"/>
  <c r="L68" i="3"/>
  <c r="K68" i="3"/>
  <c r="J68" i="3"/>
  <c r="I68" i="3"/>
  <c r="H68" i="3"/>
  <c r="G68" i="3"/>
  <c r="L67" i="3"/>
  <c r="K67" i="3"/>
  <c r="L66" i="3"/>
  <c r="K66" i="3"/>
  <c r="L65" i="3"/>
  <c r="K65" i="3"/>
  <c r="L64" i="3"/>
  <c r="K64" i="3"/>
  <c r="L63" i="3"/>
  <c r="K63" i="3"/>
  <c r="L62" i="3"/>
  <c r="K62" i="3"/>
  <c r="L61" i="3"/>
  <c r="K61" i="3"/>
  <c r="L60" i="3"/>
  <c r="K60" i="3"/>
  <c r="J60" i="3"/>
  <c r="I60" i="3"/>
  <c r="H60" i="3"/>
  <c r="G60" i="3"/>
  <c r="L59" i="3"/>
  <c r="K59" i="3"/>
  <c r="L58" i="3"/>
  <c r="K58" i="3"/>
  <c r="J58" i="3"/>
  <c r="I58" i="3"/>
  <c r="H58" i="3"/>
  <c r="G58" i="3"/>
  <c r="L57" i="3"/>
  <c r="K57" i="3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J48" i="3"/>
  <c r="I48" i="3"/>
  <c r="H48" i="3"/>
  <c r="G48" i="3"/>
  <c r="L47" i="3"/>
  <c r="K47" i="3"/>
  <c r="L46" i="3"/>
  <c r="K46" i="3"/>
  <c r="L45" i="3"/>
  <c r="K45" i="3"/>
  <c r="L44" i="3"/>
  <c r="K44" i="3"/>
  <c r="L43" i="3"/>
  <c r="K43" i="3"/>
  <c r="L42" i="3"/>
  <c r="K42" i="3"/>
  <c r="J42" i="3"/>
  <c r="I42" i="3"/>
  <c r="H42" i="3"/>
  <c r="G42" i="3"/>
  <c r="L41" i="3"/>
  <c r="K41" i="3"/>
  <c r="L40" i="3"/>
  <c r="K40" i="3"/>
  <c r="L39" i="3"/>
  <c r="K39" i="3"/>
  <c r="L38" i="3"/>
  <c r="K38" i="3"/>
  <c r="L37" i="3"/>
  <c r="K37" i="3"/>
  <c r="J37" i="3"/>
  <c r="I37" i="3"/>
  <c r="H37" i="3"/>
  <c r="G37" i="3"/>
  <c r="L36" i="3"/>
  <c r="K36" i="3"/>
  <c r="J36" i="3"/>
  <c r="I36" i="3"/>
  <c r="H36" i="3"/>
  <c r="G36" i="3"/>
  <c r="L35" i="3"/>
  <c r="K35" i="3"/>
  <c r="L34" i="3"/>
  <c r="K34" i="3"/>
  <c r="J34" i="3"/>
  <c r="I34" i="3"/>
  <c r="H34" i="3"/>
  <c r="G34" i="3"/>
  <c r="L33" i="3"/>
  <c r="K33" i="3"/>
  <c r="L32" i="3"/>
  <c r="K32" i="3"/>
  <c r="J32" i="3"/>
  <c r="I32" i="3"/>
  <c r="H32" i="3"/>
  <c r="G32" i="3"/>
  <c r="L31" i="3"/>
  <c r="K31" i="3"/>
  <c r="L30" i="3"/>
  <c r="K30" i="3"/>
  <c r="L29" i="3"/>
  <c r="K29" i="3"/>
  <c r="J29" i="3"/>
  <c r="I29" i="3"/>
  <c r="H29" i="3"/>
  <c r="G29" i="3"/>
  <c r="L28" i="3"/>
  <c r="K28" i="3"/>
  <c r="J28" i="3"/>
  <c r="I28" i="3"/>
  <c r="H28" i="3"/>
  <c r="G28" i="3"/>
  <c r="L27" i="3"/>
  <c r="K27" i="3"/>
  <c r="J27" i="3"/>
  <c r="I27" i="3"/>
  <c r="H27" i="3"/>
  <c r="G27" i="3"/>
  <c r="L26" i="3"/>
  <c r="K26" i="3"/>
  <c r="J26" i="3"/>
  <c r="I26" i="3"/>
  <c r="H26" i="3"/>
  <c r="G26" i="3"/>
  <c r="L21" i="3"/>
  <c r="K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<sst xmlns="http://schemas.openxmlformats.org/spreadsheetml/2006/main" count="482" uniqueCount="217">
  <si>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</si>
  <si>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</si>
  <si>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</si>
  <si>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</si>
  <si>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</si>
  <si>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</si>
  <si>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</si>
  <si>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</si>
  <si>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</si>
  <si>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</si>
  <si>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</si>
  <si>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</si>
  <si>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</si>
  <si>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</si>
  <si>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</si>
  <si>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</si>
  <si>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</si>
  <si>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</si>
  <si>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</si>
  <si>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</si>
  <si>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</si>
  <si>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</si>
  <si>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</si>
  <si>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</si>
  <si>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</si>
  <si>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</si>
  <si>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</si>
  <si>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</si>
  <si>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</si>
  <si>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</si>
  <si>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</si>
  <si>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</si>
  <si>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</si>
  <si>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</si>
  <si>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</si>
  <si>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</si>
  <si>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</si>
  <si>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</si>
  <si>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</si>
  <si>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</si>
  <si>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</si>
  <si>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</si>
  <si>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</si>
  <si>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</si>
  <si>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</si>
  <si>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</si>
  <si>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</si>
  <si>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</si>
  <si>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</si>
  <si>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</si>
  <si>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</si>
  <si>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</si>
  <si>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</si>
  <si>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</si>
  <si>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</si>
  <si>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</si>
  <si>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</si>
  <si>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</si>
  <si>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</si>
  <si>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</si>
  <si>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</si>
  <si>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</si>
  <si>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</si>
  <si>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</si>
  <si>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</si>
  <si>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</si>
  <si>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</si>
  <si>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</si>
  <si>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</si>
  <si>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</si>
  <si>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</si>
  <si>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</si>
  <si>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</si>
  <si>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</si>
  <si>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</si>
  <si>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</si>
  <si>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</si>
  <si>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</si>
  <si>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</si>
  <si>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</si>
  <si>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</si>
  <si>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</si>
  <si>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</si>
  <si>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</si>
  <si>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</si>
  <si>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</si>
  <si>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</si>
  <si>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</si>
  <si>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</si>
  <si>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</si>
  <si>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</si>
  <si>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</si>
  <si>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</si>
  <si>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</si>
  <si>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</si>
  <si>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</si>
  <si>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</si>
  <si>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</si>
  <si>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</si>
  <si>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</si>
  <si>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</si>
  <si>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</si>
  <si>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</si>
  <si>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</si>
  <si>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</si>
  <si>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</si>
  <si>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</si>
  <si>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</si>
  <si>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</si>
  <si>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</si>
  <si>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</si>
  <si>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</si>
  <si>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</si>
  <si>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</si>
  <si>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</si>
  <si>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</si>
  <si>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</si>
  <si>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</si>
  <si>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</si>
  <si>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</si>
  <si>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</si>
  <si>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</si>
  <si>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</si>
  <si>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</si>
  <si>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</si>
  <si>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</si>
  <si>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</si>
  <si>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</si>
  <si>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</si>
  <si>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</si>
  <si>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</si>
  <si>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</si>
  <si>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</si>
  <si>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</si>
  <si>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</si>
  <si>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</si>
  <si>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</si>
  <si>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</si>
  <si>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</si>
  <si>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</si>
  <si>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</si>
  <si>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</si>
  <si>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</si>
  <si>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</si>
  <si>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</si>
  <si>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3294</t>
  </si>
  <si>
    <t>ČLANARINE</t>
  </si>
  <si>
    <t>3295</t>
  </si>
  <si>
    <t>PRISTOJBE I NAKNADE</t>
  </si>
  <si>
    <t>3296</t>
  </si>
  <si>
    <t>TROŠKOVI SUD.POSTUPAKA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</si>
  <si>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</si>
  <si>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</si>
  <si>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</si>
  <si>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</si>
  <si>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</si>
  <si>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</si>
  <si>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</si>
  <si>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</si>
  <si>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</si>
  <si>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</si>
  <si>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</si>
  <si>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</si>
  <si>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</si>
  <si>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</si>
  <si>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</si>
  <si>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</si>
  <si>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</si>
  <si>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</si>
  <si>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</si>
  <si>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</si>
  <si>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</si>
  <si>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</si>
  <si>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</si>
  <si>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</si>
  <si>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</si>
  <si>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</si>
  <si>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</si>
  <si>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</si>
  <si>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</si>
  <si>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</si>
  <si>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</si>
  <si>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</si>
  <si>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</si>
  <si>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</si>
  <si>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</si>
  <si>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</si>
  <si>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</si>
  <si>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</si>
  <si>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</si>
  <si>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</si>
  <si>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3 Javni red i sigurnost</t>
  </si>
  <si>
    <t>0330 Sudovi</t>
  </si>
  <si>
    <t>109 Ministarstvo pravosuđa, uprave i digitalne transofrmacije</t>
  </si>
  <si>
    <t>80 Općinski sudovi</t>
  </si>
  <si>
    <t>50547 MAKARSKA OPĆINSKI SUD</t>
  </si>
  <si>
    <t>2803 Vođenje sudskih postupaka</t>
  </si>
  <si>
    <t>11</t>
  </si>
  <si>
    <t>43</t>
  </si>
  <si>
    <t>52</t>
  </si>
  <si>
    <t>A641000</t>
  </si>
  <si>
    <t>Vođenje sudskih postupaka iz nadležnosti općinskih sudova</t>
  </si>
  <si>
    <t>TEKUĆI PLAN  2025.*</t>
  </si>
  <si>
    <t>IZVRŠENJE 1.-12.2025.*</t>
  </si>
  <si>
    <t xml:space="preserve">INDEKS**
</t>
  </si>
  <si>
    <t>Opći prihodi i primici</t>
  </si>
  <si>
    <t>Vlastiti prihodi</t>
  </si>
  <si>
    <t>Ostali prihodi za posebne namjene</t>
  </si>
  <si>
    <t>Ostale pomoći</t>
  </si>
  <si>
    <t>63</t>
  </si>
  <si>
    <t>POMOĆI IZ INOZ. I SUBJ. UNUTAR OPĆEG PRORAČUNA</t>
  </si>
  <si>
    <t>636</t>
  </si>
  <si>
    <t>POMOĆI PROR.KORIS.IZ PRORAČ.KOJI IM NIJE NADLEŽAN</t>
  </si>
  <si>
    <t>6361</t>
  </si>
  <si>
    <t>TEKUĆE POMOĆI PROR.KORIS.IZ PROR.KOJI IM NIJE NADLEŽAN</t>
  </si>
  <si>
    <t>A641001</t>
  </si>
  <si>
    <t>Jednostavni stečaj potrošača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</si>
</sst>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opLeftCell="A7" workbookViewId="0">
      <selection activeCell="J16" sqref="J16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2" t="s">
        <v>41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1" t="s">
        <v>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1" t="s">
        <v>24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2" t="s">
        <v>31</v>
      </c>
      <c r="C7" s="102"/>
      <c r="D7" s="102"/>
      <c r="E7" s="102"/>
      <c r="F7" s="102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5">
        <v>1</v>
      </c>
      <c r="C9" s="115"/>
      <c r="D9" s="115"/>
      <c r="E9" s="115"/>
      <c r="F9" s="11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3" t="s">
        <v>8</v>
      </c>
      <c r="C10" s="101"/>
      <c r="D10" s="101"/>
      <c r="E10" s="101"/>
      <c r="F10" s="97"/>
      <c r="G10" s="85">
        <v>2805280.8</v>
      </c>
      <c r="H10" s="86">
        <v>3419515</v>
      </c>
      <c r="I10" s="86">
        <v>3407962</v>
      </c>
      <c r="J10" s="86">
        <v>3404070</v>
      </c>
      <c r="K10" s="86"/>
      <c r="L10" s="86"/>
    </row>
    <row r="11" spans="2:13" x14ac:dyDescent="0.25">
      <c r="B11" s="96" t="s">
        <v>7</v>
      </c>
      <c r="C11" s="97"/>
      <c r="D11" s="97"/>
      <c r="E11" s="97"/>
      <c r="F11" s="97"/>
      <c r="G11" s="85"/>
      <c r="H11" s="86"/>
      <c r="I11" s="86"/>
      <c r="J11" s="86"/>
      <c r="K11" s="86"/>
      <c r="L11" s="86"/>
    </row>
    <row r="12" spans="2:13" x14ac:dyDescent="0.25">
      <c r="B12" s="113" t="s">
        <v>0</v>
      </c>
      <c r="C12" s="99"/>
      <c r="D12" s="99"/>
      <c r="E12" s="99"/>
      <c r="F12" s="114"/>
      <c r="G12" s="87">
        <f>ROUND(G10+G11,2)</f>
        <v>2805280.8</v>
      </c>
      <c r="H12" s="87">
        <f>ROUND(H10+H11,2)</f>
        <v>3419515</v>
      </c>
      <c r="I12" s="87">
        <f>ROUND(I10+I11,2)</f>
        <v>3407962</v>
      </c>
      <c r="J12" s="87">
        <f>ROUND(J10+J11,2)</f>
        <v>3404070</v>
      </c>
      <c r="K12" s="88">
        <f>J12/G12*100</f>
        <v>121.34507176607799</v>
      </c>
      <c r="L12" s="88">
        <f>J12/I12*100</f>
        <v>99.885796848673792</v>
      </c>
    </row>
    <row r="13" spans="2:13" x14ac:dyDescent="0.25">
      <c r="B13" s="100" t="s">
        <v>9</v>
      </c>
      <c r="C13" s="101"/>
      <c r="D13" s="101"/>
      <c r="E13" s="101"/>
      <c r="F13" s="101"/>
      <c r="G13" s="89">
        <v>2797211.1</v>
      </c>
      <c r="H13" s="86">
        <v>3325343</v>
      </c>
      <c r="I13" s="86">
        <v>3294952</v>
      </c>
      <c r="J13" s="86">
        <v>3291906.36</v>
      </c>
      <c r="K13" s="86"/>
      <c r="L13" s="86"/>
    </row>
    <row r="14" spans="2:13" x14ac:dyDescent="0.25">
      <c r="B14" s="96" t="s">
        <v>10</v>
      </c>
      <c r="C14" s="97"/>
      <c r="D14" s="97"/>
      <c r="E14" s="97"/>
      <c r="F14" s="97"/>
      <c r="G14" s="85">
        <v>8119.47</v>
      </c>
      <c r="H14" s="86">
        <v>94172</v>
      </c>
      <c r="I14" s="86">
        <v>113010</v>
      </c>
      <c r="J14" s="86">
        <v>112450.25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2805330.57</v>
      </c>
      <c r="H15" s="87">
        <f>ROUND(H13+H14,2)</f>
        <v>3419515</v>
      </c>
      <c r="I15" s="87">
        <f>ROUND(I13+I14,2)</f>
        <v>3407962</v>
      </c>
      <c r="J15" s="87">
        <f>ROUND(J13+J14,2)</f>
        <v>3404356.61</v>
      </c>
      <c r="K15" s="88">
        <f>J15/G15*100</f>
        <v>121.353135577174</v>
      </c>
      <c r="L15" s="88">
        <f>J15/I15*100</f>
        <v>99.894206860287809</v>
      </c>
    </row>
    <row r="16" spans="2:13" x14ac:dyDescent="0.25">
      <c r="B16" s="98" t="s">
        <v>2</v>
      </c>
      <c r="C16" s="99"/>
      <c r="D16" s="99"/>
      <c r="E16" s="99"/>
      <c r="F16" s="99"/>
      <c r="G16" s="90">
        <f>ROUND(G12-G15,2)</f>
        <v>-49.77</v>
      </c>
      <c r="H16" s="90">
        <f>ROUND(H12-H15,2)</f>
        <v>0</v>
      </c>
      <c r="I16" s="90">
        <f>ROUND(I12-I15,2)</f>
        <v>0</v>
      </c>
      <c r="J16" s="90">
        <f>ROUND(J12-J15,2)</f>
        <v>-286.61</v>
      </c>
      <c r="K16" s="88">
        <f>J16/G16*100</f>
        <v>575.8689973879849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2" t="s">
        <v>28</v>
      </c>
      <c r="C18" s="102"/>
      <c r="D18" s="102"/>
      <c r="E18" s="102"/>
      <c r="F18" s="102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5">
        <v>1</v>
      </c>
      <c r="C20" s="106"/>
      <c r="D20" s="106"/>
      <c r="E20" s="106"/>
      <c r="F20" s="106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3" t="s">
        <v>11</v>
      </c>
      <c r="C21" s="107"/>
      <c r="D21" s="107"/>
      <c r="E21" s="107"/>
      <c r="F21" s="107"/>
      <c r="G21" s="91"/>
      <c r="H21" s="86"/>
      <c r="I21" s="86"/>
      <c r="J21" s="86"/>
      <c r="K21" s="86"/>
      <c r="L21" s="86"/>
    </row>
    <row r="22" spans="1:49" x14ac:dyDescent="0.25">
      <c r="B22" s="103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08" t="s">
        <v>23</v>
      </c>
      <c r="C23" s="109"/>
      <c r="D23" s="109"/>
      <c r="E23" s="109"/>
      <c r="F23" s="110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3" t="s">
        <v>5</v>
      </c>
      <c r="C24" s="101"/>
      <c r="D24" s="101"/>
      <c r="E24" s="101"/>
      <c r="F24" s="101"/>
      <c r="G24" s="89">
        <v>1265.24</v>
      </c>
      <c r="H24" s="86"/>
      <c r="I24" s="86"/>
      <c r="J24" s="86">
        <v>1215.47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3" t="s">
        <v>27</v>
      </c>
      <c r="C25" s="101"/>
      <c r="D25" s="101"/>
      <c r="E25" s="101"/>
      <c r="F25" s="101"/>
      <c r="G25" s="89">
        <v>-1215.47</v>
      </c>
      <c r="H25" s="86"/>
      <c r="I25" s="86"/>
      <c r="J25" s="86">
        <v>-928.86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8" t="s">
        <v>29</v>
      </c>
      <c r="C26" s="109"/>
      <c r="D26" s="109"/>
      <c r="E26" s="109"/>
      <c r="F26" s="110"/>
      <c r="G26" s="94">
        <f>ROUND(G24+G25,2)</f>
        <v>49.77</v>
      </c>
      <c r="H26" s="94">
        <f>ROUND(H24+H25,2)</f>
        <v>0</v>
      </c>
      <c r="I26" s="94">
        <f>ROUND(I24+I25,2)</f>
        <v>0</v>
      </c>
      <c r="J26" s="94">
        <f>ROUND(J24+J25,2)</f>
        <v>286.61</v>
      </c>
      <c r="K26" s="93">
        <f>J26/G26*100</f>
        <v>575.8689973879849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5" t="s">
        <v>30</v>
      </c>
      <c r="C27" s="95"/>
      <c r="D27" s="95"/>
      <c r="E27" s="95"/>
      <c r="F27" s="95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85"/>
  <sheetViews>
    <sheetView topLeftCell="G8" zoomScale="90" zoomScaleNormal="90" workbookViewId="0">
      <selection activeCell="J20" sqref="J20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1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1" t="s">
        <v>15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2805280.8</v>
      </c>
      <c r="H10" s="65">
        <f>H11</f>
        <v>3419515</v>
      </c>
      <c r="I10" s="65">
        <f>I11</f>
        <v>3407962</v>
      </c>
      <c r="J10" s="65">
        <f>J11</f>
        <v>3404069.9999999995</v>
      </c>
      <c r="K10" s="69">
        <f t="shared" ref="K10:K21" si="0">(J10*100)/G10</f>
        <v>121.34507176607775</v>
      </c>
      <c r="L10" s="69">
        <f t="shared" ref="L10:L21" si="1">(J10*100)/I10</f>
        <v>99.885796848673778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G12+G15+G18</f>
        <v>2805280.8</v>
      </c>
      <c r="H11" s="65">
        <f>H12+H15+H18</f>
        <v>3419515</v>
      </c>
      <c r="I11" s="65">
        <f>I12+I15+I18</f>
        <v>3407962</v>
      </c>
      <c r="J11" s="65">
        <f>J12+J15+J18</f>
        <v>3404069.9999999995</v>
      </c>
      <c r="K11" s="65">
        <f t="shared" si="0"/>
        <v>121.34507176607775</v>
      </c>
      <c r="L11" s="65">
        <f t="shared" si="1"/>
        <v>99.885796848673778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72.13</v>
      </c>
      <c r="H12" s="65">
        <f t="shared" si="2"/>
        <v>27</v>
      </c>
      <c r="I12" s="65">
        <f t="shared" si="2"/>
        <v>27</v>
      </c>
      <c r="J12" s="65">
        <f t="shared" si="2"/>
        <v>77.510000000000005</v>
      </c>
      <c r="K12" s="65">
        <f t="shared" si="0"/>
        <v>107.45875502564814</v>
      </c>
      <c r="L12" s="65">
        <f t="shared" si="1"/>
        <v>287.07407407407408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72.13</v>
      </c>
      <c r="H13" s="65">
        <f t="shared" si="2"/>
        <v>27</v>
      </c>
      <c r="I13" s="65">
        <f t="shared" si="2"/>
        <v>27</v>
      </c>
      <c r="J13" s="65">
        <f t="shared" si="2"/>
        <v>77.510000000000005</v>
      </c>
      <c r="K13" s="65">
        <f t="shared" si="0"/>
        <v>107.45875502564814</v>
      </c>
      <c r="L13" s="65">
        <f t="shared" si="1"/>
        <v>287.07407407407408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72.13</v>
      </c>
      <c r="H14" s="66">
        <v>27</v>
      </c>
      <c r="I14" s="66">
        <v>27</v>
      </c>
      <c r="J14" s="66">
        <v>77.510000000000005</v>
      </c>
      <c r="K14" s="66">
        <f t="shared" si="0"/>
        <v>107.45875502564814</v>
      </c>
      <c r="L14" s="66">
        <f t="shared" si="1"/>
        <v>287.07407407407408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 t="shared" ref="G15:J16" si="3">G16</f>
        <v>252.98</v>
      </c>
      <c r="H15" s="65">
        <f t="shared" si="3"/>
        <v>1065</v>
      </c>
      <c r="I15" s="65">
        <f t="shared" si="3"/>
        <v>1065</v>
      </c>
      <c r="J15" s="65">
        <f t="shared" si="3"/>
        <v>380.12</v>
      </c>
      <c r="K15" s="65">
        <f t="shared" si="0"/>
        <v>150.25693730729702</v>
      </c>
      <c r="L15" s="65">
        <f t="shared" si="1"/>
        <v>35.692018779342725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 t="shared" si="3"/>
        <v>252.98</v>
      </c>
      <c r="H16" s="65">
        <f t="shared" si="3"/>
        <v>1065</v>
      </c>
      <c r="I16" s="65">
        <f t="shared" si="3"/>
        <v>1065</v>
      </c>
      <c r="J16" s="65">
        <f t="shared" si="3"/>
        <v>380.12</v>
      </c>
      <c r="K16" s="65">
        <f t="shared" si="0"/>
        <v>150.25693730729702</v>
      </c>
      <c r="L16" s="65">
        <f t="shared" si="1"/>
        <v>35.692018779342725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252.98</v>
      </c>
      <c r="H17" s="66">
        <v>1065</v>
      </c>
      <c r="I17" s="66">
        <v>1065</v>
      </c>
      <c r="J17" s="66">
        <v>380.12</v>
      </c>
      <c r="K17" s="66">
        <f t="shared" si="0"/>
        <v>150.25693730729702</v>
      </c>
      <c r="L17" s="66">
        <f t="shared" si="1"/>
        <v>35.692018779342725</v>
      </c>
    </row>
    <row r="18" spans="2:12" x14ac:dyDescent="0.25">
      <c r="B18" s="65"/>
      <c r="C18" s="65" t="s">
        <v>64</v>
      </c>
      <c r="D18" s="65"/>
      <c r="E18" s="65"/>
      <c r="F18" s="65" t="s">
        <v>65</v>
      </c>
      <c r="G18" s="65">
        <f>G19</f>
        <v>2804955.69</v>
      </c>
      <c r="H18" s="65">
        <f>H19</f>
        <v>3418423</v>
      </c>
      <c r="I18" s="65">
        <f>I19</f>
        <v>3406870</v>
      </c>
      <c r="J18" s="65">
        <f>J19</f>
        <v>3403612.3699999996</v>
      </c>
      <c r="K18" s="65">
        <f t="shared" si="0"/>
        <v>121.34282128356901</v>
      </c>
      <c r="L18" s="65">
        <f t="shared" si="1"/>
        <v>99.904380560455792</v>
      </c>
    </row>
    <row r="19" spans="2:12" x14ac:dyDescent="0.25">
      <c r="B19" s="65"/>
      <c r="C19" s="65"/>
      <c r="D19" s="65" t="s">
        <v>66</v>
      </c>
      <c r="E19" s="65"/>
      <c r="F19" s="65" t="s">
        <v>67</v>
      </c>
      <c r="G19" s="65">
        <f>G20+G21</f>
        <v>2804955.69</v>
      </c>
      <c r="H19" s="65">
        <f>H20+H21</f>
        <v>3418423</v>
      </c>
      <c r="I19" s="65">
        <f>I20+I21</f>
        <v>3406870</v>
      </c>
      <c r="J19" s="65">
        <f>J20+J21</f>
        <v>3403612.3699999996</v>
      </c>
      <c r="K19" s="65">
        <f t="shared" si="0"/>
        <v>121.34282128356901</v>
      </c>
      <c r="L19" s="65">
        <f t="shared" si="1"/>
        <v>99.904380560455792</v>
      </c>
    </row>
    <row r="20" spans="2:12" x14ac:dyDescent="0.25">
      <c r="B20" s="66"/>
      <c r="C20" s="66"/>
      <c r="D20" s="66"/>
      <c r="E20" s="66" t="s">
        <v>68</v>
      </c>
      <c r="F20" s="66" t="s">
        <v>69</v>
      </c>
      <c r="G20" s="66">
        <v>2797211.1</v>
      </c>
      <c r="H20" s="66">
        <v>3325316</v>
      </c>
      <c r="I20" s="66">
        <v>3294925</v>
      </c>
      <c r="J20" s="66">
        <v>3291906.36</v>
      </c>
      <c r="K20" s="66">
        <f t="shared" si="0"/>
        <v>117.68530305059922</v>
      </c>
      <c r="L20" s="66">
        <f t="shared" si="1"/>
        <v>99.908385168099429</v>
      </c>
    </row>
    <row r="21" spans="2:12" x14ac:dyDescent="0.25">
      <c r="B21" s="66"/>
      <c r="C21" s="66"/>
      <c r="D21" s="66"/>
      <c r="E21" s="66" t="s">
        <v>70</v>
      </c>
      <c r="F21" s="66" t="s">
        <v>71</v>
      </c>
      <c r="G21" s="66">
        <v>7744.59</v>
      </c>
      <c r="H21" s="66">
        <v>93107</v>
      </c>
      <c r="I21" s="66">
        <v>111945</v>
      </c>
      <c r="J21" s="66">
        <v>111706.01</v>
      </c>
      <c r="K21" s="66">
        <f t="shared" si="0"/>
        <v>1442.3747415938094</v>
      </c>
      <c r="L21" s="66">
        <f t="shared" si="1"/>
        <v>99.786511233194872</v>
      </c>
    </row>
    <row r="22" spans="2:12" x14ac:dyDescent="0.25">
      <c r="F22" s="35"/>
    </row>
    <row r="23" spans="2:12" x14ac:dyDescent="0.25">
      <c r="F23" s="35"/>
    </row>
    <row r="24" spans="2:12" ht="36.75" customHeight="1" x14ac:dyDescent="0.25">
      <c r="B24" s="117" t="s">
        <v>3</v>
      </c>
      <c r="C24" s="118"/>
      <c r="D24" s="118"/>
      <c r="E24" s="118"/>
      <c r="F24" s="119"/>
      <c r="G24" s="28" t="s">
        <v>46</v>
      </c>
      <c r="H24" s="28" t="s">
        <v>43</v>
      </c>
      <c r="I24" s="28" t="s">
        <v>44</v>
      </c>
      <c r="J24" s="28" t="s">
        <v>47</v>
      </c>
      <c r="K24" s="28" t="s">
        <v>6</v>
      </c>
      <c r="L24" s="28" t="s">
        <v>22</v>
      </c>
    </row>
    <row r="25" spans="2:12" x14ac:dyDescent="0.25">
      <c r="B25" s="120">
        <v>1</v>
      </c>
      <c r="C25" s="121"/>
      <c r="D25" s="121"/>
      <c r="E25" s="121"/>
      <c r="F25" s="122"/>
      <c r="G25" s="30">
        <v>2</v>
      </c>
      <c r="H25" s="30">
        <v>3</v>
      </c>
      <c r="I25" s="30">
        <v>4</v>
      </c>
      <c r="J25" s="30">
        <v>5</v>
      </c>
      <c r="K25" s="30" t="s">
        <v>13</v>
      </c>
      <c r="L25" s="30" t="s">
        <v>14</v>
      </c>
    </row>
    <row r="26" spans="2:12" x14ac:dyDescent="0.25">
      <c r="B26" s="65"/>
      <c r="C26" s="66"/>
      <c r="D26" s="67"/>
      <c r="E26" s="68"/>
      <c r="F26" s="8" t="s">
        <v>21</v>
      </c>
      <c r="G26" s="65">
        <f>G27+G74</f>
        <v>2805330.57</v>
      </c>
      <c r="H26" s="65">
        <f>H27+H74</f>
        <v>3419515</v>
      </c>
      <c r="I26" s="65">
        <f>I27+I74</f>
        <v>3407962</v>
      </c>
      <c r="J26" s="65">
        <f>J27+J74</f>
        <v>3404356.6100000003</v>
      </c>
      <c r="K26" s="70">
        <f t="shared" ref="K26:K57" si="4">(J26*100)/G26</f>
        <v>121.35313557717372</v>
      </c>
      <c r="L26" s="70">
        <f t="shared" ref="L26:L57" si="5">(J26*100)/I26</f>
        <v>99.894206860287767</v>
      </c>
    </row>
    <row r="27" spans="2:12" x14ac:dyDescent="0.25">
      <c r="B27" s="65" t="s">
        <v>72</v>
      </c>
      <c r="C27" s="65"/>
      <c r="D27" s="65"/>
      <c r="E27" s="65"/>
      <c r="F27" s="65" t="s">
        <v>73</v>
      </c>
      <c r="G27" s="65">
        <f>G28+G36+G68</f>
        <v>2797211.0999999996</v>
      </c>
      <c r="H27" s="65">
        <f>H28+H36+H68</f>
        <v>3325343</v>
      </c>
      <c r="I27" s="65">
        <f>I28+I36+I68</f>
        <v>3294952</v>
      </c>
      <c r="J27" s="65">
        <f>J28+J36+J68</f>
        <v>3291906.3600000003</v>
      </c>
      <c r="K27" s="65">
        <f t="shared" si="4"/>
        <v>117.68530305059923</v>
      </c>
      <c r="L27" s="65">
        <f t="shared" si="5"/>
        <v>99.907566483517812</v>
      </c>
    </row>
    <row r="28" spans="2:12" x14ac:dyDescent="0.25">
      <c r="B28" s="65"/>
      <c r="C28" s="65" t="s">
        <v>74</v>
      </c>
      <c r="D28" s="65"/>
      <c r="E28" s="65"/>
      <c r="F28" s="65" t="s">
        <v>75</v>
      </c>
      <c r="G28" s="65">
        <f>G29+G32+G34</f>
        <v>2398323.79</v>
      </c>
      <c r="H28" s="65">
        <f>H29+H32+H34</f>
        <v>2778129</v>
      </c>
      <c r="I28" s="65">
        <f>I29+I32+I34</f>
        <v>2765929</v>
      </c>
      <c r="J28" s="65">
        <f>J29+J32+J34</f>
        <v>2765017.75</v>
      </c>
      <c r="K28" s="65">
        <f t="shared" si="4"/>
        <v>115.28959357068297</v>
      </c>
      <c r="L28" s="65">
        <f t="shared" si="5"/>
        <v>99.967054468860198</v>
      </c>
    </row>
    <row r="29" spans="2:12" x14ac:dyDescent="0.25">
      <c r="B29" s="65"/>
      <c r="C29" s="65"/>
      <c r="D29" s="65" t="s">
        <v>76</v>
      </c>
      <c r="E29" s="65"/>
      <c r="F29" s="65" t="s">
        <v>77</v>
      </c>
      <c r="G29" s="65">
        <f>G30+G31</f>
        <v>2001530.94</v>
      </c>
      <c r="H29" s="65">
        <f>H30+H31</f>
        <v>2325630</v>
      </c>
      <c r="I29" s="65">
        <f>I30+I31</f>
        <v>2309330</v>
      </c>
      <c r="J29" s="65">
        <f>J30+J31</f>
        <v>2308561.96</v>
      </c>
      <c r="K29" s="65">
        <f t="shared" si="4"/>
        <v>115.33980883652991</v>
      </c>
      <c r="L29" s="65">
        <f t="shared" si="5"/>
        <v>99.966741868853731</v>
      </c>
    </row>
    <row r="30" spans="2:12" x14ac:dyDescent="0.25">
      <c r="B30" s="66"/>
      <c r="C30" s="66"/>
      <c r="D30" s="66"/>
      <c r="E30" s="66" t="s">
        <v>78</v>
      </c>
      <c r="F30" s="66" t="s">
        <v>79</v>
      </c>
      <c r="G30" s="66">
        <v>1997539.25</v>
      </c>
      <c r="H30" s="66">
        <v>2318630</v>
      </c>
      <c r="I30" s="66">
        <v>2302330</v>
      </c>
      <c r="J30" s="66">
        <v>2302302.75</v>
      </c>
      <c r="K30" s="66">
        <f t="shared" si="4"/>
        <v>115.25694676587706</v>
      </c>
      <c r="L30" s="66">
        <f t="shared" si="5"/>
        <v>99.998816416412936</v>
      </c>
    </row>
    <row r="31" spans="2:12" x14ac:dyDescent="0.25">
      <c r="B31" s="66"/>
      <c r="C31" s="66"/>
      <c r="D31" s="66"/>
      <c r="E31" s="66" t="s">
        <v>80</v>
      </c>
      <c r="F31" s="66" t="s">
        <v>81</v>
      </c>
      <c r="G31" s="66">
        <v>3991.69</v>
      </c>
      <c r="H31" s="66">
        <v>7000</v>
      </c>
      <c r="I31" s="66">
        <v>7000</v>
      </c>
      <c r="J31" s="66">
        <v>6259.21</v>
      </c>
      <c r="K31" s="66">
        <f t="shared" si="4"/>
        <v>156.8060144951136</v>
      </c>
      <c r="L31" s="66">
        <f t="shared" si="5"/>
        <v>89.417285714285711</v>
      </c>
    </row>
    <row r="32" spans="2:12" x14ac:dyDescent="0.25">
      <c r="B32" s="65"/>
      <c r="C32" s="65"/>
      <c r="D32" s="65" t="s">
        <v>82</v>
      </c>
      <c r="E32" s="65"/>
      <c r="F32" s="65" t="s">
        <v>83</v>
      </c>
      <c r="G32" s="65">
        <f>G33</f>
        <v>81885.789999999994</v>
      </c>
      <c r="H32" s="65">
        <f>H33</f>
        <v>82000</v>
      </c>
      <c r="I32" s="65">
        <f>I33</f>
        <v>88500</v>
      </c>
      <c r="J32" s="65">
        <f>J33</f>
        <v>88393.11</v>
      </c>
      <c r="K32" s="65">
        <f t="shared" si="4"/>
        <v>107.94682447345261</v>
      </c>
      <c r="L32" s="65">
        <f t="shared" si="5"/>
        <v>99.879220338983046</v>
      </c>
    </row>
    <row r="33" spans="2:12" x14ac:dyDescent="0.25">
      <c r="B33" s="66"/>
      <c r="C33" s="66"/>
      <c r="D33" s="66"/>
      <c r="E33" s="66" t="s">
        <v>84</v>
      </c>
      <c r="F33" s="66" t="s">
        <v>83</v>
      </c>
      <c r="G33" s="66">
        <v>81885.789999999994</v>
      </c>
      <c r="H33" s="66">
        <v>82000</v>
      </c>
      <c r="I33" s="66">
        <v>88500</v>
      </c>
      <c r="J33" s="66">
        <v>88393.11</v>
      </c>
      <c r="K33" s="66">
        <f t="shared" si="4"/>
        <v>107.94682447345261</v>
      </c>
      <c r="L33" s="66">
        <f t="shared" si="5"/>
        <v>99.879220338983046</v>
      </c>
    </row>
    <row r="34" spans="2:12" x14ac:dyDescent="0.25">
      <c r="B34" s="65"/>
      <c r="C34" s="65"/>
      <c r="D34" s="65" t="s">
        <v>85</v>
      </c>
      <c r="E34" s="65"/>
      <c r="F34" s="65" t="s">
        <v>86</v>
      </c>
      <c r="G34" s="65">
        <f>G35</f>
        <v>314907.06</v>
      </c>
      <c r="H34" s="65">
        <f>H35</f>
        <v>370499</v>
      </c>
      <c r="I34" s="65">
        <f>I35</f>
        <v>368099</v>
      </c>
      <c r="J34" s="65">
        <f>J35</f>
        <v>368062.68</v>
      </c>
      <c r="K34" s="65">
        <f t="shared" si="4"/>
        <v>116.87978033899907</v>
      </c>
      <c r="L34" s="65">
        <f t="shared" si="5"/>
        <v>99.990133089196107</v>
      </c>
    </row>
    <row r="35" spans="2:12" x14ac:dyDescent="0.25">
      <c r="B35" s="66"/>
      <c r="C35" s="66"/>
      <c r="D35" s="66"/>
      <c r="E35" s="66" t="s">
        <v>87</v>
      </c>
      <c r="F35" s="66" t="s">
        <v>88</v>
      </c>
      <c r="G35" s="66">
        <v>314907.06</v>
      </c>
      <c r="H35" s="66">
        <v>370499</v>
      </c>
      <c r="I35" s="66">
        <v>368099</v>
      </c>
      <c r="J35" s="66">
        <v>368062.68</v>
      </c>
      <c r="K35" s="66">
        <f t="shared" si="4"/>
        <v>116.87978033899907</v>
      </c>
      <c r="L35" s="66">
        <f t="shared" si="5"/>
        <v>99.990133089196107</v>
      </c>
    </row>
    <row r="36" spans="2:12" x14ac:dyDescent="0.25">
      <c r="B36" s="65"/>
      <c r="C36" s="65" t="s">
        <v>89</v>
      </c>
      <c r="D36" s="65"/>
      <c r="E36" s="65"/>
      <c r="F36" s="65" t="s">
        <v>90</v>
      </c>
      <c r="G36" s="65">
        <f>G37+G42+G48+G58+G60</f>
        <v>396066.77999999997</v>
      </c>
      <c r="H36" s="65">
        <f>H37+H42+H48+H58+H60</f>
        <v>543949</v>
      </c>
      <c r="I36" s="65">
        <f>I37+I42+I48+I58+I60</f>
        <v>526798</v>
      </c>
      <c r="J36" s="65">
        <f>J37+J42+J48+J58+J60</f>
        <v>524680.36999999988</v>
      </c>
      <c r="K36" s="65">
        <f t="shared" si="4"/>
        <v>132.47270321434181</v>
      </c>
      <c r="L36" s="65">
        <f t="shared" si="5"/>
        <v>99.59801859536293</v>
      </c>
    </row>
    <row r="37" spans="2:12" x14ac:dyDescent="0.25">
      <c r="B37" s="65"/>
      <c r="C37" s="65"/>
      <c r="D37" s="65" t="s">
        <v>91</v>
      </c>
      <c r="E37" s="65"/>
      <c r="F37" s="65" t="s">
        <v>92</v>
      </c>
      <c r="G37" s="65">
        <f>G38+G39+G40+G41</f>
        <v>76863.439999999988</v>
      </c>
      <c r="H37" s="65">
        <f>H38+H39+H40+H41</f>
        <v>94740</v>
      </c>
      <c r="I37" s="65">
        <f>I38+I39+I40+I41</f>
        <v>94522</v>
      </c>
      <c r="J37" s="65">
        <f>J38+J39+J40+J41</f>
        <v>94521.05</v>
      </c>
      <c r="K37" s="65">
        <f t="shared" si="4"/>
        <v>122.97270327739692</v>
      </c>
      <c r="L37" s="65">
        <f t="shared" si="5"/>
        <v>99.998994942976239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6138.09</v>
      </c>
      <c r="H38" s="66">
        <v>5500</v>
      </c>
      <c r="I38" s="66">
        <v>5500</v>
      </c>
      <c r="J38" s="66">
        <v>6435.24</v>
      </c>
      <c r="K38" s="66">
        <f t="shared" si="4"/>
        <v>104.84108248657155</v>
      </c>
      <c r="L38" s="66">
        <f t="shared" si="5"/>
        <v>117.00436363636364</v>
      </c>
    </row>
    <row r="39" spans="2:12" x14ac:dyDescent="0.25">
      <c r="B39" s="66"/>
      <c r="C39" s="66"/>
      <c r="D39" s="66"/>
      <c r="E39" s="66" t="s">
        <v>95</v>
      </c>
      <c r="F39" s="66" t="s">
        <v>96</v>
      </c>
      <c r="G39" s="66">
        <v>69058.509999999995</v>
      </c>
      <c r="H39" s="66">
        <v>87370</v>
      </c>
      <c r="I39" s="66">
        <v>87152</v>
      </c>
      <c r="J39" s="66">
        <v>86047.05</v>
      </c>
      <c r="K39" s="66">
        <f t="shared" si="4"/>
        <v>124.60021219687481</v>
      </c>
      <c r="L39" s="66">
        <f t="shared" si="5"/>
        <v>98.732157609693402</v>
      </c>
    </row>
    <row r="40" spans="2:12" x14ac:dyDescent="0.25">
      <c r="B40" s="66"/>
      <c r="C40" s="66"/>
      <c r="D40" s="66"/>
      <c r="E40" s="66" t="s">
        <v>97</v>
      </c>
      <c r="F40" s="66" t="s">
        <v>98</v>
      </c>
      <c r="G40" s="66">
        <v>1666.84</v>
      </c>
      <c r="H40" s="66">
        <v>1800</v>
      </c>
      <c r="I40" s="66">
        <v>1800</v>
      </c>
      <c r="J40" s="66">
        <v>2038.76</v>
      </c>
      <c r="K40" s="66">
        <f t="shared" si="4"/>
        <v>122.31287946053611</v>
      </c>
      <c r="L40" s="66">
        <f t="shared" si="5"/>
        <v>113.26444444444445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0</v>
      </c>
      <c r="H41" s="66">
        <v>70</v>
      </c>
      <c r="I41" s="66">
        <v>70</v>
      </c>
      <c r="J41" s="66">
        <v>0</v>
      </c>
      <c r="K41" s="66" t="e">
        <f t="shared" si="4"/>
        <v>#DIV/0!</v>
      </c>
      <c r="L41" s="66">
        <f t="shared" si="5"/>
        <v>0</v>
      </c>
    </row>
    <row r="42" spans="2:12" x14ac:dyDescent="0.25">
      <c r="B42" s="65"/>
      <c r="C42" s="65"/>
      <c r="D42" s="65" t="s">
        <v>101</v>
      </c>
      <c r="E42" s="65"/>
      <c r="F42" s="65" t="s">
        <v>102</v>
      </c>
      <c r="G42" s="65">
        <f>G43+G44+G45+G46+G47</f>
        <v>48553.04</v>
      </c>
      <c r="H42" s="65">
        <f>H43+H44+H45+H46+H47</f>
        <v>67400</v>
      </c>
      <c r="I42" s="65">
        <f>I43+I44+I45+I46+I47</f>
        <v>54715</v>
      </c>
      <c r="J42" s="65">
        <f>J43+J44+J45+J46+J47</f>
        <v>52673.539999999986</v>
      </c>
      <c r="K42" s="65">
        <f t="shared" si="4"/>
        <v>108.48659527807115</v>
      </c>
      <c r="L42" s="65">
        <f t="shared" si="5"/>
        <v>96.268920771269308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29565.85</v>
      </c>
      <c r="H43" s="66">
        <v>35000</v>
      </c>
      <c r="I43" s="66">
        <v>30600</v>
      </c>
      <c r="J43" s="66">
        <v>30561.26</v>
      </c>
      <c r="K43" s="66">
        <f t="shared" si="4"/>
        <v>103.36675590250239</v>
      </c>
      <c r="L43" s="66">
        <f t="shared" si="5"/>
        <v>99.873398692810454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18096.900000000001</v>
      </c>
      <c r="H44" s="66">
        <v>30000</v>
      </c>
      <c r="I44" s="66">
        <v>23250</v>
      </c>
      <c r="J44" s="66">
        <v>21251.42</v>
      </c>
      <c r="K44" s="66">
        <f t="shared" si="4"/>
        <v>117.43127275942288</v>
      </c>
      <c r="L44" s="66">
        <f t="shared" si="5"/>
        <v>91.403956989247305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354.06</v>
      </c>
      <c r="H45" s="66">
        <v>1400</v>
      </c>
      <c r="I45" s="66">
        <v>730</v>
      </c>
      <c r="J45" s="66">
        <v>727.09</v>
      </c>
      <c r="K45" s="66">
        <f t="shared" si="4"/>
        <v>205.357848952155</v>
      </c>
      <c r="L45" s="66">
        <f t="shared" si="5"/>
        <v>99.601369863013701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536.23</v>
      </c>
      <c r="H46" s="66">
        <v>800</v>
      </c>
      <c r="I46" s="66">
        <v>135</v>
      </c>
      <c r="J46" s="66">
        <v>133.77000000000001</v>
      </c>
      <c r="K46" s="66">
        <f t="shared" si="4"/>
        <v>24.94638494675792</v>
      </c>
      <c r="L46" s="66">
        <f t="shared" si="5"/>
        <v>99.088888888888889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0</v>
      </c>
      <c r="H47" s="66">
        <v>200</v>
      </c>
      <c r="I47" s="66">
        <v>0</v>
      </c>
      <c r="J47" s="66">
        <v>0</v>
      </c>
      <c r="K47" s="66" t="e">
        <f t="shared" si="4"/>
        <v>#DIV/0!</v>
      </c>
      <c r="L47" s="66" t="e">
        <f t="shared" si="5"/>
        <v>#DIV/0!</v>
      </c>
    </row>
    <row r="48" spans="2:12" x14ac:dyDescent="0.25">
      <c r="B48" s="65"/>
      <c r="C48" s="65"/>
      <c r="D48" s="65" t="s">
        <v>113</v>
      </c>
      <c r="E48" s="65"/>
      <c r="F48" s="65" t="s">
        <v>114</v>
      </c>
      <c r="G48" s="65">
        <f>G49+G50+G51+G52+G53+G54+G55+G56+G57</f>
        <v>268710.08</v>
      </c>
      <c r="H48" s="65">
        <f>H49+H50+H51+H52+H53+H54+H55+H56+H57</f>
        <v>377940</v>
      </c>
      <c r="I48" s="65">
        <f>I49+I50+I51+I52+I53+I54+I55+I56+I57</f>
        <v>376084</v>
      </c>
      <c r="J48" s="65">
        <f>J49+J50+J51+J52+J53+J54+J55+J56+J57</f>
        <v>376053.77999999991</v>
      </c>
      <c r="K48" s="65">
        <f t="shared" si="4"/>
        <v>139.94777568448492</v>
      </c>
      <c r="L48" s="65">
        <f t="shared" si="5"/>
        <v>99.991964561108688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213236.98</v>
      </c>
      <c r="H49" s="66">
        <v>259136</v>
      </c>
      <c r="I49" s="66">
        <v>253000</v>
      </c>
      <c r="J49" s="66">
        <v>252968.03</v>
      </c>
      <c r="K49" s="66">
        <f t="shared" si="4"/>
        <v>118.63234510261775</v>
      </c>
      <c r="L49" s="66">
        <f t="shared" si="5"/>
        <v>99.987363636363639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7489.03</v>
      </c>
      <c r="H50" s="66">
        <v>9000</v>
      </c>
      <c r="I50" s="66">
        <v>9000</v>
      </c>
      <c r="J50" s="66">
        <v>9481.01</v>
      </c>
      <c r="K50" s="66">
        <f t="shared" si="4"/>
        <v>126.59863827491678</v>
      </c>
      <c r="L50" s="66">
        <f t="shared" si="5"/>
        <v>105.34455555555556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2230</v>
      </c>
      <c r="H51" s="66">
        <v>1550</v>
      </c>
      <c r="I51" s="66">
        <v>1550</v>
      </c>
      <c r="J51" s="66">
        <v>1055.0999999999999</v>
      </c>
      <c r="K51" s="66">
        <f t="shared" si="4"/>
        <v>47.313901345291477</v>
      </c>
      <c r="L51" s="66">
        <f t="shared" si="5"/>
        <v>68.07096774193549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7614.36</v>
      </c>
      <c r="H52" s="66">
        <v>9000</v>
      </c>
      <c r="I52" s="66">
        <v>7000</v>
      </c>
      <c r="J52" s="66">
        <v>6875.29</v>
      </c>
      <c r="K52" s="66">
        <f t="shared" si="4"/>
        <v>90.293734470132748</v>
      </c>
      <c r="L52" s="66">
        <f t="shared" si="5"/>
        <v>98.218428571428575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23277.599999999999</v>
      </c>
      <c r="H53" s="66">
        <v>31000</v>
      </c>
      <c r="I53" s="66">
        <v>31000</v>
      </c>
      <c r="J53" s="66">
        <v>31114.28</v>
      </c>
      <c r="K53" s="66">
        <f t="shared" si="4"/>
        <v>133.66618551740731</v>
      </c>
      <c r="L53" s="66">
        <f t="shared" si="5"/>
        <v>100.36864516129032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546.9</v>
      </c>
      <c r="H54" s="66">
        <v>10500</v>
      </c>
      <c r="I54" s="66">
        <v>6900</v>
      </c>
      <c r="J54" s="66">
        <v>6815.62</v>
      </c>
      <c r="K54" s="66">
        <f t="shared" si="4"/>
        <v>1246.2278295849333</v>
      </c>
      <c r="L54" s="66">
        <f t="shared" si="5"/>
        <v>98.777101449275364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13909.24</v>
      </c>
      <c r="H55" s="66">
        <v>34627</v>
      </c>
      <c r="I55" s="66">
        <v>44507</v>
      </c>
      <c r="J55" s="66">
        <v>44473.5</v>
      </c>
      <c r="K55" s="66">
        <f t="shared" si="4"/>
        <v>319.74069036122751</v>
      </c>
      <c r="L55" s="66">
        <f t="shared" si="5"/>
        <v>99.924730941200266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18.260000000000002</v>
      </c>
      <c r="H56" s="66">
        <v>27</v>
      </c>
      <c r="I56" s="66">
        <v>27</v>
      </c>
      <c r="J56" s="66">
        <v>19.920000000000002</v>
      </c>
      <c r="K56" s="66">
        <f t="shared" si="4"/>
        <v>109.09090909090908</v>
      </c>
      <c r="L56" s="66">
        <f t="shared" si="5"/>
        <v>73.777777777777771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387.71</v>
      </c>
      <c r="H57" s="66">
        <v>23100</v>
      </c>
      <c r="I57" s="66">
        <v>23100</v>
      </c>
      <c r="J57" s="66">
        <v>23251.03</v>
      </c>
      <c r="K57" s="66">
        <f t="shared" si="4"/>
        <v>5997.0158107864127</v>
      </c>
      <c r="L57" s="66">
        <f t="shared" si="5"/>
        <v>100.65380952380953</v>
      </c>
    </row>
    <row r="58" spans="2:12" x14ac:dyDescent="0.25">
      <c r="B58" s="65"/>
      <c r="C58" s="65"/>
      <c r="D58" s="65" t="s">
        <v>133</v>
      </c>
      <c r="E58" s="65"/>
      <c r="F58" s="65" t="s">
        <v>134</v>
      </c>
      <c r="G58" s="65">
        <f>G59</f>
        <v>0</v>
      </c>
      <c r="H58" s="65">
        <f>H59</f>
        <v>160</v>
      </c>
      <c r="I58" s="65">
        <f>I59</f>
        <v>160</v>
      </c>
      <c r="J58" s="65">
        <f>J59</f>
        <v>161.63</v>
      </c>
      <c r="K58" s="65" t="e">
        <f t="shared" ref="K58:K84" si="6">(J58*100)/G58</f>
        <v>#DIV/0!</v>
      </c>
      <c r="L58" s="65">
        <f t="shared" ref="L58:L84" si="7">(J58*100)/I58</f>
        <v>101.01875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0</v>
      </c>
      <c r="H59" s="66">
        <v>160</v>
      </c>
      <c r="I59" s="66">
        <v>160</v>
      </c>
      <c r="J59" s="66">
        <v>161.63</v>
      </c>
      <c r="K59" s="66" t="e">
        <f t="shared" si="6"/>
        <v>#DIV/0!</v>
      </c>
      <c r="L59" s="66">
        <f t="shared" si="7"/>
        <v>101.01875</v>
      </c>
    </row>
    <row r="60" spans="2:12" x14ac:dyDescent="0.25">
      <c r="B60" s="65"/>
      <c r="C60" s="65"/>
      <c r="D60" s="65" t="s">
        <v>137</v>
      </c>
      <c r="E60" s="65"/>
      <c r="F60" s="65" t="s">
        <v>138</v>
      </c>
      <c r="G60" s="65">
        <f>G61+G62+G63+G64+G65+G66+G67</f>
        <v>1940.2199999999998</v>
      </c>
      <c r="H60" s="65">
        <f>H61+H62+H63+H64+H65+H66+H67</f>
        <v>3709</v>
      </c>
      <c r="I60" s="65">
        <f>I61+I62+I63+I64+I65+I66+I67</f>
        <v>1317</v>
      </c>
      <c r="J60" s="65">
        <f>J61+J62+J63+J64+J65+J66+J67</f>
        <v>1270.3700000000001</v>
      </c>
      <c r="K60" s="65">
        <f t="shared" si="6"/>
        <v>65.475564626691821</v>
      </c>
      <c r="L60" s="65">
        <f t="shared" si="7"/>
        <v>96.459377372817002</v>
      </c>
    </row>
    <row r="61" spans="2:12" x14ac:dyDescent="0.25">
      <c r="B61" s="66"/>
      <c r="C61" s="66"/>
      <c r="D61" s="66"/>
      <c r="E61" s="66" t="s">
        <v>139</v>
      </c>
      <c r="F61" s="66" t="s">
        <v>140</v>
      </c>
      <c r="G61" s="66">
        <v>0</v>
      </c>
      <c r="H61" s="66">
        <v>1327</v>
      </c>
      <c r="I61" s="66">
        <v>0</v>
      </c>
      <c r="J61" s="66">
        <v>0</v>
      </c>
      <c r="K61" s="66" t="e">
        <f t="shared" si="6"/>
        <v>#DIV/0!</v>
      </c>
      <c r="L61" s="66" t="e">
        <f t="shared" si="7"/>
        <v>#DIV/0!</v>
      </c>
    </row>
    <row r="62" spans="2:12" x14ac:dyDescent="0.25">
      <c r="B62" s="66"/>
      <c r="C62" s="66"/>
      <c r="D62" s="66"/>
      <c r="E62" s="66" t="s">
        <v>141</v>
      </c>
      <c r="F62" s="66" t="s">
        <v>142</v>
      </c>
      <c r="G62" s="66">
        <v>462.33</v>
      </c>
      <c r="H62" s="66">
        <v>696</v>
      </c>
      <c r="I62" s="66">
        <v>456</v>
      </c>
      <c r="J62" s="66">
        <v>454.19</v>
      </c>
      <c r="K62" s="66">
        <f t="shared" si="6"/>
        <v>98.239352843207243</v>
      </c>
      <c r="L62" s="66">
        <f t="shared" si="7"/>
        <v>99.603070175438603</v>
      </c>
    </row>
    <row r="63" spans="2:12" x14ac:dyDescent="0.25">
      <c r="B63" s="66"/>
      <c r="C63" s="66"/>
      <c r="D63" s="66"/>
      <c r="E63" s="66" t="s">
        <v>143</v>
      </c>
      <c r="F63" s="66" t="s">
        <v>144</v>
      </c>
      <c r="G63" s="66">
        <v>349.99</v>
      </c>
      <c r="H63" s="66">
        <v>350</v>
      </c>
      <c r="I63" s="66">
        <v>350</v>
      </c>
      <c r="J63" s="66">
        <v>350</v>
      </c>
      <c r="K63" s="66">
        <f t="shared" si="6"/>
        <v>100.00285722449213</v>
      </c>
      <c r="L63" s="66">
        <f t="shared" si="7"/>
        <v>100</v>
      </c>
    </row>
    <row r="64" spans="2:12" x14ac:dyDescent="0.25">
      <c r="B64" s="66"/>
      <c r="C64" s="66"/>
      <c r="D64" s="66"/>
      <c r="E64" s="66" t="s">
        <v>145</v>
      </c>
      <c r="F64" s="66" t="s">
        <v>146</v>
      </c>
      <c r="G64" s="66">
        <v>0</v>
      </c>
      <c r="H64" s="66">
        <v>13</v>
      </c>
      <c r="I64" s="66">
        <v>13</v>
      </c>
      <c r="J64" s="66">
        <v>0</v>
      </c>
      <c r="K64" s="66" t="e">
        <f t="shared" si="6"/>
        <v>#DIV/0!</v>
      </c>
      <c r="L64" s="66">
        <f t="shared" si="7"/>
        <v>0</v>
      </c>
    </row>
    <row r="65" spans="2:12" x14ac:dyDescent="0.25">
      <c r="B65" s="66"/>
      <c r="C65" s="66"/>
      <c r="D65" s="66"/>
      <c r="E65" s="66" t="s">
        <v>147</v>
      </c>
      <c r="F65" s="66" t="s">
        <v>148</v>
      </c>
      <c r="G65" s="66">
        <v>859.81</v>
      </c>
      <c r="H65" s="66">
        <v>590</v>
      </c>
      <c r="I65" s="66">
        <v>0</v>
      </c>
      <c r="J65" s="66">
        <v>0</v>
      </c>
      <c r="K65" s="66">
        <f t="shared" si="6"/>
        <v>0</v>
      </c>
      <c r="L65" s="66" t="e">
        <f t="shared" si="7"/>
        <v>#DIV/0!</v>
      </c>
    </row>
    <row r="66" spans="2:12" x14ac:dyDescent="0.25">
      <c r="B66" s="66"/>
      <c r="C66" s="66"/>
      <c r="D66" s="66"/>
      <c r="E66" s="66" t="s">
        <v>149</v>
      </c>
      <c r="F66" s="66" t="s">
        <v>150</v>
      </c>
      <c r="G66" s="66">
        <v>0</v>
      </c>
      <c r="H66" s="66">
        <v>133</v>
      </c>
      <c r="I66" s="66">
        <v>0</v>
      </c>
      <c r="J66" s="66">
        <v>0</v>
      </c>
      <c r="K66" s="66" t="e">
        <f t="shared" si="6"/>
        <v>#DIV/0!</v>
      </c>
      <c r="L66" s="66" t="e">
        <f t="shared" si="7"/>
        <v>#DIV/0!</v>
      </c>
    </row>
    <row r="67" spans="2:12" x14ac:dyDescent="0.25">
      <c r="B67" s="66"/>
      <c r="C67" s="66"/>
      <c r="D67" s="66"/>
      <c r="E67" s="66" t="s">
        <v>151</v>
      </c>
      <c r="F67" s="66" t="s">
        <v>138</v>
      </c>
      <c r="G67" s="66">
        <v>268.08999999999997</v>
      </c>
      <c r="H67" s="66">
        <v>600</v>
      </c>
      <c r="I67" s="66">
        <v>498</v>
      </c>
      <c r="J67" s="66">
        <v>466.18</v>
      </c>
      <c r="K67" s="66">
        <f t="shared" si="6"/>
        <v>173.88936551158196</v>
      </c>
      <c r="L67" s="66">
        <f t="shared" si="7"/>
        <v>93.610441767068266</v>
      </c>
    </row>
    <row r="68" spans="2:12" x14ac:dyDescent="0.25">
      <c r="B68" s="65"/>
      <c r="C68" s="65" t="s">
        <v>152</v>
      </c>
      <c r="D68" s="65"/>
      <c r="E68" s="65"/>
      <c r="F68" s="65" t="s">
        <v>153</v>
      </c>
      <c r="G68" s="65">
        <f>G69+G71</f>
        <v>2820.53</v>
      </c>
      <c r="H68" s="65">
        <f>H69+H71</f>
        <v>3265</v>
      </c>
      <c r="I68" s="65">
        <f>I69+I71</f>
        <v>2225</v>
      </c>
      <c r="J68" s="65">
        <f>J69+J71</f>
        <v>2208.2400000000002</v>
      </c>
      <c r="K68" s="65">
        <f t="shared" si="6"/>
        <v>78.291668587109513</v>
      </c>
      <c r="L68" s="65">
        <f t="shared" si="7"/>
        <v>99.246741573033702</v>
      </c>
    </row>
    <row r="69" spans="2:12" x14ac:dyDescent="0.25">
      <c r="B69" s="65"/>
      <c r="C69" s="65"/>
      <c r="D69" s="65" t="s">
        <v>154</v>
      </c>
      <c r="E69" s="65"/>
      <c r="F69" s="65" t="s">
        <v>155</v>
      </c>
      <c r="G69" s="65">
        <f>G70</f>
        <v>284.33999999999997</v>
      </c>
      <c r="H69" s="65">
        <f>H70</f>
        <v>200</v>
      </c>
      <c r="I69" s="65">
        <f>I70</f>
        <v>200</v>
      </c>
      <c r="J69" s="65">
        <f>J70</f>
        <v>188.11</v>
      </c>
      <c r="K69" s="65">
        <f t="shared" si="6"/>
        <v>66.156713793346</v>
      </c>
      <c r="L69" s="65">
        <f t="shared" si="7"/>
        <v>94.055000000000007</v>
      </c>
    </row>
    <row r="70" spans="2:12" x14ac:dyDescent="0.25">
      <c r="B70" s="66"/>
      <c r="C70" s="66"/>
      <c r="D70" s="66"/>
      <c r="E70" s="66" t="s">
        <v>156</v>
      </c>
      <c r="F70" s="66" t="s">
        <v>157</v>
      </c>
      <c r="G70" s="66">
        <v>284.33999999999997</v>
      </c>
      <c r="H70" s="66">
        <v>200</v>
      </c>
      <c r="I70" s="66">
        <v>200</v>
      </c>
      <c r="J70" s="66">
        <v>188.11</v>
      </c>
      <c r="K70" s="66">
        <f t="shared" si="6"/>
        <v>66.156713793346</v>
      </c>
      <c r="L70" s="66">
        <f t="shared" si="7"/>
        <v>94.055000000000007</v>
      </c>
    </row>
    <row r="71" spans="2:12" x14ac:dyDescent="0.25">
      <c r="B71" s="65"/>
      <c r="C71" s="65"/>
      <c r="D71" s="65" t="s">
        <v>158</v>
      </c>
      <c r="E71" s="65"/>
      <c r="F71" s="65" t="s">
        <v>159</v>
      </c>
      <c r="G71" s="65">
        <f>G72+G73</f>
        <v>2536.19</v>
      </c>
      <c r="H71" s="65">
        <f>H72+H73</f>
        <v>3065</v>
      </c>
      <c r="I71" s="65">
        <f>I72+I73</f>
        <v>2025</v>
      </c>
      <c r="J71" s="65">
        <f>J72+J73</f>
        <v>2020.13</v>
      </c>
      <c r="K71" s="65">
        <f t="shared" si="6"/>
        <v>79.65215539845201</v>
      </c>
      <c r="L71" s="65">
        <f t="shared" si="7"/>
        <v>99.759506172839508</v>
      </c>
    </row>
    <row r="72" spans="2:12" x14ac:dyDescent="0.25">
      <c r="B72" s="66"/>
      <c r="C72" s="66"/>
      <c r="D72" s="66"/>
      <c r="E72" s="66" t="s">
        <v>160</v>
      </c>
      <c r="F72" s="66" t="s">
        <v>161</v>
      </c>
      <c r="G72" s="66">
        <v>2440.4299999999998</v>
      </c>
      <c r="H72" s="66">
        <v>2600</v>
      </c>
      <c r="I72" s="66">
        <v>2020</v>
      </c>
      <c r="J72" s="66">
        <v>2018.95</v>
      </c>
      <c r="K72" s="66">
        <f t="shared" si="6"/>
        <v>82.729273119901009</v>
      </c>
      <c r="L72" s="66">
        <f t="shared" si="7"/>
        <v>99.948019801980195</v>
      </c>
    </row>
    <row r="73" spans="2:12" x14ac:dyDescent="0.25">
      <c r="B73" s="66"/>
      <c r="C73" s="66"/>
      <c r="D73" s="66"/>
      <c r="E73" s="66" t="s">
        <v>162</v>
      </c>
      <c r="F73" s="66" t="s">
        <v>163</v>
      </c>
      <c r="G73" s="66">
        <v>95.76</v>
      </c>
      <c r="H73" s="66">
        <v>465</v>
      </c>
      <c r="I73" s="66">
        <v>5</v>
      </c>
      <c r="J73" s="66">
        <v>1.18</v>
      </c>
      <c r="K73" s="66">
        <f t="shared" si="6"/>
        <v>1.2322472848788637</v>
      </c>
      <c r="L73" s="66">
        <f t="shared" si="7"/>
        <v>23.6</v>
      </c>
    </row>
    <row r="74" spans="2:12" x14ac:dyDescent="0.25">
      <c r="B74" s="65" t="s">
        <v>164</v>
      </c>
      <c r="C74" s="65"/>
      <c r="D74" s="65"/>
      <c r="E74" s="65"/>
      <c r="F74" s="65" t="s">
        <v>165</v>
      </c>
      <c r="G74" s="65">
        <f>G75+G82</f>
        <v>8119.47</v>
      </c>
      <c r="H74" s="65">
        <f>H75+H82</f>
        <v>94172</v>
      </c>
      <c r="I74" s="65">
        <f>I75+I82</f>
        <v>113010</v>
      </c>
      <c r="J74" s="65">
        <f>J75+J82</f>
        <v>112450.25</v>
      </c>
      <c r="K74" s="65">
        <f t="shared" si="6"/>
        <v>1384.9456922680913</v>
      </c>
      <c r="L74" s="65">
        <f t="shared" si="7"/>
        <v>99.504689850455705</v>
      </c>
    </row>
    <row r="75" spans="2:12" x14ac:dyDescent="0.25">
      <c r="B75" s="65"/>
      <c r="C75" s="65" t="s">
        <v>166</v>
      </c>
      <c r="D75" s="65"/>
      <c r="E75" s="65"/>
      <c r="F75" s="65" t="s">
        <v>167</v>
      </c>
      <c r="G75" s="65">
        <f>G76+G80</f>
        <v>8119.47</v>
      </c>
      <c r="H75" s="65">
        <f>H76+H80</f>
        <v>6415</v>
      </c>
      <c r="I75" s="65">
        <f>I76+I80</f>
        <v>6753</v>
      </c>
      <c r="J75" s="65">
        <f>J76+J80</f>
        <v>6431.32</v>
      </c>
      <c r="K75" s="65">
        <f t="shared" si="6"/>
        <v>79.20861829651443</v>
      </c>
      <c r="L75" s="65">
        <f t="shared" si="7"/>
        <v>95.236487487042794</v>
      </c>
    </row>
    <row r="76" spans="2:12" x14ac:dyDescent="0.25">
      <c r="B76" s="65"/>
      <c r="C76" s="65"/>
      <c r="D76" s="65" t="s">
        <v>168</v>
      </c>
      <c r="E76" s="65"/>
      <c r="F76" s="65" t="s">
        <v>169</v>
      </c>
      <c r="G76" s="65">
        <f>G77+G78+G79</f>
        <v>4901.13</v>
      </c>
      <c r="H76" s="65">
        <f>H77+H78+H79</f>
        <v>3065</v>
      </c>
      <c r="I76" s="65">
        <f>I77+I78+I79</f>
        <v>3403</v>
      </c>
      <c r="J76" s="65">
        <f>J77+J78+J79</f>
        <v>3116.75</v>
      </c>
      <c r="K76" s="65">
        <f t="shared" si="6"/>
        <v>63.592477653112645</v>
      </c>
      <c r="L76" s="65">
        <f t="shared" si="7"/>
        <v>91.588304437261243</v>
      </c>
    </row>
    <row r="77" spans="2:12" x14ac:dyDescent="0.25">
      <c r="B77" s="66"/>
      <c r="C77" s="66"/>
      <c r="D77" s="66"/>
      <c r="E77" s="66" t="s">
        <v>170</v>
      </c>
      <c r="F77" s="66" t="s">
        <v>171</v>
      </c>
      <c r="G77" s="66">
        <v>374.88</v>
      </c>
      <c r="H77" s="66">
        <v>2133</v>
      </c>
      <c r="I77" s="66">
        <v>2133</v>
      </c>
      <c r="J77" s="66">
        <v>1948.34</v>
      </c>
      <c r="K77" s="66">
        <f t="shared" si="6"/>
        <v>519.7236448997013</v>
      </c>
      <c r="L77" s="66">
        <f t="shared" si="7"/>
        <v>91.342709798406005</v>
      </c>
    </row>
    <row r="78" spans="2:12" x14ac:dyDescent="0.25">
      <c r="B78" s="66"/>
      <c r="C78" s="66"/>
      <c r="D78" s="66"/>
      <c r="E78" s="66" t="s">
        <v>172</v>
      </c>
      <c r="F78" s="66" t="s">
        <v>173</v>
      </c>
      <c r="G78" s="66">
        <v>0</v>
      </c>
      <c r="H78" s="66">
        <v>66</v>
      </c>
      <c r="I78" s="66">
        <v>66</v>
      </c>
      <c r="J78" s="66">
        <v>0</v>
      </c>
      <c r="K78" s="66" t="e">
        <f t="shared" si="6"/>
        <v>#DIV/0!</v>
      </c>
      <c r="L78" s="66">
        <f t="shared" si="7"/>
        <v>0</v>
      </c>
    </row>
    <row r="79" spans="2:12" x14ac:dyDescent="0.25">
      <c r="B79" s="66"/>
      <c r="C79" s="66"/>
      <c r="D79" s="66"/>
      <c r="E79" s="66" t="s">
        <v>174</v>
      </c>
      <c r="F79" s="66" t="s">
        <v>175</v>
      </c>
      <c r="G79" s="66">
        <v>4526.25</v>
      </c>
      <c r="H79" s="66">
        <v>866</v>
      </c>
      <c r="I79" s="66">
        <v>1204</v>
      </c>
      <c r="J79" s="66">
        <v>1168.4100000000001</v>
      </c>
      <c r="K79" s="66">
        <f t="shared" si="6"/>
        <v>25.814084507042253</v>
      </c>
      <c r="L79" s="66">
        <f t="shared" si="7"/>
        <v>97.044019933554821</v>
      </c>
    </row>
    <row r="80" spans="2:12" x14ac:dyDescent="0.25">
      <c r="B80" s="65"/>
      <c r="C80" s="65"/>
      <c r="D80" s="65" t="s">
        <v>176</v>
      </c>
      <c r="E80" s="65"/>
      <c r="F80" s="65" t="s">
        <v>177</v>
      </c>
      <c r="G80" s="65">
        <f>G81</f>
        <v>3218.34</v>
      </c>
      <c r="H80" s="65">
        <f>H81</f>
        <v>3350</v>
      </c>
      <c r="I80" s="65">
        <f>I81</f>
        <v>3350</v>
      </c>
      <c r="J80" s="65">
        <f>J81</f>
        <v>3314.57</v>
      </c>
      <c r="K80" s="65">
        <f t="shared" si="6"/>
        <v>102.99005077151574</v>
      </c>
      <c r="L80" s="65">
        <f t="shared" si="7"/>
        <v>98.942388059701486</v>
      </c>
    </row>
    <row r="81" spans="2:12" x14ac:dyDescent="0.25">
      <c r="B81" s="66"/>
      <c r="C81" s="66"/>
      <c r="D81" s="66"/>
      <c r="E81" s="66" t="s">
        <v>178</v>
      </c>
      <c r="F81" s="66" t="s">
        <v>179</v>
      </c>
      <c r="G81" s="66">
        <v>3218.34</v>
      </c>
      <c r="H81" s="66">
        <v>3350</v>
      </c>
      <c r="I81" s="66">
        <v>3350</v>
      </c>
      <c r="J81" s="66">
        <v>3314.57</v>
      </c>
      <c r="K81" s="66">
        <f t="shared" si="6"/>
        <v>102.99005077151574</v>
      </c>
      <c r="L81" s="66">
        <f t="shared" si="7"/>
        <v>98.942388059701486</v>
      </c>
    </row>
    <row r="82" spans="2:12" x14ac:dyDescent="0.25">
      <c r="B82" s="65"/>
      <c r="C82" s="65" t="s">
        <v>180</v>
      </c>
      <c r="D82" s="65"/>
      <c r="E82" s="65"/>
      <c r="F82" s="65" t="s">
        <v>181</v>
      </c>
      <c r="G82" s="65">
        <f t="shared" ref="G82:J83" si="8">G83</f>
        <v>0</v>
      </c>
      <c r="H82" s="65">
        <f t="shared" si="8"/>
        <v>87757</v>
      </c>
      <c r="I82" s="65">
        <f t="shared" si="8"/>
        <v>106257</v>
      </c>
      <c r="J82" s="65">
        <f t="shared" si="8"/>
        <v>106018.93</v>
      </c>
      <c r="K82" s="65" t="e">
        <f t="shared" si="6"/>
        <v>#DIV/0!</v>
      </c>
      <c r="L82" s="65">
        <f t="shared" si="7"/>
        <v>99.775948878662106</v>
      </c>
    </row>
    <row r="83" spans="2:12" x14ac:dyDescent="0.25">
      <c r="B83" s="65"/>
      <c r="C83" s="65"/>
      <c r="D83" s="65" t="s">
        <v>182</v>
      </c>
      <c r="E83" s="65"/>
      <c r="F83" s="65" t="s">
        <v>183</v>
      </c>
      <c r="G83" s="65">
        <f t="shared" si="8"/>
        <v>0</v>
      </c>
      <c r="H83" s="65">
        <f t="shared" si="8"/>
        <v>87757</v>
      </c>
      <c r="I83" s="65">
        <f t="shared" si="8"/>
        <v>106257</v>
      </c>
      <c r="J83" s="65">
        <f t="shared" si="8"/>
        <v>106018.93</v>
      </c>
      <c r="K83" s="65" t="e">
        <f t="shared" si="6"/>
        <v>#DIV/0!</v>
      </c>
      <c r="L83" s="65">
        <f t="shared" si="7"/>
        <v>99.775948878662106</v>
      </c>
    </row>
    <row r="84" spans="2:12" x14ac:dyDescent="0.25">
      <c r="B84" s="66"/>
      <c r="C84" s="66"/>
      <c r="D84" s="66"/>
      <c r="E84" s="66" t="s">
        <v>184</v>
      </c>
      <c r="F84" s="66" t="s">
        <v>183</v>
      </c>
      <c r="G84" s="66">
        <v>0</v>
      </c>
      <c r="H84" s="66">
        <v>87757</v>
      </c>
      <c r="I84" s="66">
        <v>106257</v>
      </c>
      <c r="J84" s="66">
        <v>106018.93</v>
      </c>
      <c r="K84" s="66" t="e">
        <f t="shared" si="6"/>
        <v>#DIV/0!</v>
      </c>
      <c r="L84" s="66">
        <f t="shared" si="7"/>
        <v>99.775948878662106</v>
      </c>
    </row>
    <row r="85" spans="2:12" x14ac:dyDescent="0.25">
      <c r="B85" s="65"/>
      <c r="C85" s="66"/>
      <c r="D85" s="67"/>
      <c r="E85" s="68"/>
      <c r="F85" s="8"/>
      <c r="G85" s="65"/>
      <c r="H85" s="65"/>
      <c r="I85" s="65"/>
      <c r="J85" s="65"/>
      <c r="K85" s="70"/>
      <c r="L85" s="70"/>
    </row>
  </sheetData>
  <mergeCells count="7">
    <mergeCell ref="B24:F24"/>
    <mergeCell ref="B25:F25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9"/>
  <sheetViews>
    <sheetView workbookViewId="0">
      <selection activeCell="F5" sqref="F5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11" t="s">
        <v>16</v>
      </c>
      <c r="C2" s="111"/>
      <c r="D2" s="111"/>
      <c r="E2" s="111"/>
      <c r="F2" s="111"/>
      <c r="G2" s="111"/>
      <c r="H2" s="111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C7+C9+C11</f>
        <v>2805280.8</v>
      </c>
      <c r="D6" s="71">
        <f>D7+D9+D11</f>
        <v>3419515</v>
      </c>
      <c r="E6" s="71">
        <f>E7+E9+E11</f>
        <v>3407962</v>
      </c>
      <c r="F6" s="71">
        <f>F7+F9+F11</f>
        <v>3404070</v>
      </c>
      <c r="G6" s="72">
        <f t="shared" ref="G6:G19" si="0">(F6*100)/C6</f>
        <v>121.34507176607775</v>
      </c>
      <c r="H6" s="72">
        <f t="shared" ref="H6:H19" si="1">(F6*100)/E6</f>
        <v>99.885796848673778</v>
      </c>
    </row>
    <row r="7" spans="1:8" x14ac:dyDescent="0.25">
      <c r="A7"/>
      <c r="B7" s="8" t="s">
        <v>185</v>
      </c>
      <c r="C7" s="71">
        <f>C8</f>
        <v>2804955.69</v>
      </c>
      <c r="D7" s="71">
        <f>D8</f>
        <v>3418423</v>
      </c>
      <c r="E7" s="71">
        <f>E8</f>
        <v>3406870</v>
      </c>
      <c r="F7" s="71">
        <f>F8</f>
        <v>3403612.37</v>
      </c>
      <c r="G7" s="72">
        <f t="shared" si="0"/>
        <v>121.34282128356901</v>
      </c>
      <c r="H7" s="72">
        <f t="shared" si="1"/>
        <v>99.904380560455792</v>
      </c>
    </row>
    <row r="8" spans="1:8" x14ac:dyDescent="0.25">
      <c r="A8"/>
      <c r="B8" s="16" t="s">
        <v>186</v>
      </c>
      <c r="C8" s="73">
        <v>2804955.69</v>
      </c>
      <c r="D8" s="73">
        <v>3418423</v>
      </c>
      <c r="E8" s="73">
        <v>3406870</v>
      </c>
      <c r="F8" s="74">
        <v>3403612.37</v>
      </c>
      <c r="G8" s="70">
        <f t="shared" si="0"/>
        <v>121.34282128356901</v>
      </c>
      <c r="H8" s="70">
        <f t="shared" si="1"/>
        <v>99.904380560455792</v>
      </c>
    </row>
    <row r="9" spans="1:8" x14ac:dyDescent="0.25">
      <c r="A9"/>
      <c r="B9" s="8" t="s">
        <v>187</v>
      </c>
      <c r="C9" s="71">
        <f>C10</f>
        <v>252.98</v>
      </c>
      <c r="D9" s="71">
        <f>D10</f>
        <v>1065</v>
      </c>
      <c r="E9" s="71">
        <f>E10</f>
        <v>1065</v>
      </c>
      <c r="F9" s="71">
        <f>F10</f>
        <v>380.12</v>
      </c>
      <c r="G9" s="72">
        <f t="shared" si="0"/>
        <v>150.25693730729702</v>
      </c>
      <c r="H9" s="72">
        <f t="shared" si="1"/>
        <v>35.692018779342725</v>
      </c>
    </row>
    <row r="10" spans="1:8" x14ac:dyDescent="0.25">
      <c r="A10"/>
      <c r="B10" s="16" t="s">
        <v>188</v>
      </c>
      <c r="C10" s="73">
        <v>252.98</v>
      </c>
      <c r="D10" s="73">
        <v>1065</v>
      </c>
      <c r="E10" s="73">
        <v>1065</v>
      </c>
      <c r="F10" s="74">
        <v>380.12</v>
      </c>
      <c r="G10" s="70">
        <f t="shared" si="0"/>
        <v>150.25693730729702</v>
      </c>
      <c r="H10" s="70">
        <f t="shared" si="1"/>
        <v>35.692018779342725</v>
      </c>
    </row>
    <row r="11" spans="1:8" x14ac:dyDescent="0.25">
      <c r="A11"/>
      <c r="B11" s="8" t="s">
        <v>189</v>
      </c>
      <c r="C11" s="71">
        <f>C12</f>
        <v>72.13</v>
      </c>
      <c r="D11" s="71">
        <f>D12</f>
        <v>27</v>
      </c>
      <c r="E11" s="71">
        <f>E12</f>
        <v>27</v>
      </c>
      <c r="F11" s="71">
        <f>F12</f>
        <v>77.510000000000005</v>
      </c>
      <c r="G11" s="72">
        <f t="shared" si="0"/>
        <v>107.45875502564814</v>
      </c>
      <c r="H11" s="72">
        <f t="shared" si="1"/>
        <v>287.07407407407408</v>
      </c>
    </row>
    <row r="12" spans="1:8" x14ac:dyDescent="0.25">
      <c r="A12"/>
      <c r="B12" s="16" t="s">
        <v>190</v>
      </c>
      <c r="C12" s="73">
        <v>72.13</v>
      </c>
      <c r="D12" s="73">
        <v>27</v>
      </c>
      <c r="E12" s="73">
        <v>27</v>
      </c>
      <c r="F12" s="74">
        <v>77.510000000000005</v>
      </c>
      <c r="G12" s="70">
        <f t="shared" si="0"/>
        <v>107.45875502564814</v>
      </c>
      <c r="H12" s="70">
        <f t="shared" si="1"/>
        <v>287.07407407407408</v>
      </c>
    </row>
    <row r="13" spans="1:8" x14ac:dyDescent="0.25">
      <c r="B13" s="8" t="s">
        <v>32</v>
      </c>
      <c r="C13" s="75">
        <f>C14+C16+C18</f>
        <v>2805330.57</v>
      </c>
      <c r="D13" s="75">
        <f>D14+D16+D18</f>
        <v>3419515</v>
      </c>
      <c r="E13" s="75">
        <f>E14+E16+E18</f>
        <v>3407962</v>
      </c>
      <c r="F13" s="75">
        <f>F14+F16+F18</f>
        <v>3404356.6100000003</v>
      </c>
      <c r="G13" s="72">
        <f t="shared" si="0"/>
        <v>121.35313557717372</v>
      </c>
      <c r="H13" s="72">
        <f t="shared" si="1"/>
        <v>99.894206860287767</v>
      </c>
    </row>
    <row r="14" spans="1:8" x14ac:dyDescent="0.25">
      <c r="A14"/>
      <c r="B14" s="8" t="s">
        <v>185</v>
      </c>
      <c r="C14" s="75">
        <f>C15</f>
        <v>2804955.69</v>
      </c>
      <c r="D14" s="75">
        <f>D15</f>
        <v>3418423</v>
      </c>
      <c r="E14" s="75">
        <f>E15</f>
        <v>3406870</v>
      </c>
      <c r="F14" s="75">
        <f>F15</f>
        <v>3403612.37</v>
      </c>
      <c r="G14" s="72">
        <f t="shared" si="0"/>
        <v>121.34282128356901</v>
      </c>
      <c r="H14" s="72">
        <f t="shared" si="1"/>
        <v>99.904380560455792</v>
      </c>
    </row>
    <row r="15" spans="1:8" x14ac:dyDescent="0.25">
      <c r="A15"/>
      <c r="B15" s="16" t="s">
        <v>186</v>
      </c>
      <c r="C15" s="73">
        <v>2804955.69</v>
      </c>
      <c r="D15" s="73">
        <v>3418423</v>
      </c>
      <c r="E15" s="76">
        <v>3406870</v>
      </c>
      <c r="F15" s="74">
        <v>3403612.37</v>
      </c>
      <c r="G15" s="70">
        <f t="shared" si="0"/>
        <v>121.34282128356901</v>
      </c>
      <c r="H15" s="70">
        <f t="shared" si="1"/>
        <v>99.904380560455792</v>
      </c>
    </row>
    <row r="16" spans="1:8" x14ac:dyDescent="0.25">
      <c r="A16"/>
      <c r="B16" s="8" t="s">
        <v>187</v>
      </c>
      <c r="C16" s="75">
        <f>C17</f>
        <v>374.88</v>
      </c>
      <c r="D16" s="75">
        <f>D17</f>
        <v>1065</v>
      </c>
      <c r="E16" s="75">
        <f>E17</f>
        <v>1065</v>
      </c>
      <c r="F16" s="75">
        <f>F17</f>
        <v>744.24</v>
      </c>
      <c r="G16" s="72">
        <f t="shared" si="0"/>
        <v>198.52752880921895</v>
      </c>
      <c r="H16" s="72">
        <f t="shared" si="1"/>
        <v>69.881690140845066</v>
      </c>
    </row>
    <row r="17" spans="1:8" x14ac:dyDescent="0.25">
      <c r="A17"/>
      <c r="B17" s="16" t="s">
        <v>188</v>
      </c>
      <c r="C17" s="73">
        <v>374.88</v>
      </c>
      <c r="D17" s="73">
        <v>1065</v>
      </c>
      <c r="E17" s="76">
        <v>1065</v>
      </c>
      <c r="F17" s="74">
        <v>744.24</v>
      </c>
      <c r="G17" s="70">
        <f t="shared" si="0"/>
        <v>198.52752880921895</v>
      </c>
      <c r="H17" s="70">
        <f t="shared" si="1"/>
        <v>69.881690140845066</v>
      </c>
    </row>
    <row r="18" spans="1:8" x14ac:dyDescent="0.25">
      <c r="A18"/>
      <c r="B18" s="8" t="s">
        <v>189</v>
      </c>
      <c r="C18" s="75">
        <f>C19</f>
        <v>0</v>
      </c>
      <c r="D18" s="75">
        <f>D19</f>
        <v>27</v>
      </c>
      <c r="E18" s="75">
        <f>E19</f>
        <v>27</v>
      </c>
      <c r="F18" s="75">
        <f>F19</f>
        <v>0</v>
      </c>
      <c r="G18" s="72" t="e">
        <f t="shared" si="0"/>
        <v>#DIV/0!</v>
      </c>
      <c r="H18" s="72">
        <f t="shared" si="1"/>
        <v>0</v>
      </c>
    </row>
    <row r="19" spans="1:8" x14ac:dyDescent="0.25">
      <c r="A19"/>
      <c r="B19" s="16" t="s">
        <v>190</v>
      </c>
      <c r="C19" s="73">
        <v>0</v>
      </c>
      <c r="D19" s="73">
        <v>27</v>
      </c>
      <c r="E19" s="76">
        <v>27</v>
      </c>
      <c r="F19" s="74">
        <v>0</v>
      </c>
      <c r="G19" s="70" t="e">
        <f t="shared" si="0"/>
        <v>#DIV/0!</v>
      </c>
      <c r="H19" s="70">
        <f t="shared" si="1"/>
        <v>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17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2805330.57</v>
      </c>
      <c r="D6" s="75">
        <f t="shared" si="0"/>
        <v>3419515</v>
      </c>
      <c r="E6" s="75">
        <f t="shared" si="0"/>
        <v>3407962</v>
      </c>
      <c r="F6" s="75">
        <f t="shared" si="0"/>
        <v>3404356.61</v>
      </c>
      <c r="G6" s="70">
        <f>(F6*100)/C6</f>
        <v>121.35313557717372</v>
      </c>
      <c r="H6" s="70">
        <f>(F6*100)/E6</f>
        <v>99.894206860287767</v>
      </c>
    </row>
    <row r="7" spans="2:8" x14ac:dyDescent="0.25">
      <c r="B7" s="8" t="s">
        <v>191</v>
      </c>
      <c r="C7" s="75">
        <f t="shared" si="0"/>
        <v>2805330.57</v>
      </c>
      <c r="D7" s="75">
        <f t="shared" si="0"/>
        <v>3419515</v>
      </c>
      <c r="E7" s="75">
        <f t="shared" si="0"/>
        <v>3407962</v>
      </c>
      <c r="F7" s="75">
        <f t="shared" si="0"/>
        <v>3404356.61</v>
      </c>
      <c r="G7" s="70">
        <f>(F7*100)/C7</f>
        <v>121.35313557717372</v>
      </c>
      <c r="H7" s="70">
        <f>(F7*100)/E7</f>
        <v>99.894206860287767</v>
      </c>
    </row>
    <row r="8" spans="2:8" x14ac:dyDescent="0.25">
      <c r="B8" s="11" t="s">
        <v>192</v>
      </c>
      <c r="C8" s="73">
        <v>2805330.57</v>
      </c>
      <c r="D8" s="73">
        <v>3419515</v>
      </c>
      <c r="E8" s="73">
        <v>3407962</v>
      </c>
      <c r="F8" s="74">
        <v>3404356.61</v>
      </c>
      <c r="G8" s="70">
        <f>(F8*100)/C8</f>
        <v>121.35313557717372</v>
      </c>
      <c r="H8" s="70">
        <f>(F8*100)/E8</f>
        <v>99.894206860287767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1" t="s">
        <v>25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5.75" customHeight="1" x14ac:dyDescent="0.25">
      <c r="B5" s="111" t="s">
        <v>18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19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68"/>
  <sheetViews>
    <sheetView tabSelected="1" topLeftCell="A64" zoomScaleNormal="100" workbookViewId="0">
      <selection activeCell="E79" sqref="E79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193</v>
      </c>
      <c r="C1" s="39"/>
    </row>
    <row r="2" spans="1:6" ht="15" customHeight="1" x14ac:dyDescent="0.2">
      <c r="A2" s="41" t="s">
        <v>34</v>
      </c>
      <c r="B2" s="42" t="s">
        <v>194</v>
      </c>
      <c r="C2" s="39"/>
    </row>
    <row r="3" spans="1:6" s="39" customFormat="1" ht="43.5" customHeight="1" x14ac:dyDescent="0.2">
      <c r="A3" s="43" t="s">
        <v>35</v>
      </c>
      <c r="B3" s="37" t="s">
        <v>195</v>
      </c>
    </row>
    <row r="4" spans="1:6" s="39" customFormat="1" x14ac:dyDescent="0.2">
      <c r="A4" s="43" t="s">
        <v>36</v>
      </c>
      <c r="B4" s="44" t="s">
        <v>196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197</v>
      </c>
      <c r="B7" s="46"/>
      <c r="C7" s="77">
        <f>C13+C59+C101</f>
        <v>3418423</v>
      </c>
      <c r="D7" s="77">
        <f>D13+D59+D101</f>
        <v>3406870</v>
      </c>
      <c r="E7" s="77">
        <f>E13+E59+E101</f>
        <v>3403612.37</v>
      </c>
      <c r="F7" s="77">
        <f>(E7*100)/D7</f>
        <v>99.904380560455792</v>
      </c>
    </row>
    <row r="8" spans="1:6" x14ac:dyDescent="0.2">
      <c r="A8" s="47" t="s">
        <v>74</v>
      </c>
      <c r="B8" s="46"/>
      <c r="C8" s="77">
        <f>C75</f>
        <v>1065</v>
      </c>
      <c r="D8" s="77">
        <f>D75</f>
        <v>1065</v>
      </c>
      <c r="E8" s="77">
        <f>E75</f>
        <v>744.24</v>
      </c>
      <c r="F8" s="77">
        <f>(E8*100)/D8</f>
        <v>69.881690140845066</v>
      </c>
    </row>
    <row r="9" spans="1:6" x14ac:dyDescent="0.2">
      <c r="A9" s="47" t="s">
        <v>198</v>
      </c>
      <c r="B9" s="46"/>
      <c r="C9" s="77">
        <f>C86</f>
        <v>27</v>
      </c>
      <c r="D9" s="77">
        <f>D86</f>
        <v>27</v>
      </c>
      <c r="E9" s="77">
        <f>E86</f>
        <v>0</v>
      </c>
      <c r="F9" s="77">
        <f>(E9*100)/D9</f>
        <v>0</v>
      </c>
    </row>
    <row r="10" spans="1:6" x14ac:dyDescent="0.2">
      <c r="A10" s="47" t="s">
        <v>199</v>
      </c>
      <c r="B10" s="46"/>
      <c r="C10" s="77"/>
      <c r="D10" s="77"/>
      <c r="E10" s="77"/>
      <c r="F10" s="77" t="e">
        <f>(E10*100)/D10</f>
        <v>#DIV/0!</v>
      </c>
    </row>
    <row r="11" spans="1:6" s="57" customFormat="1" x14ac:dyDescent="0.2"/>
    <row r="12" spans="1:6" ht="38.25" x14ac:dyDescent="0.2">
      <c r="A12" s="47" t="s">
        <v>200</v>
      </c>
      <c r="B12" s="47" t="s">
        <v>201</v>
      </c>
      <c r="C12" s="47" t="s">
        <v>43</v>
      </c>
      <c r="D12" s="47" t="s">
        <v>202</v>
      </c>
      <c r="E12" s="47" t="s">
        <v>203</v>
      </c>
      <c r="F12" s="47" t="s">
        <v>204</v>
      </c>
    </row>
    <row r="13" spans="1:6" x14ac:dyDescent="0.2">
      <c r="A13" s="49" t="s">
        <v>72</v>
      </c>
      <c r="B13" s="50" t="s">
        <v>73</v>
      </c>
      <c r="C13" s="80">
        <f>C14+C22+C53</f>
        <v>3318753</v>
      </c>
      <c r="D13" s="80">
        <f>D14+D22+D53</f>
        <v>3294925</v>
      </c>
      <c r="E13" s="80">
        <f>E14+E22+E53</f>
        <v>3291906.3600000003</v>
      </c>
      <c r="F13" s="81">
        <f>(E13*100)/D13</f>
        <v>99.908385168099429</v>
      </c>
    </row>
    <row r="14" spans="1:6" x14ac:dyDescent="0.2">
      <c r="A14" s="51" t="s">
        <v>74</v>
      </c>
      <c r="B14" s="52" t="s">
        <v>75</v>
      </c>
      <c r="C14" s="82">
        <f>C15+C18+C20</f>
        <v>2778129</v>
      </c>
      <c r="D14" s="82">
        <f>D15+D18+D20</f>
        <v>2765929</v>
      </c>
      <c r="E14" s="82">
        <f>E15+E18+E20</f>
        <v>2765017.75</v>
      </c>
      <c r="F14" s="81">
        <f>(E14*100)/D14</f>
        <v>99.967054468860198</v>
      </c>
    </row>
    <row r="15" spans="1:6" x14ac:dyDescent="0.2">
      <c r="A15" s="53" t="s">
        <v>76</v>
      </c>
      <c r="B15" s="54" t="s">
        <v>77</v>
      </c>
      <c r="C15" s="83">
        <f>C16+C17</f>
        <v>2325630</v>
      </c>
      <c r="D15" s="83">
        <f>D16+D17</f>
        <v>2309330</v>
      </c>
      <c r="E15" s="83">
        <f>E16+E17</f>
        <v>2308561.96</v>
      </c>
      <c r="F15" s="83">
        <f>(E15*100)/D15</f>
        <v>99.966741868853731</v>
      </c>
    </row>
    <row r="16" spans="1:6" x14ac:dyDescent="0.2">
      <c r="A16" s="55" t="s">
        <v>78</v>
      </c>
      <c r="B16" s="56" t="s">
        <v>79</v>
      </c>
      <c r="C16" s="84">
        <v>2318630</v>
      </c>
      <c r="D16" s="84">
        <v>2302330</v>
      </c>
      <c r="E16" s="84">
        <v>2302302.75</v>
      </c>
      <c r="F16" s="84"/>
    </row>
    <row r="17" spans="1:6" x14ac:dyDescent="0.2">
      <c r="A17" s="55" t="s">
        <v>80</v>
      </c>
      <c r="B17" s="56" t="s">
        <v>81</v>
      </c>
      <c r="C17" s="84">
        <v>7000</v>
      </c>
      <c r="D17" s="84">
        <v>7000</v>
      </c>
      <c r="E17" s="84">
        <v>6259.21</v>
      </c>
      <c r="F17" s="84"/>
    </row>
    <row r="18" spans="1:6" x14ac:dyDescent="0.2">
      <c r="A18" s="53" t="s">
        <v>82</v>
      </c>
      <c r="B18" s="54" t="s">
        <v>83</v>
      </c>
      <c r="C18" s="83">
        <f>C19</f>
        <v>82000</v>
      </c>
      <c r="D18" s="83">
        <f>D19</f>
        <v>88500</v>
      </c>
      <c r="E18" s="83">
        <f>E19</f>
        <v>88393.11</v>
      </c>
      <c r="F18" s="83">
        <f>(E18*100)/D18</f>
        <v>99.879220338983046</v>
      </c>
    </row>
    <row r="19" spans="1:6" x14ac:dyDescent="0.2">
      <c r="A19" s="55" t="s">
        <v>84</v>
      </c>
      <c r="B19" s="56" t="s">
        <v>83</v>
      </c>
      <c r="C19" s="84">
        <v>82000</v>
      </c>
      <c r="D19" s="84">
        <v>88500</v>
      </c>
      <c r="E19" s="84">
        <v>88393.11</v>
      </c>
      <c r="F19" s="84"/>
    </row>
    <row r="20" spans="1:6" x14ac:dyDescent="0.2">
      <c r="A20" s="53" t="s">
        <v>85</v>
      </c>
      <c r="B20" s="54" t="s">
        <v>86</v>
      </c>
      <c r="C20" s="83">
        <f>C21</f>
        <v>370499</v>
      </c>
      <c r="D20" s="83">
        <f>D21</f>
        <v>368099</v>
      </c>
      <c r="E20" s="83">
        <f>E21</f>
        <v>368062.68</v>
      </c>
      <c r="F20" s="83">
        <f>(E20*100)/D20</f>
        <v>99.990133089196107</v>
      </c>
    </row>
    <row r="21" spans="1:6" x14ac:dyDescent="0.2">
      <c r="A21" s="55" t="s">
        <v>87</v>
      </c>
      <c r="B21" s="56" t="s">
        <v>88</v>
      </c>
      <c r="C21" s="84">
        <v>370499</v>
      </c>
      <c r="D21" s="84">
        <v>368099</v>
      </c>
      <c r="E21" s="84">
        <v>368062.68</v>
      </c>
      <c r="F21" s="84"/>
    </row>
    <row r="22" spans="1:6" x14ac:dyDescent="0.2">
      <c r="A22" s="51" t="s">
        <v>89</v>
      </c>
      <c r="B22" s="52" t="s">
        <v>90</v>
      </c>
      <c r="C22" s="82">
        <f>C23+C28+C34+C44+C46</f>
        <v>537359</v>
      </c>
      <c r="D22" s="82">
        <f>D23+D28+D34+D44+D46</f>
        <v>526771</v>
      </c>
      <c r="E22" s="82">
        <f>E23+E28+E34+E44+E46</f>
        <v>524680.36999999988</v>
      </c>
      <c r="F22" s="81">
        <f>(E22*100)/D22</f>
        <v>99.603123558434305</v>
      </c>
    </row>
    <row r="23" spans="1:6" x14ac:dyDescent="0.2">
      <c r="A23" s="53" t="s">
        <v>91</v>
      </c>
      <c r="B23" s="54" t="s">
        <v>92</v>
      </c>
      <c r="C23" s="83">
        <f>C24+C25+C26+C27</f>
        <v>94740</v>
      </c>
      <c r="D23" s="83">
        <f>D24+D25+D26+D27</f>
        <v>94522</v>
      </c>
      <c r="E23" s="83">
        <f>E24+E25+E26+E27</f>
        <v>94521.05</v>
      </c>
      <c r="F23" s="83">
        <f>(E23*100)/D23</f>
        <v>99.998994942976239</v>
      </c>
    </row>
    <row r="24" spans="1:6" x14ac:dyDescent="0.2">
      <c r="A24" s="55" t="s">
        <v>93</v>
      </c>
      <c r="B24" s="56" t="s">
        <v>94</v>
      </c>
      <c r="C24" s="84">
        <v>5500</v>
      </c>
      <c r="D24" s="84">
        <v>5500</v>
      </c>
      <c r="E24" s="84">
        <v>6435.24</v>
      </c>
      <c r="F24" s="84"/>
    </row>
    <row r="25" spans="1:6" ht="25.5" x14ac:dyDescent="0.2">
      <c r="A25" s="55" t="s">
        <v>95</v>
      </c>
      <c r="B25" s="56" t="s">
        <v>96</v>
      </c>
      <c r="C25" s="84">
        <v>87370</v>
      </c>
      <c r="D25" s="84">
        <v>87152</v>
      </c>
      <c r="E25" s="84">
        <v>86047.05</v>
      </c>
      <c r="F25" s="84"/>
    </row>
    <row r="26" spans="1:6" x14ac:dyDescent="0.2">
      <c r="A26" s="55" t="s">
        <v>97</v>
      </c>
      <c r="B26" s="56" t="s">
        <v>98</v>
      </c>
      <c r="C26" s="84">
        <v>1800</v>
      </c>
      <c r="D26" s="84">
        <v>1800</v>
      </c>
      <c r="E26" s="84">
        <v>2038.76</v>
      </c>
      <c r="F26" s="84"/>
    </row>
    <row r="27" spans="1:6" x14ac:dyDescent="0.2">
      <c r="A27" s="55" t="s">
        <v>99</v>
      </c>
      <c r="B27" s="56" t="s">
        <v>100</v>
      </c>
      <c r="C27" s="84">
        <v>70</v>
      </c>
      <c r="D27" s="84">
        <v>70</v>
      </c>
      <c r="E27" s="84">
        <v>0</v>
      </c>
      <c r="F27" s="84"/>
    </row>
    <row r="28" spans="1:6" x14ac:dyDescent="0.2">
      <c r="A28" s="53" t="s">
        <v>101</v>
      </c>
      <c r="B28" s="54" t="s">
        <v>102</v>
      </c>
      <c r="C28" s="83">
        <f>C29+C30+C31+C32+C33</f>
        <v>67400</v>
      </c>
      <c r="D28" s="83">
        <f>D29+D30+D31+D32+D33</f>
        <v>54715</v>
      </c>
      <c r="E28" s="83">
        <f>E29+E30+E31+E32+E33</f>
        <v>52673.539999999986</v>
      </c>
      <c r="F28" s="83">
        <f>(E28*100)/D28</f>
        <v>96.268920771269308</v>
      </c>
    </row>
    <row r="29" spans="1:6" x14ac:dyDescent="0.2">
      <c r="A29" s="55" t="s">
        <v>103</v>
      </c>
      <c r="B29" s="56" t="s">
        <v>104</v>
      </c>
      <c r="C29" s="84">
        <v>35000</v>
      </c>
      <c r="D29" s="84">
        <v>30600</v>
      </c>
      <c r="E29" s="84">
        <v>30561.26</v>
      </c>
      <c r="F29" s="84"/>
    </row>
    <row r="30" spans="1:6" x14ac:dyDescent="0.2">
      <c r="A30" s="55" t="s">
        <v>105</v>
      </c>
      <c r="B30" s="56" t="s">
        <v>106</v>
      </c>
      <c r="C30" s="84">
        <v>30000</v>
      </c>
      <c r="D30" s="84">
        <v>23250</v>
      </c>
      <c r="E30" s="84">
        <v>21251.42</v>
      </c>
      <c r="F30" s="84"/>
    </row>
    <row r="31" spans="1:6" x14ac:dyDescent="0.2">
      <c r="A31" s="55" t="s">
        <v>107</v>
      </c>
      <c r="B31" s="56" t="s">
        <v>108</v>
      </c>
      <c r="C31" s="84">
        <v>1400</v>
      </c>
      <c r="D31" s="84">
        <v>730</v>
      </c>
      <c r="E31" s="84">
        <v>727.09</v>
      </c>
      <c r="F31" s="84"/>
    </row>
    <row r="32" spans="1:6" x14ac:dyDescent="0.2">
      <c r="A32" s="55" t="s">
        <v>109</v>
      </c>
      <c r="B32" s="56" t="s">
        <v>110</v>
      </c>
      <c r="C32" s="84">
        <v>800</v>
      </c>
      <c r="D32" s="84">
        <v>135</v>
      </c>
      <c r="E32" s="84">
        <v>133.77000000000001</v>
      </c>
      <c r="F32" s="84"/>
    </row>
    <row r="33" spans="1:6" x14ac:dyDescent="0.2">
      <c r="A33" s="55" t="s">
        <v>111</v>
      </c>
      <c r="B33" s="56" t="s">
        <v>112</v>
      </c>
      <c r="C33" s="84">
        <v>200</v>
      </c>
      <c r="D33" s="84">
        <v>0</v>
      </c>
      <c r="E33" s="84">
        <v>0</v>
      </c>
      <c r="F33" s="84"/>
    </row>
    <row r="34" spans="1:6" x14ac:dyDescent="0.2">
      <c r="A34" s="53" t="s">
        <v>113</v>
      </c>
      <c r="B34" s="54" t="s">
        <v>114</v>
      </c>
      <c r="C34" s="83">
        <f>C35+C36+C37+C38+C39+C40+C41+C42+C43</f>
        <v>372677</v>
      </c>
      <c r="D34" s="83">
        <f>D35+D36+D37+D38+D39+D40+D41+D42+D43</f>
        <v>376057</v>
      </c>
      <c r="E34" s="83">
        <f>E35+E36+E37+E38+E39+E40+E41+E42+E43</f>
        <v>376053.77999999991</v>
      </c>
      <c r="F34" s="83">
        <f>(E34*100)/D34</f>
        <v>99.999143746825609</v>
      </c>
    </row>
    <row r="35" spans="1:6" x14ac:dyDescent="0.2">
      <c r="A35" s="55" t="s">
        <v>115</v>
      </c>
      <c r="B35" s="56" t="s">
        <v>116</v>
      </c>
      <c r="C35" s="84">
        <v>254500</v>
      </c>
      <c r="D35" s="84">
        <v>253000</v>
      </c>
      <c r="E35" s="84">
        <v>252968.03</v>
      </c>
      <c r="F35" s="84"/>
    </row>
    <row r="36" spans="1:6" x14ac:dyDescent="0.2">
      <c r="A36" s="55" t="s">
        <v>117</v>
      </c>
      <c r="B36" s="56" t="s">
        <v>118</v>
      </c>
      <c r="C36" s="84">
        <v>9000</v>
      </c>
      <c r="D36" s="84">
        <v>9000</v>
      </c>
      <c r="E36" s="84">
        <v>9481.01</v>
      </c>
      <c r="F36" s="84"/>
    </row>
    <row r="37" spans="1:6" x14ac:dyDescent="0.2">
      <c r="A37" s="55" t="s">
        <v>119</v>
      </c>
      <c r="B37" s="56" t="s">
        <v>120</v>
      </c>
      <c r="C37" s="84">
        <v>1550</v>
      </c>
      <c r="D37" s="84">
        <v>1550</v>
      </c>
      <c r="E37" s="84">
        <v>1055.0999999999999</v>
      </c>
      <c r="F37" s="84"/>
    </row>
    <row r="38" spans="1:6" x14ac:dyDescent="0.2">
      <c r="A38" s="55" t="s">
        <v>121</v>
      </c>
      <c r="B38" s="56" t="s">
        <v>122</v>
      </c>
      <c r="C38" s="84">
        <v>9000</v>
      </c>
      <c r="D38" s="84">
        <v>7000</v>
      </c>
      <c r="E38" s="84">
        <v>6875.29</v>
      </c>
      <c r="F38" s="84"/>
    </row>
    <row r="39" spans="1:6" x14ac:dyDescent="0.2">
      <c r="A39" s="55" t="s">
        <v>123</v>
      </c>
      <c r="B39" s="56" t="s">
        <v>124</v>
      </c>
      <c r="C39" s="84">
        <v>31000</v>
      </c>
      <c r="D39" s="84">
        <v>31000</v>
      </c>
      <c r="E39" s="84">
        <v>31114.28</v>
      </c>
      <c r="F39" s="84"/>
    </row>
    <row r="40" spans="1:6" x14ac:dyDescent="0.2">
      <c r="A40" s="55" t="s">
        <v>125</v>
      </c>
      <c r="B40" s="56" t="s">
        <v>126</v>
      </c>
      <c r="C40" s="84">
        <v>10500</v>
      </c>
      <c r="D40" s="84">
        <v>6900</v>
      </c>
      <c r="E40" s="84">
        <v>6815.62</v>
      </c>
      <c r="F40" s="84"/>
    </row>
    <row r="41" spans="1:6" x14ac:dyDescent="0.2">
      <c r="A41" s="55" t="s">
        <v>127</v>
      </c>
      <c r="B41" s="56" t="s">
        <v>128</v>
      </c>
      <c r="C41" s="84">
        <v>34000</v>
      </c>
      <c r="D41" s="84">
        <v>44480</v>
      </c>
      <c r="E41" s="84">
        <v>44473.5</v>
      </c>
      <c r="F41" s="84"/>
    </row>
    <row r="42" spans="1:6" x14ac:dyDescent="0.2">
      <c r="A42" s="55" t="s">
        <v>129</v>
      </c>
      <c r="B42" s="56" t="s">
        <v>130</v>
      </c>
      <c r="C42" s="84">
        <v>27</v>
      </c>
      <c r="D42" s="84">
        <v>27</v>
      </c>
      <c r="E42" s="84">
        <v>19.920000000000002</v>
      </c>
      <c r="F42" s="84"/>
    </row>
    <row r="43" spans="1:6" x14ac:dyDescent="0.2">
      <c r="A43" s="55" t="s">
        <v>131</v>
      </c>
      <c r="B43" s="56" t="s">
        <v>132</v>
      </c>
      <c r="C43" s="84">
        <v>23100</v>
      </c>
      <c r="D43" s="84">
        <v>23100</v>
      </c>
      <c r="E43" s="84">
        <v>23251.03</v>
      </c>
      <c r="F43" s="84"/>
    </row>
    <row r="44" spans="1:6" x14ac:dyDescent="0.2">
      <c r="A44" s="53" t="s">
        <v>133</v>
      </c>
      <c r="B44" s="54" t="s">
        <v>134</v>
      </c>
      <c r="C44" s="83">
        <f>C45</f>
        <v>160</v>
      </c>
      <c r="D44" s="83">
        <f>D45</f>
        <v>160</v>
      </c>
      <c r="E44" s="83">
        <f>E45</f>
        <v>161.63</v>
      </c>
      <c r="F44" s="83">
        <f>(E44*100)/D44</f>
        <v>101.01875</v>
      </c>
    </row>
    <row r="45" spans="1:6" ht="25.5" x14ac:dyDescent="0.2">
      <c r="A45" s="55" t="s">
        <v>135</v>
      </c>
      <c r="B45" s="56" t="s">
        <v>136</v>
      </c>
      <c r="C45" s="84">
        <v>160</v>
      </c>
      <c r="D45" s="84">
        <v>160</v>
      </c>
      <c r="E45" s="84">
        <v>161.63</v>
      </c>
      <c r="F45" s="84"/>
    </row>
    <row r="46" spans="1:6" x14ac:dyDescent="0.2">
      <c r="A46" s="53" t="s">
        <v>137</v>
      </c>
      <c r="B46" s="54" t="s">
        <v>138</v>
      </c>
      <c r="C46" s="83">
        <f>C47+C48+C49+C50+C51+C52</f>
        <v>2382</v>
      </c>
      <c r="D46" s="83">
        <f>D47+D48+D49+D50+D51+D52</f>
        <v>1317</v>
      </c>
      <c r="E46" s="83">
        <f>E47+E48+E49+E50+E51+E52</f>
        <v>1270.3700000000001</v>
      </c>
      <c r="F46" s="83">
        <f>(E46*100)/D46</f>
        <v>96.459377372817002</v>
      </c>
    </row>
    <row r="47" spans="1:6" x14ac:dyDescent="0.2">
      <c r="A47" s="55" t="s">
        <v>141</v>
      </c>
      <c r="B47" s="56" t="s">
        <v>142</v>
      </c>
      <c r="C47" s="84">
        <v>696</v>
      </c>
      <c r="D47" s="84">
        <v>456</v>
      </c>
      <c r="E47" s="84">
        <v>454.19</v>
      </c>
      <c r="F47" s="84"/>
    </row>
    <row r="48" spans="1:6" x14ac:dyDescent="0.2">
      <c r="A48" s="55" t="s">
        <v>143</v>
      </c>
      <c r="B48" s="56" t="s">
        <v>144</v>
      </c>
      <c r="C48" s="84">
        <v>350</v>
      </c>
      <c r="D48" s="84">
        <v>350</v>
      </c>
      <c r="E48" s="84">
        <v>350</v>
      </c>
      <c r="F48" s="84"/>
    </row>
    <row r="49" spans="1:6" x14ac:dyDescent="0.2">
      <c r="A49" s="55" t="s">
        <v>145</v>
      </c>
      <c r="B49" s="56" t="s">
        <v>146</v>
      </c>
      <c r="C49" s="84">
        <v>13</v>
      </c>
      <c r="D49" s="84">
        <v>13</v>
      </c>
      <c r="E49" s="84">
        <v>0</v>
      </c>
      <c r="F49" s="84"/>
    </row>
    <row r="50" spans="1:6" x14ac:dyDescent="0.2">
      <c r="A50" s="55" t="s">
        <v>147</v>
      </c>
      <c r="B50" s="56" t="s">
        <v>148</v>
      </c>
      <c r="C50" s="84">
        <v>590</v>
      </c>
      <c r="D50" s="84">
        <v>0</v>
      </c>
      <c r="E50" s="84">
        <v>0</v>
      </c>
      <c r="F50" s="84"/>
    </row>
    <row r="51" spans="1:6" x14ac:dyDescent="0.2">
      <c r="A51" s="55" t="s">
        <v>149</v>
      </c>
      <c r="B51" s="56" t="s">
        <v>150</v>
      </c>
      <c r="C51" s="84">
        <v>133</v>
      </c>
      <c r="D51" s="84">
        <v>0</v>
      </c>
      <c r="E51" s="84">
        <v>0</v>
      </c>
      <c r="F51" s="84"/>
    </row>
    <row r="52" spans="1:6" x14ac:dyDescent="0.2">
      <c r="A52" s="55" t="s">
        <v>151</v>
      </c>
      <c r="B52" s="56" t="s">
        <v>138</v>
      </c>
      <c r="C52" s="84">
        <v>600</v>
      </c>
      <c r="D52" s="84">
        <v>498</v>
      </c>
      <c r="E52" s="84">
        <v>466.18</v>
      </c>
      <c r="F52" s="84"/>
    </row>
    <row r="53" spans="1:6" x14ac:dyDescent="0.2">
      <c r="A53" s="51" t="s">
        <v>152</v>
      </c>
      <c r="B53" s="52" t="s">
        <v>153</v>
      </c>
      <c r="C53" s="82">
        <f>C54+C56</f>
        <v>3265</v>
      </c>
      <c r="D53" s="82">
        <f>D54+D56</f>
        <v>2225</v>
      </c>
      <c r="E53" s="82">
        <f>E54+E56</f>
        <v>2208.2400000000002</v>
      </c>
      <c r="F53" s="81">
        <f>(E53*100)/D53</f>
        <v>99.246741573033702</v>
      </c>
    </row>
    <row r="54" spans="1:6" x14ac:dyDescent="0.2">
      <c r="A54" s="53" t="s">
        <v>154</v>
      </c>
      <c r="B54" s="54" t="s">
        <v>155</v>
      </c>
      <c r="C54" s="83">
        <f>C55</f>
        <v>200</v>
      </c>
      <c r="D54" s="83">
        <f>D55</f>
        <v>200</v>
      </c>
      <c r="E54" s="83">
        <f>E55</f>
        <v>188.11</v>
      </c>
      <c r="F54" s="83">
        <f>(E54*100)/D54</f>
        <v>94.055000000000007</v>
      </c>
    </row>
    <row r="55" spans="1:6" ht="25.5" x14ac:dyDescent="0.2">
      <c r="A55" s="55" t="s">
        <v>156</v>
      </c>
      <c r="B55" s="56" t="s">
        <v>157</v>
      </c>
      <c r="C55" s="84">
        <v>200</v>
      </c>
      <c r="D55" s="84">
        <v>200</v>
      </c>
      <c r="E55" s="84">
        <v>188.11</v>
      </c>
      <c r="F55" s="84"/>
    </row>
    <row r="56" spans="1:6" x14ac:dyDescent="0.2">
      <c r="A56" s="53" t="s">
        <v>158</v>
      </c>
      <c r="B56" s="54" t="s">
        <v>159</v>
      </c>
      <c r="C56" s="83">
        <f>C57+C58</f>
        <v>3065</v>
      </c>
      <c r="D56" s="83">
        <f>D57+D58</f>
        <v>2025</v>
      </c>
      <c r="E56" s="83">
        <f>E57+E58</f>
        <v>2020.13</v>
      </c>
      <c r="F56" s="83">
        <f>(E56*100)/D56</f>
        <v>99.759506172839508</v>
      </c>
    </row>
    <row r="57" spans="1:6" x14ac:dyDescent="0.2">
      <c r="A57" s="55" t="s">
        <v>160</v>
      </c>
      <c r="B57" s="56" t="s">
        <v>161</v>
      </c>
      <c r="C57" s="84">
        <v>2600</v>
      </c>
      <c r="D57" s="84">
        <v>2020</v>
      </c>
      <c r="E57" s="84">
        <v>2018.95</v>
      </c>
      <c r="F57" s="84"/>
    </row>
    <row r="58" spans="1:6" x14ac:dyDescent="0.2">
      <c r="A58" s="55" t="s">
        <v>162</v>
      </c>
      <c r="B58" s="56" t="s">
        <v>163</v>
      </c>
      <c r="C58" s="84">
        <v>465</v>
      </c>
      <c r="D58" s="84">
        <v>5</v>
      </c>
      <c r="E58" s="84">
        <v>1.18</v>
      </c>
      <c r="F58" s="84"/>
    </row>
    <row r="59" spans="1:6" x14ac:dyDescent="0.2">
      <c r="A59" s="49" t="s">
        <v>164</v>
      </c>
      <c r="B59" s="50" t="s">
        <v>165</v>
      </c>
      <c r="C59" s="80">
        <f>C60+C66</f>
        <v>93107</v>
      </c>
      <c r="D59" s="80">
        <f>D60+D66</f>
        <v>111945</v>
      </c>
      <c r="E59" s="80">
        <f>E60+E66</f>
        <v>111706.01</v>
      </c>
      <c r="F59" s="81">
        <f>(E59*100)/D59</f>
        <v>99.786511233194872</v>
      </c>
    </row>
    <row r="60" spans="1:6" x14ac:dyDescent="0.2">
      <c r="A60" s="51" t="s">
        <v>166</v>
      </c>
      <c r="B60" s="52" t="s">
        <v>167</v>
      </c>
      <c r="C60" s="82">
        <f>C61+C64</f>
        <v>5350</v>
      </c>
      <c r="D60" s="82">
        <f>D61+D64</f>
        <v>5688</v>
      </c>
      <c r="E60" s="82">
        <f>E61+E64</f>
        <v>5687.08</v>
      </c>
      <c r="F60" s="81">
        <f>(E60*100)/D60</f>
        <v>99.983825597749643</v>
      </c>
    </row>
    <row r="61" spans="1:6" x14ac:dyDescent="0.2">
      <c r="A61" s="53" t="s">
        <v>168</v>
      </c>
      <c r="B61" s="54" t="s">
        <v>169</v>
      </c>
      <c r="C61" s="83">
        <f>C62+C63</f>
        <v>2000</v>
      </c>
      <c r="D61" s="83">
        <f>D62+D63</f>
        <v>2338</v>
      </c>
      <c r="E61" s="83">
        <f>E62+E63</f>
        <v>2372.5100000000002</v>
      </c>
      <c r="F61" s="83">
        <f>(E61*100)/D61</f>
        <v>101.47604790419162</v>
      </c>
    </row>
    <row r="62" spans="1:6" x14ac:dyDescent="0.2">
      <c r="A62" s="55" t="s">
        <v>170</v>
      </c>
      <c r="B62" s="56" t="s">
        <v>171</v>
      </c>
      <c r="C62" s="84">
        <v>2000</v>
      </c>
      <c r="D62" s="84">
        <v>2000</v>
      </c>
      <c r="E62" s="84">
        <v>1760.96</v>
      </c>
      <c r="F62" s="84"/>
    </row>
    <row r="63" spans="1:6" x14ac:dyDescent="0.2">
      <c r="A63" s="55" t="s">
        <v>174</v>
      </c>
      <c r="B63" s="56" t="s">
        <v>175</v>
      </c>
      <c r="C63" s="84">
        <v>0</v>
      </c>
      <c r="D63" s="84">
        <v>338</v>
      </c>
      <c r="E63" s="84">
        <v>611.54999999999995</v>
      </c>
      <c r="F63" s="84"/>
    </row>
    <row r="64" spans="1:6" x14ac:dyDescent="0.2">
      <c r="A64" s="53" t="s">
        <v>176</v>
      </c>
      <c r="B64" s="54" t="s">
        <v>177</v>
      </c>
      <c r="C64" s="83">
        <f>C65</f>
        <v>3350</v>
      </c>
      <c r="D64" s="83">
        <f>D65</f>
        <v>3350</v>
      </c>
      <c r="E64" s="83">
        <f>E65</f>
        <v>3314.57</v>
      </c>
      <c r="F64" s="83">
        <f>(E64*100)/D64</f>
        <v>98.942388059701486</v>
      </c>
    </row>
    <row r="65" spans="1:6" x14ac:dyDescent="0.2">
      <c r="A65" s="55" t="s">
        <v>178</v>
      </c>
      <c r="B65" s="56" t="s">
        <v>179</v>
      </c>
      <c r="C65" s="84">
        <v>3350</v>
      </c>
      <c r="D65" s="84">
        <v>3350</v>
      </c>
      <c r="E65" s="84">
        <v>3314.57</v>
      </c>
      <c r="F65" s="84"/>
    </row>
    <row r="66" spans="1:6" x14ac:dyDescent="0.2">
      <c r="A66" s="51" t="s">
        <v>180</v>
      </c>
      <c r="B66" s="52" t="s">
        <v>181</v>
      </c>
      <c r="C66" s="82">
        <f t="shared" ref="C66:E67" si="0">C67</f>
        <v>87757</v>
      </c>
      <c r="D66" s="82">
        <f t="shared" si="0"/>
        <v>106257</v>
      </c>
      <c r="E66" s="82">
        <f t="shared" si="0"/>
        <v>106018.93</v>
      </c>
      <c r="F66" s="81">
        <f>(E66*100)/D66</f>
        <v>99.775948878662106</v>
      </c>
    </row>
    <row r="67" spans="1:6" ht="25.5" x14ac:dyDescent="0.2">
      <c r="A67" s="53" t="s">
        <v>182</v>
      </c>
      <c r="B67" s="54" t="s">
        <v>183</v>
      </c>
      <c r="C67" s="83">
        <f t="shared" si="0"/>
        <v>87757</v>
      </c>
      <c r="D67" s="83">
        <f t="shared" si="0"/>
        <v>106257</v>
      </c>
      <c r="E67" s="83">
        <f t="shared" si="0"/>
        <v>106018.93</v>
      </c>
      <c r="F67" s="83">
        <f>(E67*100)/D67</f>
        <v>99.775948878662106</v>
      </c>
    </row>
    <row r="68" spans="1:6" x14ac:dyDescent="0.2">
      <c r="A68" s="55" t="s">
        <v>184</v>
      </c>
      <c r="B68" s="56" t="s">
        <v>183</v>
      </c>
      <c r="C68" s="84">
        <v>87757</v>
      </c>
      <c r="D68" s="84">
        <v>106257</v>
      </c>
      <c r="E68" s="84">
        <v>106018.93</v>
      </c>
      <c r="F68" s="84"/>
    </row>
    <row r="69" spans="1:6" x14ac:dyDescent="0.2">
      <c r="A69" s="49" t="s">
        <v>50</v>
      </c>
      <c r="B69" s="50" t="s">
        <v>51</v>
      </c>
      <c r="C69" s="80">
        <f t="shared" ref="C69:E70" si="1">C70</f>
        <v>3411860</v>
      </c>
      <c r="D69" s="80">
        <f t="shared" si="1"/>
        <v>3406870</v>
      </c>
      <c r="E69" s="80">
        <f t="shared" si="1"/>
        <v>3403612.3699999996</v>
      </c>
      <c r="F69" s="81">
        <f>(E69*100)/D69</f>
        <v>99.904380560455792</v>
      </c>
    </row>
    <row r="70" spans="1:6" x14ac:dyDescent="0.2">
      <c r="A70" s="51" t="s">
        <v>64</v>
      </c>
      <c r="B70" s="52" t="s">
        <v>65</v>
      </c>
      <c r="C70" s="82">
        <f t="shared" si="1"/>
        <v>3411860</v>
      </c>
      <c r="D70" s="82">
        <f t="shared" si="1"/>
        <v>3406870</v>
      </c>
      <c r="E70" s="82">
        <f t="shared" si="1"/>
        <v>3403612.3699999996</v>
      </c>
      <c r="F70" s="81">
        <f>(E70*100)/D70</f>
        <v>99.904380560455792</v>
      </c>
    </row>
    <row r="71" spans="1:6" ht="25.5" x14ac:dyDescent="0.2">
      <c r="A71" s="53" t="s">
        <v>66</v>
      </c>
      <c r="B71" s="54" t="s">
        <v>67</v>
      </c>
      <c r="C71" s="83">
        <f>C72+C73</f>
        <v>3411860</v>
      </c>
      <c r="D71" s="83">
        <f>D72+D73</f>
        <v>3406870</v>
      </c>
      <c r="E71" s="83">
        <f>E72+E73</f>
        <v>3403612.3699999996</v>
      </c>
      <c r="F71" s="83">
        <f>(E71*100)/D71</f>
        <v>99.904380560455792</v>
      </c>
    </row>
    <row r="72" spans="1:6" x14ac:dyDescent="0.2">
      <c r="A72" s="55" t="s">
        <v>68</v>
      </c>
      <c r="B72" s="56" t="s">
        <v>69</v>
      </c>
      <c r="C72" s="84">
        <v>3318753</v>
      </c>
      <c r="D72" s="84">
        <v>3294925</v>
      </c>
      <c r="E72" s="84">
        <v>3291906.36</v>
      </c>
      <c r="F72" s="84"/>
    </row>
    <row r="73" spans="1:6" ht="25.5" x14ac:dyDescent="0.2">
      <c r="A73" s="55" t="s">
        <v>70</v>
      </c>
      <c r="B73" s="56" t="s">
        <v>71</v>
      </c>
      <c r="C73" s="84">
        <v>93107</v>
      </c>
      <c r="D73" s="84">
        <v>111945</v>
      </c>
      <c r="E73" s="84">
        <v>111706.01</v>
      </c>
      <c r="F73" s="84"/>
    </row>
    <row r="74" spans="1:6" x14ac:dyDescent="0.2">
      <c r="A74" s="48" t="s">
        <v>197</v>
      </c>
      <c r="B74" s="48" t="s">
        <v>205</v>
      </c>
      <c r="C74" s="78"/>
      <c r="D74" s="78"/>
      <c r="E74" s="78"/>
      <c r="F74" s="79" t="e">
        <f>(E74*100)/D74</f>
        <v>#DIV/0!</v>
      </c>
    </row>
    <row r="75" spans="1:6" x14ac:dyDescent="0.2">
      <c r="A75" s="49" t="s">
        <v>164</v>
      </c>
      <c r="B75" s="50" t="s">
        <v>165</v>
      </c>
      <c r="C75" s="80">
        <f t="shared" ref="C75:E76" si="2">C76</f>
        <v>1065</v>
      </c>
      <c r="D75" s="80">
        <f t="shared" si="2"/>
        <v>1065</v>
      </c>
      <c r="E75" s="80">
        <f t="shared" si="2"/>
        <v>744.24</v>
      </c>
      <c r="F75" s="81">
        <f>(E75*100)/D75</f>
        <v>69.881690140845066</v>
      </c>
    </row>
    <row r="76" spans="1:6" x14ac:dyDescent="0.2">
      <c r="A76" s="51" t="s">
        <v>166</v>
      </c>
      <c r="B76" s="52" t="s">
        <v>167</v>
      </c>
      <c r="C76" s="82">
        <f t="shared" si="2"/>
        <v>1065</v>
      </c>
      <c r="D76" s="82">
        <f t="shared" si="2"/>
        <v>1065</v>
      </c>
      <c r="E76" s="82">
        <f t="shared" si="2"/>
        <v>744.24</v>
      </c>
      <c r="F76" s="81">
        <f>(E76*100)/D76</f>
        <v>69.881690140845066</v>
      </c>
    </row>
    <row r="77" spans="1:6" ht="13.5" thickBot="1" x14ac:dyDescent="0.25">
      <c r="A77" s="53" t="s">
        <v>168</v>
      </c>
      <c r="B77" s="54" t="s">
        <v>169</v>
      </c>
      <c r="C77" s="83">
        <f>C78+C79+C80</f>
        <v>1065</v>
      </c>
      <c r="D77" s="83">
        <f>D78+D79+D80</f>
        <v>1065</v>
      </c>
      <c r="E77" s="83">
        <f>E78+E79+E80</f>
        <v>744.24</v>
      </c>
      <c r="F77" s="83">
        <f>(E77*100)/D77</f>
        <v>69.881690140845066</v>
      </c>
    </row>
    <row r="78" spans="1:6" ht="14.25" thickTop="1" thickBot="1" x14ac:dyDescent="0.25">
      <c r="A78" s="55" t="s">
        <v>170</v>
      </c>
      <c r="B78" s="56" t="s">
        <v>171</v>
      </c>
      <c r="C78" s="84">
        <v>133</v>
      </c>
      <c r="D78" s="84">
        <v>133</v>
      </c>
      <c r="E78" s="84">
        <v>187.38</v>
      </c>
      <c r="F78" s="83">
        <f t="shared" ref="F78:F80" si="3">(E78*100)/D78</f>
        <v>140.88721804511277</v>
      </c>
    </row>
    <row r="79" spans="1:6" ht="14.25" thickTop="1" thickBot="1" x14ac:dyDescent="0.25">
      <c r="A79" s="55" t="s">
        <v>172</v>
      </c>
      <c r="B79" s="56" t="s">
        <v>173</v>
      </c>
      <c r="C79" s="84">
        <v>66</v>
      </c>
      <c r="D79" s="84">
        <v>66</v>
      </c>
      <c r="E79" s="84">
        <v>0</v>
      </c>
      <c r="F79" s="83">
        <f t="shared" si="3"/>
        <v>0</v>
      </c>
    </row>
    <row r="80" spans="1:6" ht="14.25" thickTop="1" thickBot="1" x14ac:dyDescent="0.25">
      <c r="A80" s="55" t="s">
        <v>174</v>
      </c>
      <c r="B80" s="56" t="s">
        <v>175</v>
      </c>
      <c r="C80" s="84">
        <v>866</v>
      </c>
      <c r="D80" s="84">
        <v>866</v>
      </c>
      <c r="E80" s="84">
        <v>556.86</v>
      </c>
      <c r="F80" s="83">
        <f t="shared" si="3"/>
        <v>64.302540415704385</v>
      </c>
    </row>
    <row r="81" spans="1:6" ht="14.25" thickTop="1" thickBot="1" x14ac:dyDescent="0.25">
      <c r="A81" s="49" t="s">
        <v>50</v>
      </c>
      <c r="B81" s="50" t="s">
        <v>51</v>
      </c>
      <c r="C81" s="80">
        <f t="shared" ref="C81:E83" si="4">C82</f>
        <v>1065</v>
      </c>
      <c r="D81" s="80">
        <f t="shared" si="4"/>
        <v>1065</v>
      </c>
      <c r="E81" s="80">
        <f t="shared" si="4"/>
        <v>380.12</v>
      </c>
      <c r="F81" s="81">
        <f>(E81*100)/D81</f>
        <v>35.692018779342725</v>
      </c>
    </row>
    <row r="82" spans="1:6" x14ac:dyDescent="0.2">
      <c r="A82" s="51" t="s">
        <v>58</v>
      </c>
      <c r="B82" s="52" t="s">
        <v>59</v>
      </c>
      <c r="C82" s="82">
        <f t="shared" si="4"/>
        <v>1065</v>
      </c>
      <c r="D82" s="82">
        <f t="shared" si="4"/>
        <v>1065</v>
      </c>
      <c r="E82" s="82">
        <f t="shared" si="4"/>
        <v>380.12</v>
      </c>
      <c r="F82" s="81">
        <f>(E82*100)/D82</f>
        <v>35.692018779342725</v>
      </c>
    </row>
    <row r="83" spans="1:6" x14ac:dyDescent="0.2">
      <c r="A83" s="53" t="s">
        <v>60</v>
      </c>
      <c r="B83" s="54" t="s">
        <v>61</v>
      </c>
      <c r="C83" s="83">
        <f t="shared" si="4"/>
        <v>1065</v>
      </c>
      <c r="D83" s="83">
        <f t="shared" si="4"/>
        <v>1065</v>
      </c>
      <c r="E83" s="83">
        <f t="shared" si="4"/>
        <v>380.12</v>
      </c>
      <c r="F83" s="83">
        <f>(E83*100)/D83</f>
        <v>35.692018779342725</v>
      </c>
    </row>
    <row r="84" spans="1:6" x14ac:dyDescent="0.2">
      <c r="A84" s="55" t="s">
        <v>62</v>
      </c>
      <c r="B84" s="56" t="s">
        <v>63</v>
      </c>
      <c r="C84" s="84">
        <v>1065</v>
      </c>
      <c r="D84" s="84">
        <v>1065</v>
      </c>
      <c r="E84" s="84">
        <v>380.12</v>
      </c>
      <c r="F84" s="84"/>
    </row>
    <row r="85" spans="1:6" x14ac:dyDescent="0.2">
      <c r="A85" s="48" t="s">
        <v>74</v>
      </c>
      <c r="B85" s="48" t="s">
        <v>206</v>
      </c>
      <c r="C85" s="78"/>
      <c r="D85" s="78"/>
      <c r="E85" s="78"/>
      <c r="F85" s="79" t="e">
        <f>(E85*100)/D85</f>
        <v>#DIV/0!</v>
      </c>
    </row>
    <row r="86" spans="1:6" x14ac:dyDescent="0.2">
      <c r="A86" s="49" t="s">
        <v>72</v>
      </c>
      <c r="B86" s="50" t="s">
        <v>73</v>
      </c>
      <c r="C86" s="80">
        <f t="shared" ref="C86:E88" si="5">C87</f>
        <v>27</v>
      </c>
      <c r="D86" s="80">
        <f t="shared" si="5"/>
        <v>27</v>
      </c>
      <c r="E86" s="80">
        <f t="shared" si="5"/>
        <v>0</v>
      </c>
      <c r="F86" s="81">
        <f>(E86*100)/D86</f>
        <v>0</v>
      </c>
    </row>
    <row r="87" spans="1:6" x14ac:dyDescent="0.2">
      <c r="A87" s="51" t="s">
        <v>89</v>
      </c>
      <c r="B87" s="52" t="s">
        <v>90</v>
      </c>
      <c r="C87" s="82">
        <f t="shared" si="5"/>
        <v>27</v>
      </c>
      <c r="D87" s="82">
        <f t="shared" si="5"/>
        <v>27</v>
      </c>
      <c r="E87" s="82">
        <f t="shared" si="5"/>
        <v>0</v>
      </c>
      <c r="F87" s="81">
        <f>(E87*100)/D87</f>
        <v>0</v>
      </c>
    </row>
    <row r="88" spans="1:6" x14ac:dyDescent="0.2">
      <c r="A88" s="53" t="s">
        <v>113</v>
      </c>
      <c r="B88" s="54" t="s">
        <v>114</v>
      </c>
      <c r="C88" s="83">
        <f t="shared" si="5"/>
        <v>27</v>
      </c>
      <c r="D88" s="83">
        <f t="shared" si="5"/>
        <v>27</v>
      </c>
      <c r="E88" s="83">
        <f t="shared" si="5"/>
        <v>0</v>
      </c>
      <c r="F88" s="83">
        <f>(E88*100)/D88</f>
        <v>0</v>
      </c>
    </row>
    <row r="89" spans="1:6" x14ac:dyDescent="0.2">
      <c r="A89" s="55" t="s">
        <v>127</v>
      </c>
      <c r="B89" s="56" t="s">
        <v>128</v>
      </c>
      <c r="C89" s="84">
        <v>27</v>
      </c>
      <c r="D89" s="84">
        <v>27</v>
      </c>
      <c r="E89" s="84">
        <v>0</v>
      </c>
      <c r="F89" s="84"/>
    </row>
    <row r="90" spans="1:6" x14ac:dyDescent="0.2">
      <c r="A90" s="49" t="s">
        <v>50</v>
      </c>
      <c r="B90" s="50" t="s">
        <v>51</v>
      </c>
      <c r="C90" s="80">
        <f t="shared" ref="C90:E92" si="6">C91</f>
        <v>27</v>
      </c>
      <c r="D90" s="80">
        <f t="shared" si="6"/>
        <v>27</v>
      </c>
      <c r="E90" s="80">
        <f t="shared" si="6"/>
        <v>77.510000000000005</v>
      </c>
      <c r="F90" s="81">
        <f>(E90*100)/D90</f>
        <v>287.07407407407408</v>
      </c>
    </row>
    <row r="91" spans="1:6" x14ac:dyDescent="0.2">
      <c r="A91" s="51" t="s">
        <v>52</v>
      </c>
      <c r="B91" s="52" t="s">
        <v>53</v>
      </c>
      <c r="C91" s="82">
        <f t="shared" si="6"/>
        <v>27</v>
      </c>
      <c r="D91" s="82">
        <f t="shared" si="6"/>
        <v>27</v>
      </c>
      <c r="E91" s="82">
        <f t="shared" si="6"/>
        <v>77.510000000000005</v>
      </c>
      <c r="F91" s="81">
        <f>(E91*100)/D91</f>
        <v>287.07407407407408</v>
      </c>
    </row>
    <row r="92" spans="1:6" x14ac:dyDescent="0.2">
      <c r="A92" s="53" t="s">
        <v>54</v>
      </c>
      <c r="B92" s="54" t="s">
        <v>55</v>
      </c>
      <c r="C92" s="83">
        <f t="shared" si="6"/>
        <v>27</v>
      </c>
      <c r="D92" s="83">
        <f t="shared" si="6"/>
        <v>27</v>
      </c>
      <c r="E92" s="83">
        <f t="shared" si="6"/>
        <v>77.510000000000005</v>
      </c>
      <c r="F92" s="83">
        <f>(E92*100)/D92</f>
        <v>287.07407407407408</v>
      </c>
    </row>
    <row r="93" spans="1:6" x14ac:dyDescent="0.2">
      <c r="A93" s="55" t="s">
        <v>56</v>
      </c>
      <c r="B93" s="56" t="s">
        <v>57</v>
      </c>
      <c r="C93" s="84">
        <v>27</v>
      </c>
      <c r="D93" s="84">
        <v>27</v>
      </c>
      <c r="E93" s="84">
        <v>77.510000000000005</v>
      </c>
      <c r="F93" s="84"/>
    </row>
    <row r="94" spans="1:6" x14ac:dyDescent="0.2">
      <c r="A94" s="48" t="s">
        <v>198</v>
      </c>
      <c r="B94" s="48" t="s">
        <v>207</v>
      </c>
      <c r="C94" s="78"/>
      <c r="D94" s="78"/>
      <c r="E94" s="78"/>
      <c r="F94" s="79" t="e">
        <f>(E94*100)/D94</f>
        <v>#DIV/0!</v>
      </c>
    </row>
    <row r="95" spans="1:6" x14ac:dyDescent="0.2">
      <c r="A95" s="49" t="s">
        <v>50</v>
      </c>
      <c r="B95" s="50" t="s">
        <v>51</v>
      </c>
      <c r="C95" s="80">
        <f t="shared" ref="C95:E97" si="7">C96</f>
        <v>0</v>
      </c>
      <c r="D95" s="80">
        <f t="shared" si="7"/>
        <v>0</v>
      </c>
      <c r="E95" s="80">
        <f t="shared" si="7"/>
        <v>0</v>
      </c>
      <c r="F95" s="81" t="e">
        <f>(E95*100)/D95</f>
        <v>#DIV/0!</v>
      </c>
    </row>
    <row r="96" spans="1:6" x14ac:dyDescent="0.2">
      <c r="A96" s="51" t="s">
        <v>209</v>
      </c>
      <c r="B96" s="52" t="s">
        <v>210</v>
      </c>
      <c r="C96" s="82">
        <f t="shared" si="7"/>
        <v>0</v>
      </c>
      <c r="D96" s="82">
        <f t="shared" si="7"/>
        <v>0</v>
      </c>
      <c r="E96" s="82">
        <f t="shared" si="7"/>
        <v>0</v>
      </c>
      <c r="F96" s="81" t="e">
        <f>(E96*100)/D96</f>
        <v>#DIV/0!</v>
      </c>
    </row>
    <row r="97" spans="1:6" ht="25.5" x14ac:dyDescent="0.2">
      <c r="A97" s="53" t="s">
        <v>211</v>
      </c>
      <c r="B97" s="54" t="s">
        <v>212</v>
      </c>
      <c r="C97" s="83">
        <f t="shared" si="7"/>
        <v>0</v>
      </c>
      <c r="D97" s="83">
        <f t="shared" si="7"/>
        <v>0</v>
      </c>
      <c r="E97" s="83">
        <f t="shared" si="7"/>
        <v>0</v>
      </c>
      <c r="F97" s="83" t="e">
        <f>(E97*100)/D97</f>
        <v>#DIV/0!</v>
      </c>
    </row>
    <row r="98" spans="1:6" ht="25.5" x14ac:dyDescent="0.2">
      <c r="A98" s="55" t="s">
        <v>213</v>
      </c>
      <c r="B98" s="56" t="s">
        <v>214</v>
      </c>
      <c r="C98" s="84">
        <v>0</v>
      </c>
      <c r="D98" s="84">
        <v>0</v>
      </c>
      <c r="E98" s="84">
        <v>0</v>
      </c>
      <c r="F98" s="84"/>
    </row>
    <row r="99" spans="1:6" x14ac:dyDescent="0.2">
      <c r="A99" s="48" t="s">
        <v>199</v>
      </c>
      <c r="B99" s="48" t="s">
        <v>208</v>
      </c>
      <c r="C99" s="78"/>
      <c r="D99" s="78"/>
      <c r="E99" s="78"/>
      <c r="F99" s="79" t="e">
        <f>(E99*100)/D99</f>
        <v>#DIV/0!</v>
      </c>
    </row>
    <row r="100" spans="1:6" ht="38.25" x14ac:dyDescent="0.2">
      <c r="A100" s="47" t="s">
        <v>215</v>
      </c>
      <c r="B100" s="47" t="s">
        <v>216</v>
      </c>
      <c r="C100" s="47" t="s">
        <v>43</v>
      </c>
      <c r="D100" s="47" t="s">
        <v>202</v>
      </c>
      <c r="E100" s="47" t="s">
        <v>203</v>
      </c>
      <c r="F100" s="47" t="s">
        <v>204</v>
      </c>
    </row>
    <row r="101" spans="1:6" x14ac:dyDescent="0.2">
      <c r="A101" s="49" t="s">
        <v>72</v>
      </c>
      <c r="B101" s="50" t="s">
        <v>73</v>
      </c>
      <c r="C101" s="80">
        <f>C102</f>
        <v>6563</v>
      </c>
      <c r="D101" s="80">
        <f>D102</f>
        <v>0</v>
      </c>
      <c r="E101" s="80">
        <f>E102</f>
        <v>0</v>
      </c>
      <c r="F101" s="81" t="e">
        <f>(E101*100)/D101</f>
        <v>#DIV/0!</v>
      </c>
    </row>
    <row r="102" spans="1:6" x14ac:dyDescent="0.2">
      <c r="A102" s="51" t="s">
        <v>89</v>
      </c>
      <c r="B102" s="52" t="s">
        <v>90</v>
      </c>
      <c r="C102" s="82">
        <f>C103+C106</f>
        <v>6563</v>
      </c>
      <c r="D102" s="82">
        <f>D103+D106</f>
        <v>0</v>
      </c>
      <c r="E102" s="82">
        <f>E103+E106</f>
        <v>0</v>
      </c>
      <c r="F102" s="81" t="e">
        <f>(E102*100)/D102</f>
        <v>#DIV/0!</v>
      </c>
    </row>
    <row r="103" spans="1:6" x14ac:dyDescent="0.2">
      <c r="A103" s="53" t="s">
        <v>113</v>
      </c>
      <c r="B103" s="54" t="s">
        <v>114</v>
      </c>
      <c r="C103" s="83">
        <f>C104+C105</f>
        <v>5236</v>
      </c>
      <c r="D103" s="83">
        <f>D104+D105</f>
        <v>0</v>
      </c>
      <c r="E103" s="83">
        <f>E104+E105</f>
        <v>0</v>
      </c>
      <c r="F103" s="83" t="e">
        <f>(E103*100)/D103</f>
        <v>#DIV/0!</v>
      </c>
    </row>
    <row r="104" spans="1:6" x14ac:dyDescent="0.2">
      <c r="A104" s="55" t="s">
        <v>115</v>
      </c>
      <c r="B104" s="56" t="s">
        <v>116</v>
      </c>
      <c r="C104" s="84">
        <v>4636</v>
      </c>
      <c r="D104" s="84">
        <v>0</v>
      </c>
      <c r="E104" s="84">
        <v>0</v>
      </c>
      <c r="F104" s="84"/>
    </row>
    <row r="105" spans="1:6" x14ac:dyDescent="0.2">
      <c r="A105" s="55" t="s">
        <v>127</v>
      </c>
      <c r="B105" s="56" t="s">
        <v>128</v>
      </c>
      <c r="C105" s="84">
        <v>600</v>
      </c>
      <c r="D105" s="84">
        <v>0</v>
      </c>
      <c r="E105" s="84">
        <v>0</v>
      </c>
      <c r="F105" s="84"/>
    </row>
    <row r="106" spans="1:6" x14ac:dyDescent="0.2">
      <c r="A106" s="53" t="s">
        <v>137</v>
      </c>
      <c r="B106" s="54" t="s">
        <v>138</v>
      </c>
      <c r="C106" s="83">
        <f>C107</f>
        <v>1327</v>
      </c>
      <c r="D106" s="83">
        <f>D107</f>
        <v>0</v>
      </c>
      <c r="E106" s="83">
        <f>E107</f>
        <v>0</v>
      </c>
      <c r="F106" s="83" t="e">
        <f>(E106*100)/D106</f>
        <v>#DIV/0!</v>
      </c>
    </row>
    <row r="107" spans="1:6" x14ac:dyDescent="0.2">
      <c r="A107" s="55" t="s">
        <v>139</v>
      </c>
      <c r="B107" s="56" t="s">
        <v>140</v>
      </c>
      <c r="C107" s="84">
        <v>1327</v>
      </c>
      <c r="D107" s="84">
        <v>0</v>
      </c>
      <c r="E107" s="84">
        <v>0</v>
      </c>
      <c r="F107" s="84"/>
    </row>
    <row r="108" spans="1:6" x14ac:dyDescent="0.2">
      <c r="A108" s="49" t="s">
        <v>50</v>
      </c>
      <c r="B108" s="50" t="s">
        <v>51</v>
      </c>
      <c r="C108" s="80">
        <f t="shared" ref="C108:E110" si="8">C109</f>
        <v>6563</v>
      </c>
      <c r="D108" s="80">
        <f t="shared" si="8"/>
        <v>0</v>
      </c>
      <c r="E108" s="80">
        <f t="shared" si="8"/>
        <v>0</v>
      </c>
      <c r="F108" s="81" t="e">
        <f>(E108*100)/D108</f>
        <v>#DIV/0!</v>
      </c>
    </row>
    <row r="109" spans="1:6" x14ac:dyDescent="0.2">
      <c r="A109" s="51" t="s">
        <v>64</v>
      </c>
      <c r="B109" s="52" t="s">
        <v>65</v>
      </c>
      <c r="C109" s="82">
        <f t="shared" si="8"/>
        <v>6563</v>
      </c>
      <c r="D109" s="82">
        <f t="shared" si="8"/>
        <v>0</v>
      </c>
      <c r="E109" s="82">
        <f t="shared" si="8"/>
        <v>0</v>
      </c>
      <c r="F109" s="81" t="e">
        <f>(E109*100)/D109</f>
        <v>#DIV/0!</v>
      </c>
    </row>
    <row r="110" spans="1:6" ht="25.5" x14ac:dyDescent="0.2">
      <c r="A110" s="53" t="s">
        <v>66</v>
      </c>
      <c r="B110" s="54" t="s">
        <v>67</v>
      </c>
      <c r="C110" s="83">
        <f t="shared" si="8"/>
        <v>6563</v>
      </c>
      <c r="D110" s="83">
        <f t="shared" si="8"/>
        <v>0</v>
      </c>
      <c r="E110" s="83">
        <f t="shared" si="8"/>
        <v>0</v>
      </c>
      <c r="F110" s="83" t="e">
        <f>(E110*100)/D110</f>
        <v>#DIV/0!</v>
      </c>
    </row>
    <row r="111" spans="1:6" x14ac:dyDescent="0.2">
      <c r="A111" s="55" t="s">
        <v>68</v>
      </c>
      <c r="B111" s="56" t="s">
        <v>69</v>
      </c>
      <c r="C111" s="84">
        <v>6563</v>
      </c>
      <c r="D111" s="84">
        <v>0</v>
      </c>
      <c r="E111" s="84">
        <v>0</v>
      </c>
      <c r="F111" s="84"/>
    </row>
    <row r="112" spans="1:6" x14ac:dyDescent="0.2">
      <c r="A112" s="48" t="s">
        <v>197</v>
      </c>
      <c r="B112" s="48" t="s">
        <v>205</v>
      </c>
      <c r="C112" s="78"/>
      <c r="D112" s="78"/>
      <c r="E112" s="78"/>
      <c r="F112" s="79" t="e">
        <f>(E112*100)/D112</f>
        <v>#DIV/0!</v>
      </c>
    </row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="57" customFormat="1" x14ac:dyDescent="0.2"/>
    <row r="1218" s="57" customFormat="1" x14ac:dyDescent="0.2"/>
    <row r="1219" s="57" customFormat="1" x14ac:dyDescent="0.2"/>
    <row r="1220" s="57" customFormat="1" x14ac:dyDescent="0.2"/>
    <row r="1221" s="57" customFormat="1" x14ac:dyDescent="0.2"/>
    <row r="1222" s="57" customFormat="1" x14ac:dyDescent="0.2"/>
    <row r="1223" s="57" customFormat="1" x14ac:dyDescent="0.2"/>
    <row r="1224" s="57" customFormat="1" x14ac:dyDescent="0.2"/>
    <row r="1225" s="57" customFormat="1" x14ac:dyDescent="0.2"/>
    <row r="1226" s="57" customFormat="1" x14ac:dyDescent="0.2"/>
    <row r="1227" s="57" customFormat="1" x14ac:dyDescent="0.2"/>
    <row r="1228" s="57" customFormat="1" x14ac:dyDescent="0.2"/>
    <row r="1229" s="57" customFormat="1" x14ac:dyDescent="0.2"/>
    <row r="1230" s="57" customFormat="1" x14ac:dyDescent="0.2"/>
    <row r="1231" s="57" customFormat="1" x14ac:dyDescent="0.2"/>
    <row r="1232" s="57" customFormat="1" x14ac:dyDescent="0.2"/>
    <row r="1233" s="57" customFormat="1" x14ac:dyDescent="0.2"/>
    <row r="1234" s="57" customFormat="1" x14ac:dyDescent="0.2"/>
    <row r="1235" s="57" customFormat="1" x14ac:dyDescent="0.2"/>
    <row r="1236" s="57" customFormat="1" x14ac:dyDescent="0.2"/>
    <row r="1237" s="57" customFormat="1" x14ac:dyDescent="0.2"/>
    <row r="1238" s="57" customFormat="1" x14ac:dyDescent="0.2"/>
    <row r="1239" s="57" customFormat="1" x14ac:dyDescent="0.2"/>
    <row r="1240" s="57" customFormat="1" x14ac:dyDescent="0.2"/>
    <row r="1241" s="57" customFormat="1" x14ac:dyDescent="0.2"/>
    <row r="1242" s="57" customFormat="1" x14ac:dyDescent="0.2"/>
    <row r="1243" s="57" customFormat="1" x14ac:dyDescent="0.2"/>
    <row r="1244" s="57" customFormat="1" x14ac:dyDescent="0.2"/>
    <row r="1245" s="57" customFormat="1" x14ac:dyDescent="0.2"/>
    <row r="1246" s="57" customFormat="1" x14ac:dyDescent="0.2"/>
    <row r="1247" s="57" customFormat="1" x14ac:dyDescent="0.2"/>
    <row r="1248" s="57" customFormat="1" x14ac:dyDescent="0.2"/>
    <row r="1249" spans="1:3" s="57" customFormat="1" x14ac:dyDescent="0.2"/>
    <row r="1250" spans="1:3" s="57" customFormat="1" x14ac:dyDescent="0.2"/>
    <row r="1251" spans="1:3" s="57" customFormat="1" x14ac:dyDescent="0.2"/>
    <row r="1252" spans="1:3" s="57" customFormat="1" x14ac:dyDescent="0.2"/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57"/>
      <c r="B1255" s="57"/>
      <c r="C1255" s="57"/>
    </row>
    <row r="1256" spans="1:3" x14ac:dyDescent="0.2">
      <c r="A1256" s="57"/>
      <c r="B1256" s="57"/>
      <c r="C1256" s="57"/>
    </row>
    <row r="1257" spans="1:3" x14ac:dyDescent="0.2">
      <c r="A1257" s="57"/>
      <c r="B1257" s="57"/>
      <c r="C1257" s="57"/>
    </row>
    <row r="1258" spans="1:3" x14ac:dyDescent="0.2">
      <c r="A1258" s="57"/>
      <c r="B1258" s="57"/>
      <c r="C1258" s="57"/>
    </row>
    <row r="1259" spans="1:3" x14ac:dyDescent="0.2">
      <c r="A1259" s="57"/>
      <c r="B1259" s="57"/>
      <c r="C1259" s="57"/>
    </row>
    <row r="1260" spans="1:3" x14ac:dyDescent="0.2">
      <c r="A1260" s="57"/>
      <c r="B1260" s="57"/>
      <c r="C1260" s="57"/>
    </row>
    <row r="1261" spans="1:3" x14ac:dyDescent="0.2">
      <c r="A1261" s="57"/>
      <c r="B1261" s="57"/>
      <c r="C1261" s="57"/>
    </row>
    <row r="1262" spans="1:3" x14ac:dyDescent="0.2">
      <c r="A1262" s="57"/>
      <c r="B1262" s="57"/>
      <c r="C1262" s="57"/>
    </row>
    <row r="1263" spans="1:3" x14ac:dyDescent="0.2">
      <c r="A1263" s="57"/>
      <c r="B1263" s="57"/>
      <c r="C1263" s="57"/>
    </row>
    <row r="1264" spans="1:3" x14ac:dyDescent="0.2">
      <c r="A1264" s="57"/>
      <c r="B1264" s="57"/>
      <c r="C1264" s="57"/>
    </row>
    <row r="1265" spans="1:3" x14ac:dyDescent="0.2">
      <c r="A1265" s="57"/>
      <c r="B1265" s="57"/>
      <c r="C1265" s="57"/>
    </row>
    <row r="1266" spans="1:3" x14ac:dyDescent="0.2">
      <c r="A1266" s="57"/>
      <c r="B1266" s="57"/>
      <c r="C1266" s="57"/>
    </row>
    <row r="1267" spans="1:3" x14ac:dyDescent="0.2">
      <c r="A1267" s="57"/>
      <c r="B1267" s="57"/>
      <c r="C1267" s="57"/>
    </row>
    <row r="1268" spans="1:3" x14ac:dyDescent="0.2">
      <c r="A1268" s="57"/>
      <c r="B1268" s="57"/>
      <c r="C1268" s="57"/>
    </row>
    <row r="1269" spans="1:3" x14ac:dyDescent="0.2">
      <c r="A1269" s="57"/>
      <c r="B1269" s="57"/>
      <c r="C1269" s="57"/>
    </row>
    <row r="1270" spans="1:3" x14ac:dyDescent="0.2">
      <c r="A1270" s="57"/>
      <c r="B1270" s="57"/>
      <c r="C1270" s="57"/>
    </row>
    <row r="1271" spans="1:3" x14ac:dyDescent="0.2">
      <c r="A1271" s="57"/>
      <c r="B1271" s="57"/>
      <c r="C1271" s="57"/>
    </row>
    <row r="1272" spans="1:3" x14ac:dyDescent="0.2">
      <c r="A1272" s="57"/>
      <c r="B1272" s="57"/>
      <c r="C1272" s="57"/>
    </row>
    <row r="1273" spans="1:3" x14ac:dyDescent="0.2">
      <c r="A1273" s="57"/>
      <c r="B1273" s="57"/>
      <c r="C1273" s="57"/>
    </row>
    <row r="1274" spans="1:3" x14ac:dyDescent="0.2">
      <c r="A1274" s="57"/>
      <c r="B1274" s="57"/>
      <c r="C1274" s="57"/>
    </row>
    <row r="1275" spans="1:3" x14ac:dyDescent="0.2">
      <c r="A1275" s="57"/>
      <c r="B1275" s="57"/>
      <c r="C1275" s="57"/>
    </row>
    <row r="1276" spans="1:3" x14ac:dyDescent="0.2">
      <c r="A1276" s="57"/>
      <c r="B1276" s="57"/>
      <c r="C1276" s="57"/>
    </row>
    <row r="1277" spans="1:3" x14ac:dyDescent="0.2">
      <c r="A1277" s="57"/>
      <c r="B1277" s="57"/>
      <c r="C1277" s="57"/>
    </row>
    <row r="1278" spans="1:3" x14ac:dyDescent="0.2">
      <c r="A1278" s="57"/>
      <c r="B1278" s="57"/>
      <c r="C1278" s="57"/>
    </row>
    <row r="1279" spans="1:3" x14ac:dyDescent="0.2">
      <c r="A1279" s="57"/>
      <c r="B1279" s="57"/>
      <c r="C1279" s="57"/>
    </row>
    <row r="1280" spans="1:3" x14ac:dyDescent="0.2">
      <c r="A1280" s="57"/>
      <c r="B1280" s="57"/>
      <c r="C1280" s="57"/>
    </row>
    <row r="1281" spans="1:3" x14ac:dyDescent="0.2">
      <c r="A1281" s="57"/>
      <c r="B1281" s="57"/>
      <c r="C1281" s="57"/>
    </row>
    <row r="1282" spans="1:3" x14ac:dyDescent="0.2">
      <c r="A1282" s="57"/>
      <c r="B1282" s="57"/>
      <c r="C1282" s="57"/>
    </row>
    <row r="1283" spans="1:3" x14ac:dyDescent="0.2">
      <c r="A1283" s="57"/>
      <c r="B1283" s="57"/>
      <c r="C1283" s="57"/>
    </row>
    <row r="1284" spans="1:3" x14ac:dyDescent="0.2">
      <c r="A1284" s="57"/>
      <c r="B1284" s="57"/>
      <c r="C1284" s="57"/>
    </row>
    <row r="1285" spans="1:3" x14ac:dyDescent="0.2">
      <c r="A1285" s="57"/>
      <c r="B1285" s="57"/>
      <c r="C1285" s="57"/>
    </row>
    <row r="1286" spans="1:3" x14ac:dyDescent="0.2">
      <c r="A1286" s="57"/>
      <c r="B1286" s="57"/>
      <c r="C1286" s="57"/>
    </row>
    <row r="1287" spans="1:3" x14ac:dyDescent="0.2">
      <c r="A1287" s="57"/>
      <c r="B1287" s="57"/>
      <c r="C1287" s="57"/>
    </row>
    <row r="1288" spans="1:3" x14ac:dyDescent="0.2">
      <c r="A1288" s="57"/>
      <c r="B1288" s="57"/>
      <c r="C1288" s="57"/>
    </row>
    <row r="1289" spans="1:3" x14ac:dyDescent="0.2">
      <c r="A1289" s="57"/>
      <c r="B1289" s="57"/>
      <c r="C1289" s="57"/>
    </row>
    <row r="1290" spans="1:3" x14ac:dyDescent="0.2">
      <c r="A1290" s="40"/>
      <c r="B1290" s="40"/>
      <c r="C1290" s="40"/>
    </row>
    <row r="1291" spans="1:3" x14ac:dyDescent="0.2">
      <c r="A1291" s="40"/>
      <c r="B1291" s="40"/>
      <c r="C1291" s="40"/>
    </row>
    <row r="1292" spans="1:3" x14ac:dyDescent="0.2">
      <c r="A1292" s="40"/>
      <c r="B1292" s="40"/>
      <c r="C1292" s="40"/>
    </row>
    <row r="1293" spans="1:3" x14ac:dyDescent="0.2">
      <c r="A1293" s="40"/>
      <c r="B1293" s="40"/>
      <c r="C1293" s="40"/>
    </row>
    <row r="1294" spans="1:3" x14ac:dyDescent="0.2">
      <c r="A1294" s="40"/>
      <c r="B1294" s="40"/>
      <c r="C1294" s="40"/>
    </row>
    <row r="1295" spans="1:3" x14ac:dyDescent="0.2">
      <c r="A1295" s="40"/>
      <c r="B1295" s="40"/>
      <c r="C1295" s="40"/>
    </row>
    <row r="1296" spans="1:3" x14ac:dyDescent="0.2">
      <c r="A1296" s="40"/>
      <c r="B1296" s="40"/>
      <c r="C1296" s="40"/>
    </row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  <row r="7942" s="40" customFormat="1" x14ac:dyDescent="0.2"/>
    <row r="7943" s="40" customFormat="1" x14ac:dyDescent="0.2"/>
    <row r="7944" s="40" customFormat="1" x14ac:dyDescent="0.2"/>
    <row r="7945" s="40" customFormat="1" x14ac:dyDescent="0.2"/>
    <row r="7946" s="40" customFormat="1" x14ac:dyDescent="0.2"/>
    <row r="7947" s="40" customFormat="1" x14ac:dyDescent="0.2"/>
    <row r="7948" s="40" customFormat="1" x14ac:dyDescent="0.2"/>
    <row r="7949" s="40" customFormat="1" x14ac:dyDescent="0.2"/>
    <row r="7950" s="40" customFormat="1" x14ac:dyDescent="0.2"/>
    <row r="7951" s="40" customFormat="1" x14ac:dyDescent="0.2"/>
    <row r="7952" s="40" customFormat="1" x14ac:dyDescent="0.2"/>
    <row r="7953" s="40" customFormat="1" x14ac:dyDescent="0.2"/>
    <row r="7954" s="40" customFormat="1" x14ac:dyDescent="0.2"/>
    <row r="7955" s="40" customFormat="1" x14ac:dyDescent="0.2"/>
    <row r="7956" s="40" customFormat="1" x14ac:dyDescent="0.2"/>
    <row r="7957" s="40" customFormat="1" x14ac:dyDescent="0.2"/>
    <row r="7958" s="40" customFormat="1" x14ac:dyDescent="0.2"/>
    <row r="7959" s="40" customFormat="1" x14ac:dyDescent="0.2"/>
    <row r="7960" s="40" customFormat="1" x14ac:dyDescent="0.2"/>
    <row r="7961" s="40" customFormat="1" x14ac:dyDescent="0.2"/>
    <row r="7962" s="40" customFormat="1" x14ac:dyDescent="0.2"/>
    <row r="7963" s="40" customFormat="1" x14ac:dyDescent="0.2"/>
    <row r="7964" s="40" customFormat="1" x14ac:dyDescent="0.2"/>
    <row r="7965" s="40" customFormat="1" x14ac:dyDescent="0.2"/>
    <row r="7966" s="40" customFormat="1" x14ac:dyDescent="0.2"/>
    <row r="7967" s="40" customFormat="1" x14ac:dyDescent="0.2"/>
    <row r="7968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Anita Buljubašić</cp:lastModifiedBy>
  <cp:lastPrinted>2026-03-23T09:13:03Z</cp:lastPrinted>
  <dcterms:created xsi:type="dcterms:W3CDTF">2022-08-12T12:51:27Z</dcterms:created>
  <dcterms:modified xsi:type="dcterms:W3CDTF">2026-03-23T10:33:26Z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