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9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<sst xmlns="http://schemas.openxmlformats.org/spreadsheetml/2006/main" count="444" uniqueCount="210">
  <si>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</si>
  <si>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</si>
  <si>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</si>
  <si>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</si>
  <si>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</si>
  <si>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</si>
  <si>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</si>
  <si>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</si>
  <si>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</si>
  <si>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</si>
  <si>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</si>
  <si>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</si>
  <si>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</si>
  <si>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</si>
  <si>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</si>
  <si>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</si>
  <si>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</si>
  <si>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</si>
  <si>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</si>
  <si>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</si>
  <si>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</si>
  <si>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</si>
  <si>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</si>
  <si>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</si>
  <si>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</si>
  <si>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</si>
  <si>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</si>
  <si>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</si>
  <si>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</si>
  <si>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</si>
  <si>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</si>
  <si>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</si>
  <si>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</si>
  <si>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</si>
  <si>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</si>
  <si>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</si>
  <si>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</si>
  <si>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</si>
  <si>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</si>
  <si>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</si>
  <si>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</si>
  <si>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</si>
  <si>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</si>
  <si>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</si>
  <si>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</si>
  <si>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</si>
  <si>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</si>
  <si>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</si>
  <si>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</si>
  <si>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</si>
  <si>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</si>
  <si>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</si>
  <si>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</si>
  <si>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</si>
  <si>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</si>
  <si>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</si>
  <si>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</si>
  <si>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</si>
  <si>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</si>
  <si>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</si>
  <si>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</si>
  <si>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</si>
  <si>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</si>
  <si>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</si>
  <si>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</si>
  <si>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</si>
  <si>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</si>
  <si>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</si>
  <si>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</si>
  <si>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</si>
  <si>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</si>
  <si>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</si>
  <si>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</si>
  <si>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</si>
  <si>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</si>
  <si>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</si>
  <si>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</si>
  <si>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</si>
  <si>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</si>
  <si>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</si>
  <si>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</si>
  <si>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</si>
  <si>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</si>
  <si>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</si>
  <si>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</si>
  <si>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</si>
  <si>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</si>
  <si>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</si>
  <si>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</si>
  <si>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</si>
  <si>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</si>
  <si>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</si>
  <si>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</si>
  <si>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</si>
  <si>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</si>
  <si>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</si>
  <si>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</si>
  <si>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</si>
  <si>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</si>
  <si>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</si>
  <si>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</si>
  <si>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</si>
  <si>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</si>
  <si>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</si>
  <si>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</si>
  <si>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</si>
  <si>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</si>
  <si>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</si>
  <si>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</si>
  <si>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</si>
  <si>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</si>
  <si>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</si>
  <si>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</si>
  <si>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</si>
  <si>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</si>
  <si>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</si>
  <si>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</si>
  <si>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</si>
  <si>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</si>
  <si>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</si>
  <si>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</si>
  <si>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</si>
  <si>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</si>
  <si>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</si>
  <si>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</si>
  <si>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</si>
  <si>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</si>
  <si>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</si>
  <si>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</si>
  <si>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</si>
  <si>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</si>
  <si>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</si>
  <si>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</si>
  <si>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</si>
  <si>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</si>
  <si>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</si>
  <si>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</si>
  <si>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</si>
  <si>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</si>
  <si>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</si>
  <si>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</si>
  <si>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</si>
  <si>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</si>
  <si>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</si>
  <si>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</si>
  <si>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</si>
  <si>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</si>
  <si>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</si>
  <si>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</si>
  <si>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</si>
  <si>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</si>
  <si>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</si>
  <si>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</si>
  <si>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</si>
  <si>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</si>
  <si>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</si>
  <si>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</si>
  <si>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</si>
  <si>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</si>
  <si>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</si>
  <si>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</si>
  <si>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</si>
  <si>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</si>
  <si>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</si>
  <si>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</si>
  <si>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</si>
  <si>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</si>
  <si>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</si>
  <si>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</si>
  <si>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</si>
  <si>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</si>
  <si>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</si>
  <si>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</si>
  <si>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</si>
  <si>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</si>
  <si>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</si>
  <si>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</si>
  <si>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</si>
  <si>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</si>
  <si>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</si>
  <si>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</si>
  <si>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</si>
  <si>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35 Upravni sudovi</t>
  </si>
  <si>
    <t xml:space="preserve">47199 ZAGREB UPRAVNI SUD</t>
  </si>
  <si>
    <t xml:space="preserve">2803 Vođenje sudskih postupaka</t>
  </si>
  <si>
    <t xml:space="preserve">11</t>
  </si>
  <si>
    <t xml:space="preserve">43</t>
  </si>
  <si>
    <t xml:space="preserve">A851001</t>
  </si>
  <si>
    <t xml:space="preserve">Vođenje sudskih postupaka iz nadležnosti upravnih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</si>
  <si>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</si>
  <si>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</si>
  <si>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</si>
  <si>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</si>
  <si>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3294</t>
  </si>
  <si>
    <t xml:space="preserve">ČLANARINE</t>
  </si>
  <si>
    <t xml:space="preserve">3296</t>
  </si>
  <si>
    <t xml:space="preserve">TROŠKOVI SUD.POSTUPAKA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</si>
  <si>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</si>
  <si>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</si>
  <si>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</si>
  <si>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</si>
  <si>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</si>
  <si>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Vlastiti prihodi</t>
  </si>
  <si>
    <t xml:space="preserve">Ostali prihodi za posebne namjene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</si>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</sst>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1885143.19</v>
      </c>
      <c r="H10" s="86">
        <v>2198226</v>
      </c>
      <c r="I10" s="86">
        <v>2133348</v>
      </c>
      <c r="J10" s="86">
        <v>2124771.13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1885143.19</v>
      </c>
      <c r="H12" s="87">
        <f>ROUND(H10+H11,2)</f>
        <v>2198226</v>
      </c>
      <c r="I12" s="87">
        <f>ROUND(I10+I11,2)</f>
        <v>2133348</v>
      </c>
      <c r="J12" s="87">
        <f>ROUND(J10+J11,2)</f>
        <v>2124771.13</v>
      </c>
      <c r="K12" s="88">
        <f>J12/G12*100</f>
        <v>112.711391965933</v>
      </c>
      <c r="L12" s="88">
        <f>J12/I12*100</f>
        <v>99.5979619827614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1876626.07</v>
      </c>
      <c r="H13" s="86">
        <v>2192126</v>
      </c>
      <c r="I13" s="86">
        <v>2127688</v>
      </c>
      <c r="J13" s="86">
        <v>2119197.11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8702.54</v>
      </c>
      <c r="H14" s="86">
        <v>6100</v>
      </c>
      <c r="I14" s="86">
        <v>5660</v>
      </c>
      <c r="J14" s="86">
        <v>5590.42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1885328.61</v>
      </c>
      <c r="H15" s="87">
        <f>ROUND(H13+H14,2)</f>
        <v>2198226</v>
      </c>
      <c r="I15" s="87">
        <f>ROUND(I13+I14,2)</f>
        <v>2133348</v>
      </c>
      <c r="J15" s="87">
        <f>ROUND(J13+J14,2)</f>
        <v>2124787.53</v>
      </c>
      <c r="K15" s="88">
        <f>J15/G15*100</f>
        <v>112.701176799094</v>
      </c>
      <c r="L15" s="88">
        <f>J15/I15*100</f>
        <v>99.5987307274762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-185.42</v>
      </c>
      <c r="H16" s="90">
        <f>ROUND(H12-H15,2)</f>
        <v>0</v>
      </c>
      <c r="I16" s="90">
        <f>ROUND(I12-I15,2)</f>
        <v>0</v>
      </c>
      <c r="J16" s="90">
        <f>ROUND(J12-J15,2)</f>
        <v>-16.4</v>
      </c>
      <c r="K16" s="88">
        <f>J16/G16*100</f>
        <v>8.8447848128573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204.54</v>
      </c>
      <c r="H24" s="86"/>
      <c r="I24" s="86"/>
      <c r="J24" s="86">
        <v>19.12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-19.11</v>
      </c>
      <c r="H25" s="86"/>
      <c r="I25" s="86"/>
      <c r="J25" s="86">
        <v>-2.72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185.43</v>
      </c>
      <c r="H26" s="94">
        <f>ROUND(H24+H25,2)</f>
        <v>0</v>
      </c>
      <c r="I26" s="94">
        <f>ROUND(I24+I25,2)</f>
        <v>0</v>
      </c>
      <c r="J26" s="94">
        <f>ROUND(J24+J25,2)</f>
        <v>16.4</v>
      </c>
      <c r="K26" s="93">
        <f>J26/G26*100</f>
        <v>8.84430782505528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0.01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1885143.19</v>
      </c>
      <c r="H10" s="65">
        <f>H11</f>
        <v>2198226</v>
      </c>
      <c r="I10" s="65">
        <f>I11</f>
        <v>2133348</v>
      </c>
      <c r="J10" s="65">
        <f>J11</f>
        <v>2124771.13</v>
      </c>
      <c r="K10" s="69">
        <f>(J10*100)/G10</f>
        <v>112.71139196593337</v>
      </c>
      <c r="L10" s="69">
        <f>(J10*100)/I10</f>
        <v>99.59796198276136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1885143.19</v>
      </c>
      <c r="H11" s="65">
        <f>H12+H15</f>
        <v>2198226</v>
      </c>
      <c r="I11" s="65">
        <f>I12+I15</f>
        <v>2133348</v>
      </c>
      <c r="J11" s="65">
        <f>J12+J15</f>
        <v>2124771.13</v>
      </c>
      <c r="K11" s="65">
        <f>(J11*100)/G11</f>
        <v>112.71139196593337</v>
      </c>
      <c r="L11" s="65">
        <f>(J11*100)/I11</f>
        <v>99.59796198276136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997.95</v>
      </c>
      <c r="H12" s="65">
        <f>H13</f>
        <v>1000</v>
      </c>
      <c r="I12" s="65">
        <f>I13</f>
        <v>1000</v>
      </c>
      <c r="J12" s="65">
        <f>J13</f>
        <v>1218.6</v>
      </c>
      <c r="K12" s="65">
        <f>(J12*100)/G12</f>
        <v>122.11032616864571</v>
      </c>
      <c r="L12" s="65">
        <f>(J12*100)/I12</f>
        <v>121.86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997.95</v>
      </c>
      <c r="H13" s="65">
        <f>H14</f>
        <v>1000</v>
      </c>
      <c r="I13" s="65">
        <f>I14</f>
        <v>1000</v>
      </c>
      <c r="J13" s="65">
        <f>J14</f>
        <v>1218.6</v>
      </c>
      <c r="K13" s="65">
        <f>(J13*100)/G13</f>
        <v>122.11032616864571</v>
      </c>
      <c r="L13" s="65">
        <f>(J13*100)/I13</f>
        <v>121.86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997.95</v>
      </c>
      <c r="H14" s="66">
        <v>1000</v>
      </c>
      <c r="I14" s="66">
        <v>1000</v>
      </c>
      <c r="J14" s="66">
        <v>1218.6</v>
      </c>
      <c r="K14" s="66">
        <f>(J14*100)/G14</f>
        <v>122.11032616864571</v>
      </c>
      <c r="L14" s="66">
        <f>(J14*100)/I14</f>
        <v>121.86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1884145.24</v>
      </c>
      <c r="H15" s="65">
        <f>H16</f>
        <v>2197226</v>
      </c>
      <c r="I15" s="65">
        <f>I16</f>
        <v>2132348</v>
      </c>
      <c r="J15" s="65">
        <f>J16</f>
        <v>2123552.53</v>
      </c>
      <c r="K15" s="65">
        <f>(J15*100)/G15</f>
        <v>112.706413758209</v>
      </c>
      <c r="L15" s="65">
        <f>(J15*100)/I15</f>
        <v>99.58752183039542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1884145.24</v>
      </c>
      <c r="H16" s="65">
        <f>H17+H18</f>
        <v>2197226</v>
      </c>
      <c r="I16" s="65">
        <f>I17+I18</f>
        <v>2132348</v>
      </c>
      <c r="J16" s="65">
        <f>J17+J18</f>
        <v>2123552.53</v>
      </c>
      <c r="K16" s="65">
        <f>(J16*100)/G16</f>
        <v>112.706413758209</v>
      </c>
      <c r="L16" s="65">
        <f>(J16*100)/I16</f>
        <v>99.58752183039542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1875442.7</v>
      </c>
      <c r="H17" s="66">
        <v>2191126</v>
      </c>
      <c r="I17" s="66">
        <v>2126688</v>
      </c>
      <c r="J17" s="66">
        <v>2117962.11</v>
      </c>
      <c r="K17" s="66">
        <f>(J17*100)/G17</f>
        <v>112.93131536356722</v>
      </c>
      <c r="L17" s="66">
        <f>(J17*100)/I17</f>
        <v>99.58969580869409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8702.54</v>
      </c>
      <c r="H18" s="66">
        <v>6100</v>
      </c>
      <c r="I18" s="66">
        <v>5660</v>
      </c>
      <c r="J18" s="66">
        <v>5590.42</v>
      </c>
      <c r="K18" s="66">
        <f>(J18*100)/G18</f>
        <v>64.23894633061151</v>
      </c>
      <c r="L18" s="66">
        <f>(J18*100)/I18</f>
        <v>98.77067137809188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G24+G63</f>
        <v>1885328.6099999999</v>
      </c>
      <c r="H23" s="65">
        <f>H24+H63</f>
        <v>2198226</v>
      </c>
      <c r="I23" s="65">
        <f>I24+I63</f>
        <v>2133348</v>
      </c>
      <c r="J23" s="65">
        <f>J24+J63</f>
        <v>2124787.5300000003</v>
      </c>
      <c r="K23" s="70">
        <f>(J23*100)/G23</f>
        <v>112.70117679909393</v>
      </c>
      <c r="L23" s="70">
        <f>(J23*100)/I23</f>
        <v>99.59873072747625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G25+G32+G58</f>
        <v>1876626.0699999998</v>
      </c>
      <c r="H24" s="65">
        <f>H25+H32+H58</f>
        <v>2192126</v>
      </c>
      <c r="I24" s="65">
        <f>I25+I32+I58</f>
        <v>2127688</v>
      </c>
      <c r="J24" s="65">
        <f>J25+J32+J58</f>
        <v>2119197.1100000003</v>
      </c>
      <c r="K24" s="65">
        <f>(J24*100)/G24</f>
        <v>112.92591229961972</v>
      </c>
      <c r="L24" s="65">
        <f>(J24*100)/I24</f>
        <v>99.60093350152842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G26+G28+G30</f>
        <v>1665935.56</v>
      </c>
      <c r="H25" s="65">
        <f>H26+H28+H30</f>
        <v>1923880</v>
      </c>
      <c r="I25" s="65">
        <f>I26+I28+I30</f>
        <v>1881080</v>
      </c>
      <c r="J25" s="65">
        <f>J26+J28+J30</f>
        <v>1880108.4300000002</v>
      </c>
      <c r="K25" s="65">
        <f>(J25*100)/G25</f>
        <v>112.85601166950299</v>
      </c>
      <c r="L25" s="65">
        <f>(J25*100)/I25</f>
        <v>99.94835041571864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</f>
        <v>1390782.91</v>
      </c>
      <c r="H26" s="65">
        <f>H27</f>
        <v>1607480</v>
      </c>
      <c r="I26" s="65">
        <f>I27</f>
        <v>1574444</v>
      </c>
      <c r="J26" s="65">
        <f>J27</f>
        <v>1574441.08</v>
      </c>
      <c r="K26" s="65">
        <f>(J26*100)/G26</f>
        <v>113.20538012650731</v>
      </c>
      <c r="L26" s="65">
        <f>(J26*100)/I26</f>
        <v>99.99981453770347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1390782.91</v>
      </c>
      <c r="H27" s="66">
        <v>1607480</v>
      </c>
      <c r="I27" s="66">
        <v>1574444</v>
      </c>
      <c r="J27" s="66">
        <v>1574441.08</v>
      </c>
      <c r="K27" s="66">
        <f>(J27*100)/G27</f>
        <v>113.20538012650731</v>
      </c>
      <c r="L27" s="66">
        <f>(J27*100)/I27</f>
        <v>99.99981453770347</v>
      </c>
    </row>
    <row r="28">
      <c r="A28"/>
      <c r="B28" s="65"/>
      <c r="C28" s="65"/>
      <c r="D28" s="65" t="s">
        <v>95</v>
      </c>
      <c r="E28" s="65"/>
      <c r="F28" s="65" t="s">
        <v>96</v>
      </c>
      <c r="G28" s="65">
        <f>G29</f>
        <v>47969.61</v>
      </c>
      <c r="H28" s="65">
        <f>H29</f>
        <v>45000</v>
      </c>
      <c r="I28" s="65">
        <f>I29</f>
        <v>49794</v>
      </c>
      <c r="J28" s="65">
        <f>J29</f>
        <v>48826.22</v>
      </c>
      <c r="K28" s="65">
        <f>(J28*100)/G28</f>
        <v>101.78573475998658</v>
      </c>
      <c r="L28" s="65">
        <f>(J28*100)/I28</f>
        <v>98.05643250190786</v>
      </c>
    </row>
    <row r="29">
      <c r="A29"/>
      <c r="B29" s="66"/>
      <c r="C29" s="66"/>
      <c r="D29" s="66"/>
      <c r="E29" s="66" t="s">
        <v>97</v>
      </c>
      <c r="F29" s="66" t="s">
        <v>96</v>
      </c>
      <c r="G29" s="66">
        <v>47969.61</v>
      </c>
      <c r="H29" s="66">
        <v>45000</v>
      </c>
      <c r="I29" s="66">
        <v>49794</v>
      </c>
      <c r="J29" s="66">
        <v>48826.22</v>
      </c>
      <c r="K29" s="66">
        <f>(J29*100)/G29</f>
        <v>101.78573475998658</v>
      </c>
      <c r="L29" s="66">
        <f>(J29*100)/I29</f>
        <v>98.05643250190786</v>
      </c>
    </row>
    <row r="30">
      <c r="A30"/>
      <c r="B30" s="65"/>
      <c r="C30" s="65"/>
      <c r="D30" s="65" t="s">
        <v>98</v>
      </c>
      <c r="E30" s="65"/>
      <c r="F30" s="65" t="s">
        <v>99</v>
      </c>
      <c r="G30" s="65">
        <f>G31</f>
        <v>227183.04</v>
      </c>
      <c r="H30" s="65">
        <f>H31</f>
        <v>271400</v>
      </c>
      <c r="I30" s="65">
        <f>I31</f>
        <v>256842</v>
      </c>
      <c r="J30" s="65">
        <f>J31</f>
        <v>256841.13</v>
      </c>
      <c r="K30" s="65">
        <f>(J30*100)/G30</f>
        <v>113.05471130239299</v>
      </c>
      <c r="L30" s="65">
        <f>(J30*100)/I30</f>
        <v>99.99966127035297</v>
      </c>
    </row>
    <row r="31">
      <c r="A31"/>
      <c r="B31" s="66"/>
      <c r="C31" s="66"/>
      <c r="D31" s="66"/>
      <c r="E31" s="66" t="s">
        <v>100</v>
      </c>
      <c r="F31" s="66" t="s">
        <v>101</v>
      </c>
      <c r="G31" s="66">
        <v>227183.04</v>
      </c>
      <c r="H31" s="66">
        <v>271400</v>
      </c>
      <c r="I31" s="66">
        <v>256842</v>
      </c>
      <c r="J31" s="66">
        <v>256841.13</v>
      </c>
      <c r="K31" s="66">
        <f>(J31*100)/G31</f>
        <v>113.05471130239299</v>
      </c>
      <c r="L31" s="66">
        <f>(J31*100)/I31</f>
        <v>99.99966127035297</v>
      </c>
    </row>
    <row r="32">
      <c r="A32"/>
      <c r="B32" s="65"/>
      <c r="C32" s="65" t="s">
        <v>102</v>
      </c>
      <c r="D32" s="65"/>
      <c r="E32" s="65"/>
      <c r="F32" s="65" t="s">
        <v>103</v>
      </c>
      <c r="G32" s="65">
        <f>G33+G37+G43+G53</f>
        <v>209579.36999999997</v>
      </c>
      <c r="H32" s="65">
        <f>H33+H37+H43+H53</f>
        <v>266927</v>
      </c>
      <c r="I32" s="65">
        <f>I33+I37+I43+I53</f>
        <v>245491</v>
      </c>
      <c r="J32" s="65">
        <f>J33+J37+J43+J53</f>
        <v>237972.30999999997</v>
      </c>
      <c r="K32" s="65">
        <f>(J32*100)/G32</f>
        <v>113.54758342865523</v>
      </c>
      <c r="L32" s="65">
        <f>(J32*100)/I32</f>
        <v>96.93728486991377</v>
      </c>
    </row>
    <row r="33">
      <c r="A33"/>
      <c r="B33" s="65"/>
      <c r="C33" s="65"/>
      <c r="D33" s="65" t="s">
        <v>104</v>
      </c>
      <c r="E33" s="65"/>
      <c r="F33" s="65" t="s">
        <v>105</v>
      </c>
      <c r="G33" s="65">
        <f>G34+G35+G36</f>
        <v>33838.92</v>
      </c>
      <c r="H33" s="65">
        <f>H34+H35+H36</f>
        <v>42500</v>
      </c>
      <c r="I33" s="65">
        <f>I34+I35+I36</f>
        <v>37104</v>
      </c>
      <c r="J33" s="65">
        <f>J34+J35+J36</f>
        <v>36269.899999999994</v>
      </c>
      <c r="K33" s="65">
        <f>(J33*100)/G33</f>
        <v>107.18397632075728</v>
      </c>
      <c r="L33" s="65">
        <f>(J33*100)/I33</f>
        <v>97.75199439413541</v>
      </c>
    </row>
    <row r="34">
      <c r="A34"/>
      <c r="B34" s="66"/>
      <c r="C34" s="66"/>
      <c r="D34" s="66"/>
      <c r="E34" s="66" t="s">
        <v>106</v>
      </c>
      <c r="F34" s="66" t="s">
        <v>107</v>
      </c>
      <c r="G34" s="66">
        <v>3105.59</v>
      </c>
      <c r="H34" s="66">
        <v>5000</v>
      </c>
      <c r="I34" s="66">
        <v>3900</v>
      </c>
      <c r="J34" s="66">
        <v>3894.6</v>
      </c>
      <c r="K34" s="66">
        <f>(J34*100)/G34</f>
        <v>125.40612250812245</v>
      </c>
      <c r="L34" s="66">
        <f>(J34*100)/I34</f>
        <v>99.86153846153846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26233.33</v>
      </c>
      <c r="H35" s="66">
        <v>31000</v>
      </c>
      <c r="I35" s="66">
        <v>27104</v>
      </c>
      <c r="J35" s="66">
        <v>27103.8</v>
      </c>
      <c r="K35" s="66">
        <f>(J35*100)/G35</f>
        <v>103.3181833949407</v>
      </c>
      <c r="L35" s="66">
        <f>(J35*100)/I35</f>
        <v>99.99926210153482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4500</v>
      </c>
      <c r="H36" s="66">
        <v>6500</v>
      </c>
      <c r="I36" s="66">
        <v>6100</v>
      </c>
      <c r="J36" s="66">
        <v>5271.5</v>
      </c>
      <c r="K36" s="66">
        <f>(J36*100)/G36</f>
        <v>117.14444444444445</v>
      </c>
      <c r="L36" s="66">
        <f>(J36*100)/I36</f>
        <v>86.41803278688525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G38+G39+G40+G41+G42</f>
        <v>96206.94999999998</v>
      </c>
      <c r="H37" s="65">
        <f>H38+H39+H40+H41+H42</f>
        <v>119200</v>
      </c>
      <c r="I37" s="65">
        <f>I38+I39+I40+I41+I42</f>
        <v>112060</v>
      </c>
      <c r="J37" s="65">
        <f>J38+J39+J40+J41+J42</f>
        <v>106440.82999999999</v>
      </c>
      <c r="K37" s="65">
        <f>(J37*100)/G37</f>
        <v>110.63736039859909</v>
      </c>
      <c r="L37" s="65">
        <f>(J37*100)/I37</f>
        <v>94.9855702302338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15610.68</v>
      </c>
      <c r="H38" s="66">
        <v>13500</v>
      </c>
      <c r="I38" s="66">
        <v>10500</v>
      </c>
      <c r="J38" s="66">
        <v>9901.5</v>
      </c>
      <c r="K38" s="66">
        <f>(J38*100)/G38</f>
        <v>63.42773024621605</v>
      </c>
      <c r="L38" s="66">
        <f>(J38*100)/I38</f>
        <v>94.3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78556.28</v>
      </c>
      <c r="H39" s="66">
        <v>103000</v>
      </c>
      <c r="I39" s="66">
        <v>101000</v>
      </c>
      <c r="J39" s="66">
        <v>96030.5</v>
      </c>
      <c r="K39" s="66">
        <f>(J39*100)/G39</f>
        <v>122.2442050463693</v>
      </c>
      <c r="L39" s="66">
        <f>(J39*100)/I39</f>
        <v>95.07970297029703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927.01</v>
      </c>
      <c r="H40" s="66">
        <v>1000</v>
      </c>
      <c r="I40" s="66">
        <v>200</v>
      </c>
      <c r="J40" s="66">
        <v>186.87</v>
      </c>
      <c r="K40" s="66">
        <f>(J40*100)/G40</f>
        <v>20.15835859375843</v>
      </c>
      <c r="L40" s="66">
        <f>(J40*100)/I40</f>
        <v>93.435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917</v>
      </c>
      <c r="H41" s="66">
        <v>1500</v>
      </c>
      <c r="I41" s="66">
        <v>160</v>
      </c>
      <c r="J41" s="66">
        <v>135.98</v>
      </c>
      <c r="K41" s="66">
        <f>(J41*100)/G41</f>
        <v>14.828789531079607</v>
      </c>
      <c r="L41" s="66">
        <f>(J41*100)/I41</f>
        <v>84.9875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195.98</v>
      </c>
      <c r="H42" s="66">
        <v>200</v>
      </c>
      <c r="I42" s="66">
        <v>200</v>
      </c>
      <c r="J42" s="66">
        <v>185.98</v>
      </c>
      <c r="K42" s="66">
        <f>(J42*100)/G42</f>
        <v>94.8974385141341</v>
      </c>
      <c r="L42" s="66">
        <f>(J42*100)/I42</f>
        <v>92.99</v>
      </c>
    </row>
    <row r="43">
      <c r="A43"/>
      <c r="B43" s="65"/>
      <c r="C43" s="65"/>
      <c r="D43" s="65" t="s">
        <v>124</v>
      </c>
      <c r="E43" s="65"/>
      <c r="F43" s="65" t="s">
        <v>125</v>
      </c>
      <c r="G43" s="65">
        <f>G44+G45+G46+G47+G48+G49+G50+G51+G52</f>
        <v>75947.01999999999</v>
      </c>
      <c r="H43" s="65">
        <f>H44+H45+H46+H47+H48+H49+H50+H51+H52</f>
        <v>102000</v>
      </c>
      <c r="I43" s="65">
        <f>I44+I45+I46+I47+I48+I49+I50+I51+I52</f>
        <v>93120</v>
      </c>
      <c r="J43" s="65">
        <f>J44+J45+J46+J47+J48+J49+J50+J51+J52</f>
        <v>91886.98999999998</v>
      </c>
      <c r="K43" s="65">
        <f>(J43*100)/G43</f>
        <v>120.98827577434903</v>
      </c>
      <c r="L43" s="65">
        <f>(J43*100)/I43</f>
        <v>98.67589132302406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28903.33</v>
      </c>
      <c r="H44" s="66">
        <v>31500</v>
      </c>
      <c r="I44" s="66">
        <v>29000</v>
      </c>
      <c r="J44" s="66">
        <v>28983.53</v>
      </c>
      <c r="K44" s="66">
        <f>(J44*100)/G44</f>
        <v>100.27747667829277</v>
      </c>
      <c r="L44" s="66">
        <f>(J44*100)/I44</f>
        <v>99.94320689655173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9976.14</v>
      </c>
      <c r="H45" s="66">
        <v>9000</v>
      </c>
      <c r="I45" s="66">
        <v>9300</v>
      </c>
      <c r="J45" s="66">
        <v>9299.95</v>
      </c>
      <c r="K45" s="66">
        <f>(J45*100)/G45</f>
        <v>93.22192751906049</v>
      </c>
      <c r="L45" s="66">
        <f>(J45*100)/I45</f>
        <v>99.9994623655914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6380</v>
      </c>
      <c r="H46" s="66">
        <v>1500</v>
      </c>
      <c r="I46" s="66">
        <v>1320</v>
      </c>
      <c r="J46" s="66">
        <v>1255</v>
      </c>
      <c r="K46" s="66">
        <f>(J46*100)/G46</f>
        <v>19.670846394984327</v>
      </c>
      <c r="L46" s="66">
        <f>(J46*100)/I46</f>
        <v>95.07575757575758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14682.71</v>
      </c>
      <c r="H47" s="66">
        <v>28000</v>
      </c>
      <c r="I47" s="66">
        <v>26800</v>
      </c>
      <c r="J47" s="66">
        <v>26114.1</v>
      </c>
      <c r="K47" s="66">
        <f>(J47*100)/G47</f>
        <v>177.85613146346964</v>
      </c>
      <c r="L47" s="66">
        <f>(J47*100)/I47</f>
        <v>97.44067164179104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7817.22</v>
      </c>
      <c r="H48" s="66">
        <v>9000</v>
      </c>
      <c r="I48" s="66">
        <v>8100</v>
      </c>
      <c r="J48" s="66">
        <v>8087.23</v>
      </c>
      <c r="K48" s="66">
        <f>(J48*100)/G48</f>
        <v>103.4540412064647</v>
      </c>
      <c r="L48" s="66">
        <f>(J48*100)/I48</f>
        <v>99.84234567901234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245</v>
      </c>
      <c r="H49" s="66">
        <v>6000</v>
      </c>
      <c r="I49" s="66">
        <v>5400</v>
      </c>
      <c r="J49" s="66">
        <v>5306.69</v>
      </c>
      <c r="K49" s="66">
        <f>(J49*100)/G49</f>
        <v>2165.995918367347</v>
      </c>
      <c r="L49" s="66">
        <f>(J49*100)/I49</f>
        <v>98.27203703703704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7600</v>
      </c>
      <c r="H50" s="66">
        <v>10000</v>
      </c>
      <c r="I50" s="66">
        <v>7600</v>
      </c>
      <c r="J50" s="66">
        <v>7414.29</v>
      </c>
      <c r="K50" s="66">
        <f>(J50*100)/G50</f>
        <v>97.55644736842105</v>
      </c>
      <c r="L50" s="66">
        <f>(J50*100)/I50</f>
        <v>97.55644736842105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18.26</v>
      </c>
      <c r="H51" s="66">
        <v>1000</v>
      </c>
      <c r="I51" s="66">
        <v>600</v>
      </c>
      <c r="J51" s="66">
        <v>488.67</v>
      </c>
      <c r="K51" s="66">
        <f>(J51*100)/G51</f>
        <v>2676.1774370208104</v>
      </c>
      <c r="L51" s="66">
        <f>(J51*100)/I51</f>
        <v>81.445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324.36</v>
      </c>
      <c r="H52" s="66">
        <v>6000</v>
      </c>
      <c r="I52" s="66">
        <v>5000</v>
      </c>
      <c r="J52" s="66">
        <v>4937.53</v>
      </c>
      <c r="K52" s="66">
        <f>(J52*100)/G52</f>
        <v>1522.237637193242</v>
      </c>
      <c r="L52" s="66">
        <f>(J52*100)/I52</f>
        <v>98.7506</v>
      </c>
    </row>
    <row r="53">
      <c r="A53"/>
      <c r="B53" s="65"/>
      <c r="C53" s="65"/>
      <c r="D53" s="65" t="s">
        <v>144</v>
      </c>
      <c r="E53" s="65"/>
      <c r="F53" s="65" t="s">
        <v>145</v>
      </c>
      <c r="G53" s="65">
        <f>G54+G55+G56+G57</f>
        <v>3586.48</v>
      </c>
      <c r="H53" s="65">
        <f>H54+H55+H56+H57</f>
        <v>3227</v>
      </c>
      <c r="I53" s="65">
        <f>I54+I55+I56+I57</f>
        <v>3207</v>
      </c>
      <c r="J53" s="65">
        <f>J54+J55+J56+J57</f>
        <v>3374.59</v>
      </c>
      <c r="K53" s="65">
        <f>(J53*100)/G53</f>
        <v>94.09197876469408</v>
      </c>
      <c r="L53" s="65">
        <f>(J53*100)/I53</f>
        <v>105.2257561584035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538.16</v>
      </c>
      <c r="H54" s="66">
        <v>500</v>
      </c>
      <c r="I54" s="66">
        <v>527</v>
      </c>
      <c r="J54" s="66">
        <v>526.17</v>
      </c>
      <c r="K54" s="66">
        <f>(J54*100)/G54</f>
        <v>97.77203805559685</v>
      </c>
      <c r="L54" s="66">
        <f>(J54*100)/I54</f>
        <v>99.84250474383302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2587.67</v>
      </c>
      <c r="H55" s="66">
        <v>2000</v>
      </c>
      <c r="I55" s="66">
        <v>2000</v>
      </c>
      <c r="J55" s="66">
        <v>2235</v>
      </c>
      <c r="K55" s="66">
        <f>(J55*100)/G55</f>
        <v>86.37113696877886</v>
      </c>
      <c r="L55" s="66">
        <f>(J55*100)/I55</f>
        <v>111.75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0</v>
      </c>
      <c r="H56" s="66">
        <v>127</v>
      </c>
      <c r="I56" s="66">
        <v>128</v>
      </c>
      <c r="J56" s="66">
        <v>127.44</v>
      </c>
      <c r="K56" s="66" t="e">
        <f>(J56*100)/G56</f>
        <v>#DIV/0!</v>
      </c>
      <c r="L56" s="66">
        <f>(J56*100)/I56</f>
        <v>99.5625</v>
      </c>
    </row>
    <row r="57">
      <c r="A57"/>
      <c r="B57" s="66"/>
      <c r="C57" s="66"/>
      <c r="D57" s="66"/>
      <c r="E57" s="66" t="s">
        <v>152</v>
      </c>
      <c r="F57" s="66" t="s">
        <v>145</v>
      </c>
      <c r="G57" s="66">
        <v>460.65</v>
      </c>
      <c r="H57" s="66">
        <v>600</v>
      </c>
      <c r="I57" s="66">
        <v>552</v>
      </c>
      <c r="J57" s="66">
        <v>485.98</v>
      </c>
      <c r="K57" s="66">
        <f>(J57*100)/G57</f>
        <v>105.49875176381201</v>
      </c>
      <c r="L57" s="66">
        <f>(J57*100)/I57</f>
        <v>88.03985507246377</v>
      </c>
    </row>
    <row r="58">
      <c r="A58"/>
      <c r="B58" s="65"/>
      <c r="C58" s="65" t="s">
        <v>153</v>
      </c>
      <c r="D58" s="65"/>
      <c r="E58" s="65"/>
      <c r="F58" s="65" t="s">
        <v>154</v>
      </c>
      <c r="G58" s="65">
        <f>G59+G61</f>
        <v>1111.1399999999999</v>
      </c>
      <c r="H58" s="65">
        <f>H59+H61</f>
        <v>1319</v>
      </c>
      <c r="I58" s="65">
        <f>I59+I61</f>
        <v>1117</v>
      </c>
      <c r="J58" s="65">
        <f>J59+J61</f>
        <v>1116.37</v>
      </c>
      <c r="K58" s="65">
        <f>(J58*100)/G58</f>
        <v>100.4706877621182</v>
      </c>
      <c r="L58" s="65">
        <f>(J58*100)/I58</f>
        <v>99.94359892569382</v>
      </c>
    </row>
    <row r="59">
      <c r="A59"/>
      <c r="B59" s="65"/>
      <c r="C59" s="65"/>
      <c r="D59" s="65" t="s">
        <v>155</v>
      </c>
      <c r="E59" s="65"/>
      <c r="F59" s="65" t="s">
        <v>156</v>
      </c>
      <c r="G59" s="65">
        <f>G60</f>
        <v>267.03</v>
      </c>
      <c r="H59" s="65">
        <f>H60</f>
        <v>319</v>
      </c>
      <c r="I59" s="65">
        <f>I60</f>
        <v>171</v>
      </c>
      <c r="J59" s="65">
        <f>J60</f>
        <v>170.88</v>
      </c>
      <c r="K59" s="65">
        <f>(J59*100)/G59</f>
        <v>63.99280979665207</v>
      </c>
      <c r="L59" s="65">
        <f>(J59*100)/I59</f>
        <v>99.9298245614035</v>
      </c>
    </row>
    <row r="60">
      <c r="A60"/>
      <c r="B60" s="66"/>
      <c r="C60" s="66"/>
      <c r="D60" s="66"/>
      <c r="E60" s="66" t="s">
        <v>157</v>
      </c>
      <c r="F60" s="66" t="s">
        <v>158</v>
      </c>
      <c r="G60" s="66">
        <v>267.03</v>
      </c>
      <c r="H60" s="66">
        <v>319</v>
      </c>
      <c r="I60" s="66">
        <v>171</v>
      </c>
      <c r="J60" s="66">
        <v>170.88</v>
      </c>
      <c r="K60" s="66">
        <f>(J60*100)/G60</f>
        <v>63.99280979665207</v>
      </c>
      <c r="L60" s="66">
        <f>(J60*100)/I60</f>
        <v>99.9298245614035</v>
      </c>
    </row>
    <row r="61">
      <c r="A61"/>
      <c r="B61" s="65"/>
      <c r="C61" s="65"/>
      <c r="D61" s="65" t="s">
        <v>159</v>
      </c>
      <c r="E61" s="65"/>
      <c r="F61" s="65" t="s">
        <v>160</v>
      </c>
      <c r="G61" s="65">
        <f>G62</f>
        <v>844.11</v>
      </c>
      <c r="H61" s="65">
        <f>H62</f>
        <v>1000</v>
      </c>
      <c r="I61" s="65">
        <f>I62</f>
        <v>946</v>
      </c>
      <c r="J61" s="65">
        <f>J62</f>
        <v>945.49</v>
      </c>
      <c r="K61" s="65">
        <f>(J61*100)/G61</f>
        <v>112.01028301998555</v>
      </c>
      <c r="L61" s="65">
        <f>(J61*100)/I61</f>
        <v>99.946088794926</v>
      </c>
    </row>
    <row r="62">
      <c r="A62"/>
      <c r="B62" s="66"/>
      <c r="C62" s="66"/>
      <c r="D62" s="66"/>
      <c r="E62" s="66" t="s">
        <v>161</v>
      </c>
      <c r="F62" s="66" t="s">
        <v>162</v>
      </c>
      <c r="G62" s="66">
        <v>844.11</v>
      </c>
      <c r="H62" s="66">
        <v>1000</v>
      </c>
      <c r="I62" s="66">
        <v>946</v>
      </c>
      <c r="J62" s="66">
        <v>945.49</v>
      </c>
      <c r="K62" s="66">
        <f>(J62*100)/G62</f>
        <v>112.01028301998555</v>
      </c>
      <c r="L62" s="66">
        <f>(J62*100)/I62</f>
        <v>99.946088794926</v>
      </c>
    </row>
    <row r="63">
      <c r="A63"/>
      <c r="B63" s="65" t="s">
        <v>163</v>
      </c>
      <c r="C63" s="65"/>
      <c r="D63" s="65"/>
      <c r="E63" s="65"/>
      <c r="F63" s="65" t="s">
        <v>164</v>
      </c>
      <c r="G63" s="65">
        <f>G64</f>
        <v>8702.54</v>
      </c>
      <c r="H63" s="65">
        <f>H64</f>
        <v>6100</v>
      </c>
      <c r="I63" s="65">
        <f>I64</f>
        <v>5660</v>
      </c>
      <c r="J63" s="65">
        <f>J64</f>
        <v>5590.42</v>
      </c>
      <c r="K63" s="65">
        <f>(J63*100)/G63</f>
        <v>64.23894633061151</v>
      </c>
      <c r="L63" s="65">
        <f>(J63*100)/I63</f>
        <v>98.77067137809188</v>
      </c>
    </row>
    <row r="64">
      <c r="A64"/>
      <c r="B64" s="65"/>
      <c r="C64" s="65" t="s">
        <v>165</v>
      </c>
      <c r="D64" s="65"/>
      <c r="E64" s="65"/>
      <c r="F64" s="65" t="s">
        <v>166</v>
      </c>
      <c r="G64" s="65">
        <f>G65+G67</f>
        <v>8702.54</v>
      </c>
      <c r="H64" s="65">
        <f>H65+H67</f>
        <v>6100</v>
      </c>
      <c r="I64" s="65">
        <f>I65+I67</f>
        <v>5660</v>
      </c>
      <c r="J64" s="65">
        <f>J65+J67</f>
        <v>5590.42</v>
      </c>
      <c r="K64" s="65">
        <f>(J64*100)/G64</f>
        <v>64.23894633061151</v>
      </c>
      <c r="L64" s="65">
        <f>(J64*100)/I64</f>
        <v>98.77067137809188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</f>
        <v>5486.81</v>
      </c>
      <c r="H65" s="65">
        <f>H66</f>
        <v>2500</v>
      </c>
      <c r="I65" s="65">
        <f>I66</f>
        <v>2340</v>
      </c>
      <c r="J65" s="65">
        <f>J66</f>
        <v>2278.54</v>
      </c>
      <c r="K65" s="65">
        <f>(J65*100)/G65</f>
        <v>41.52759071300081</v>
      </c>
      <c r="L65" s="65">
        <f>(J65*100)/I65</f>
        <v>97.37350427350427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5486.81</v>
      </c>
      <c r="H66" s="66">
        <v>2500</v>
      </c>
      <c r="I66" s="66">
        <v>2340</v>
      </c>
      <c r="J66" s="66">
        <v>2278.54</v>
      </c>
      <c r="K66" s="66">
        <f>(J66*100)/G66</f>
        <v>41.52759071300081</v>
      </c>
      <c r="L66" s="66">
        <f>(J66*100)/I66</f>
        <v>97.37350427350427</v>
      </c>
    </row>
    <row r="67">
      <c r="A67"/>
      <c r="B67" s="65"/>
      <c r="C67" s="65"/>
      <c r="D67" s="65" t="s">
        <v>171</v>
      </c>
      <c r="E67" s="65"/>
      <c r="F67" s="65" t="s">
        <v>172</v>
      </c>
      <c r="G67" s="65">
        <f>G68</f>
        <v>3215.73</v>
      </c>
      <c r="H67" s="65">
        <f>H68</f>
        <v>3600</v>
      </c>
      <c r="I67" s="65">
        <f>I68</f>
        <v>3320</v>
      </c>
      <c r="J67" s="65">
        <f>J68</f>
        <v>3311.88</v>
      </c>
      <c r="K67" s="65">
        <f>(J67*100)/G67</f>
        <v>102.98998983123583</v>
      </c>
      <c r="L67" s="65">
        <f>(J67*100)/I67</f>
        <v>99.75542168674698</v>
      </c>
    </row>
    <row r="68">
      <c r="A68"/>
      <c r="B68" s="66"/>
      <c r="C68" s="66"/>
      <c r="D68" s="66"/>
      <c r="E68" s="66" t="s">
        <v>173</v>
      </c>
      <c r="F68" s="66" t="s">
        <v>174</v>
      </c>
      <c r="G68" s="66">
        <v>3215.73</v>
      </c>
      <c r="H68" s="66">
        <v>3600</v>
      </c>
      <c r="I68" s="66">
        <v>3320</v>
      </c>
      <c r="J68" s="66">
        <v>3311.88</v>
      </c>
      <c r="K68" s="66">
        <f>(J68*100)/G68</f>
        <v>102.98998983123583</v>
      </c>
      <c r="L68" s="66">
        <f>(J68*100)/I68</f>
        <v>99.75542168674698</v>
      </c>
    </row>
    <row r="69" spans="2:12" x14ac:dyDescent="0.25">
      <c r="B69" s="65"/>
      <c r="C69" s="66"/>
      <c r="D69" s="67"/>
      <c r="E69" s="68"/>
      <c r="F69" s="8"/>
      <c r="G69" s="65"/>
      <c r="H69" s="65"/>
      <c r="I69" s="65"/>
      <c r="J69" s="65"/>
      <c r="K69" s="70"/>
      <c r="L69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1885143.19</v>
      </c>
      <c r="D6" s="71">
        <f>D7+D9</f>
        <v>2198226</v>
      </c>
      <c r="E6" s="71">
        <f>E7+E9</f>
        <v>2133348</v>
      </c>
      <c r="F6" s="71">
        <f>F7+F9</f>
        <v>2124771.13</v>
      </c>
      <c r="G6" s="72">
        <f>(F6*100)/C6</f>
        <v>112.71139196593337</v>
      </c>
      <c r="H6" s="72">
        <f>(F6*100)/E6</f>
        <v>99.59796198276136</v>
      </c>
    </row>
    <row r="7">
      <c r="A7"/>
      <c r="B7" s="8" t="s">
        <v>175</v>
      </c>
      <c r="C7" s="71">
        <f>C8</f>
        <v>1884145.24</v>
      </c>
      <c r="D7" s="71">
        <f>D8</f>
        <v>2197226</v>
      </c>
      <c r="E7" s="71">
        <f>E8</f>
        <v>2132348</v>
      </c>
      <c r="F7" s="71">
        <f>F8</f>
        <v>2123552.53</v>
      </c>
      <c r="G7" s="72">
        <f>(F7*100)/C7</f>
        <v>112.706413758209</v>
      </c>
      <c r="H7" s="72">
        <f>(F7*100)/E7</f>
        <v>99.58752183039542</v>
      </c>
    </row>
    <row r="8">
      <c r="A8"/>
      <c r="B8" s="16" t="s">
        <v>176</v>
      </c>
      <c r="C8" s="73">
        <v>1884145.24</v>
      </c>
      <c r="D8" s="73">
        <v>2197226</v>
      </c>
      <c r="E8" s="73">
        <v>2132348</v>
      </c>
      <c r="F8" s="74">
        <v>2123552.53</v>
      </c>
      <c r="G8" s="70">
        <f>(F8*100)/C8</f>
        <v>112.706413758209</v>
      </c>
      <c r="H8" s="70">
        <f>(F8*100)/E8</f>
        <v>99.58752183039542</v>
      </c>
    </row>
    <row r="9">
      <c r="A9"/>
      <c r="B9" s="8" t="s">
        <v>177</v>
      </c>
      <c r="C9" s="71">
        <f>C10</f>
        <v>997.95</v>
      </c>
      <c r="D9" s="71">
        <f>D10</f>
        <v>1000</v>
      </c>
      <c r="E9" s="71">
        <f>E10</f>
        <v>1000</v>
      </c>
      <c r="F9" s="71">
        <f>F10</f>
        <v>1218.6</v>
      </c>
      <c r="G9" s="72">
        <f>(F9*100)/C9</f>
        <v>122.11032616864571</v>
      </c>
      <c r="H9" s="72">
        <f>(F9*100)/E9</f>
        <v>121.86</v>
      </c>
    </row>
    <row r="10">
      <c r="A10"/>
      <c r="B10" s="16" t="s">
        <v>178</v>
      </c>
      <c r="C10" s="73">
        <v>997.95</v>
      </c>
      <c r="D10" s="73">
        <v>1000</v>
      </c>
      <c r="E10" s="73">
        <v>1000</v>
      </c>
      <c r="F10" s="74">
        <v>1218.6</v>
      </c>
      <c r="G10" s="70">
        <f>(F10*100)/C10</f>
        <v>122.11032616864571</v>
      </c>
      <c r="H10" s="70">
        <f>(F10*100)/E10</f>
        <v>121.86</v>
      </c>
    </row>
    <row r="11" spans="2:8" x14ac:dyDescent="0.25">
      <c r="B11" s="8" t="s">
        <v>33</v>
      </c>
      <c r="C11" s="75">
        <f>C12+C14</f>
        <v>1885328.61</v>
      </c>
      <c r="D11" s="75">
        <f>D12+D14</f>
        <v>2198226</v>
      </c>
      <c r="E11" s="75">
        <f>E12+E14</f>
        <v>2133348</v>
      </c>
      <c r="F11" s="75">
        <f>F12+F14</f>
        <v>2124787.53</v>
      </c>
      <c r="G11" s="72">
        <f>(F11*100)/C11</f>
        <v>112.70117679909391</v>
      </c>
      <c r="H11" s="72">
        <f>(F11*100)/E11</f>
        <v>99.59873072747625</v>
      </c>
    </row>
    <row r="12">
      <c r="A12"/>
      <c r="B12" s="8" t="s">
        <v>175</v>
      </c>
      <c r="C12" s="75">
        <f>C13</f>
        <v>1884145.24</v>
      </c>
      <c r="D12" s="75">
        <f>D13</f>
        <v>2197226</v>
      </c>
      <c r="E12" s="75">
        <f>E13</f>
        <v>2132348</v>
      </c>
      <c r="F12" s="75">
        <f>F13</f>
        <v>2123552.53</v>
      </c>
      <c r="G12" s="72">
        <f>(F12*100)/C12</f>
        <v>112.706413758209</v>
      </c>
      <c r="H12" s="72">
        <f>(F12*100)/E12</f>
        <v>99.58752183039542</v>
      </c>
    </row>
    <row r="13">
      <c r="A13"/>
      <c r="B13" s="16" t="s">
        <v>176</v>
      </c>
      <c r="C13" s="73">
        <v>1884145.24</v>
      </c>
      <c r="D13" s="73">
        <v>2197226</v>
      </c>
      <c r="E13" s="76">
        <v>2132348</v>
      </c>
      <c r="F13" s="74">
        <v>2123552.53</v>
      </c>
      <c r="G13" s="70">
        <f>(F13*100)/C13</f>
        <v>112.706413758209</v>
      </c>
      <c r="H13" s="70">
        <f>(F13*100)/E13</f>
        <v>99.58752183039542</v>
      </c>
    </row>
    <row r="14">
      <c r="A14"/>
      <c r="B14" s="8" t="s">
        <v>177</v>
      </c>
      <c r="C14" s="75">
        <f>C15</f>
        <v>1183.37</v>
      </c>
      <c r="D14" s="75">
        <f>D15</f>
        <v>1000</v>
      </c>
      <c r="E14" s="75">
        <f>E15</f>
        <v>1000</v>
      </c>
      <c r="F14" s="75">
        <f>F15</f>
        <v>1235</v>
      </c>
      <c r="G14" s="72">
        <f>(F14*100)/C14</f>
        <v>104.36296340113405</v>
      </c>
      <c r="H14" s="72">
        <f>(F14*100)/E14</f>
        <v>123.5</v>
      </c>
    </row>
    <row r="15">
      <c r="A15"/>
      <c r="B15" s="16" t="s">
        <v>178</v>
      </c>
      <c r="C15" s="73">
        <v>1183.37</v>
      </c>
      <c r="D15" s="73">
        <v>1000</v>
      </c>
      <c r="E15" s="76">
        <v>1000</v>
      </c>
      <c r="F15" s="74">
        <v>1235</v>
      </c>
      <c r="G15" s="70">
        <f>(F15*100)/C15</f>
        <v>104.36296340113405</v>
      </c>
      <c r="H15" s="70">
        <f>(F15*100)/E15</f>
        <v>123.5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1885328.61</v>
      </c>
      <c r="D6" s="75">
        <f>D7</f>
        <v>2198226</v>
      </c>
      <c r="E6" s="75">
        <f>E7</f>
        <v>2133348</v>
      </c>
      <c r="F6" s="75">
        <f>F7</f>
        <v>2124787.53</v>
      </c>
      <c r="G6" s="70">
        <f>(F6*100)/C6</f>
        <v>112.70117679909391</v>
      </c>
      <c r="H6" s="70">
        <f>(F6*100)/E6</f>
        <v>99.59873072747625</v>
      </c>
    </row>
    <row r="7">
      <c r="A7"/>
      <c r="B7" s="8" t="s">
        <v>179</v>
      </c>
      <c r="C7" s="75">
        <f>C8</f>
        <v>1885328.61</v>
      </c>
      <c r="D7" s="75">
        <f>D8</f>
        <v>2198226</v>
      </c>
      <c r="E7" s="75">
        <f>E8</f>
        <v>2133348</v>
      </c>
      <c r="F7" s="75">
        <f>F8</f>
        <v>2124787.53</v>
      </c>
      <c r="G7" s="70">
        <f>(F7*100)/C7</f>
        <v>112.70117679909391</v>
      </c>
      <c r="H7" s="70">
        <f>(F7*100)/E7</f>
        <v>99.59873072747625</v>
      </c>
    </row>
    <row r="8">
      <c r="A8"/>
      <c r="B8" s="11" t="s">
        <v>180</v>
      </c>
      <c r="C8" s="73">
        <v>1885328.61</v>
      </c>
      <c r="D8" s="73">
        <v>2198226</v>
      </c>
      <c r="E8" s="73">
        <v>2133348</v>
      </c>
      <c r="F8" s="74">
        <v>2124787.53</v>
      </c>
      <c r="G8" s="70">
        <f>(F8*100)/C8</f>
        <v>112.70117679909391</v>
      </c>
      <c r="H8" s="70">
        <f>(F8*100)/E8</f>
        <v>99.59873072747625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181</v>
      </c>
      <c r="C1" s="39"/>
    </row>
    <row r="2" spans="1:6" ht="15" customHeight="1" x14ac:dyDescent="0.2">
      <c r="A2" s="41" t="s">
        <v>35</v>
      </c>
      <c r="B2" s="42" t="s">
        <v>182</v>
      </c>
      <c r="C2" s="39"/>
    </row>
    <row r="3" spans="1:6" s="39" customFormat="1" ht="43.5" customHeight="1" x14ac:dyDescent="0.2">
      <c r="A3" s="43" t="s">
        <v>36</v>
      </c>
      <c r="B3" s="37" t="s">
        <v>183</v>
      </c>
    </row>
    <row r="4" spans="1:6" s="39" customFormat="1" x14ac:dyDescent="0.2">
      <c r="A4" s="43" t="s">
        <v>37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185</v>
      </c>
      <c r="B7" s="46"/>
      <c r="C7" s="77">
        <f>C12+C53</f>
        <v>2197226</v>
      </c>
      <c r="D7" s="77">
        <f>D12+D53</f>
        <v>2132348</v>
      </c>
      <c r="E7" s="77">
        <f>E12+E53</f>
        <v>2123552.5300000003</v>
      </c>
      <c r="F7" s="77">
        <f>(E7*100)/D7</f>
        <v>99.58752183039542</v>
      </c>
    </row>
    <row r="8">
      <c r="A8" s="47" t="s">
        <v>89</v>
      </c>
      <c r="B8" s="46"/>
      <c r="C8" s="77">
        <f>C68</f>
        <v>1000</v>
      </c>
      <c r="D8" s="77">
        <f>D68</f>
        <v>1000</v>
      </c>
      <c r="E8" s="77">
        <f>E68</f>
        <v>1235</v>
      </c>
      <c r="F8" s="77">
        <f>(E8*100)/D8</f>
        <v>123.5</v>
      </c>
    </row>
    <row r="9">
      <c r="A9" s="47" t="s">
        <v>186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>
      <c r="A11" s="47" t="s">
        <v>187</v>
      </c>
      <c r="B11" s="47" t="s">
        <v>188</v>
      </c>
      <c r="C11" s="47" t="s">
        <v>59</v>
      </c>
      <c r="D11" s="47" t="s">
        <v>189</v>
      </c>
      <c r="E11" s="47" t="s">
        <v>190</v>
      </c>
      <c r="F11" s="47" t="s">
        <v>191</v>
      </c>
    </row>
    <row r="12">
      <c r="A12" s="49" t="s">
        <v>87</v>
      </c>
      <c r="B12" s="50" t="s">
        <v>88</v>
      </c>
      <c r="C12" s="80">
        <f>C13+C20+C48</f>
        <v>2191126</v>
      </c>
      <c r="D12" s="80">
        <f>D13+D20+D48</f>
        <v>2126688</v>
      </c>
      <c r="E12" s="80">
        <f>E13+E20+E48</f>
        <v>2117962.1100000003</v>
      </c>
      <c r="F12" s="81">
        <f>(E12*100)/D12</f>
        <v>99.58969580869409</v>
      </c>
    </row>
    <row r="13">
      <c r="A13" s="51" t="s">
        <v>89</v>
      </c>
      <c r="B13" s="52" t="s">
        <v>90</v>
      </c>
      <c r="C13" s="82">
        <f>C14+C16+C18</f>
        <v>1923880</v>
      </c>
      <c r="D13" s="82">
        <f>D14+D16+D18</f>
        <v>1881080</v>
      </c>
      <c r="E13" s="82">
        <f>E14+E16+E18</f>
        <v>1880108.4300000002</v>
      </c>
      <c r="F13" s="81">
        <f>(E13*100)/D13</f>
        <v>99.94835041571864</v>
      </c>
    </row>
    <row r="14">
      <c r="A14" s="53" t="s">
        <v>91</v>
      </c>
      <c r="B14" s="54" t="s">
        <v>92</v>
      </c>
      <c r="C14" s="83">
        <f>C15</f>
        <v>1607480</v>
      </c>
      <c r="D14" s="83">
        <f>D15</f>
        <v>1574444</v>
      </c>
      <c r="E14" s="83">
        <f>E15</f>
        <v>1574441.08</v>
      </c>
      <c r="F14" s="83">
        <f>(E14*100)/D14</f>
        <v>99.99981453770347</v>
      </c>
    </row>
    <row r="15">
      <c r="A15" s="55" t="s">
        <v>93</v>
      </c>
      <c r="B15" s="56" t="s">
        <v>94</v>
      </c>
      <c r="C15" s="84">
        <v>1607480</v>
      </c>
      <c r="D15" s="84">
        <v>1574444</v>
      </c>
      <c r="E15" s="84">
        <v>1574441.08</v>
      </c>
      <c r="F15" s="84"/>
    </row>
    <row r="16">
      <c r="A16" s="53" t="s">
        <v>95</v>
      </c>
      <c r="B16" s="54" t="s">
        <v>96</v>
      </c>
      <c r="C16" s="83">
        <f>C17</f>
        <v>45000</v>
      </c>
      <c r="D16" s="83">
        <f>D17</f>
        <v>49794</v>
      </c>
      <c r="E16" s="83">
        <f>E17</f>
        <v>48826.22</v>
      </c>
      <c r="F16" s="83">
        <f>(E16*100)/D16</f>
        <v>98.05643250190786</v>
      </c>
    </row>
    <row r="17">
      <c r="A17" s="55" t="s">
        <v>97</v>
      </c>
      <c r="B17" s="56" t="s">
        <v>96</v>
      </c>
      <c r="C17" s="84">
        <v>45000</v>
      </c>
      <c r="D17" s="84">
        <v>49794</v>
      </c>
      <c r="E17" s="84">
        <v>48826.22</v>
      </c>
      <c r="F17" s="84"/>
    </row>
    <row r="18">
      <c r="A18" s="53" t="s">
        <v>98</v>
      </c>
      <c r="B18" s="54" t="s">
        <v>99</v>
      </c>
      <c r="C18" s="83">
        <f>C19</f>
        <v>271400</v>
      </c>
      <c r="D18" s="83">
        <f>D19</f>
        <v>256842</v>
      </c>
      <c r="E18" s="83">
        <f>E19</f>
        <v>256841.13</v>
      </c>
      <c r="F18" s="83">
        <f>(E18*100)/D18</f>
        <v>99.99966127035297</v>
      </c>
    </row>
    <row r="19">
      <c r="A19" s="55" t="s">
        <v>100</v>
      </c>
      <c r="B19" s="56" t="s">
        <v>101</v>
      </c>
      <c r="C19" s="84">
        <v>271400</v>
      </c>
      <c r="D19" s="84">
        <v>256842</v>
      </c>
      <c r="E19" s="84">
        <v>256841.13</v>
      </c>
      <c r="F19" s="84"/>
    </row>
    <row r="20">
      <c r="A20" s="51" t="s">
        <v>102</v>
      </c>
      <c r="B20" s="52" t="s">
        <v>103</v>
      </c>
      <c r="C20" s="82">
        <f>C21+C25+C31+C41</f>
        <v>265927</v>
      </c>
      <c r="D20" s="82">
        <f>D21+D25+D31+D41</f>
        <v>244491</v>
      </c>
      <c r="E20" s="82">
        <f>E21+E25+E31+E41</f>
        <v>236737.30999999997</v>
      </c>
      <c r="F20" s="81">
        <f>(E20*100)/D20</f>
        <v>96.8286399090355</v>
      </c>
    </row>
    <row r="21">
      <c r="A21" s="53" t="s">
        <v>104</v>
      </c>
      <c r="B21" s="54" t="s">
        <v>105</v>
      </c>
      <c r="C21" s="83">
        <f>C22+C23+C24</f>
        <v>42500</v>
      </c>
      <c r="D21" s="83">
        <f>D22+D23+D24</f>
        <v>37104</v>
      </c>
      <c r="E21" s="83">
        <f>E22+E23+E24</f>
        <v>36269.899999999994</v>
      </c>
      <c r="F21" s="83">
        <f>(E21*100)/D21</f>
        <v>97.75199439413541</v>
      </c>
    </row>
    <row r="22">
      <c r="A22" s="55" t="s">
        <v>106</v>
      </c>
      <c r="B22" s="56" t="s">
        <v>107</v>
      </c>
      <c r="C22" s="84">
        <v>5000</v>
      </c>
      <c r="D22" s="84">
        <v>3900</v>
      </c>
      <c r="E22" s="84">
        <v>3894.6</v>
      </c>
      <c r="F22" s="84"/>
    </row>
    <row r="23">
      <c r="A23" s="55" t="s">
        <v>108</v>
      </c>
      <c r="B23" s="56" t="s">
        <v>109</v>
      </c>
      <c r="C23" s="84">
        <v>31000</v>
      </c>
      <c r="D23" s="84">
        <v>27104</v>
      </c>
      <c r="E23" s="84">
        <v>27103.8</v>
      </c>
      <c r="F23" s="84"/>
    </row>
    <row r="24">
      <c r="A24" s="55" t="s">
        <v>110</v>
      </c>
      <c r="B24" s="56" t="s">
        <v>111</v>
      </c>
      <c r="C24" s="84">
        <v>6500</v>
      </c>
      <c r="D24" s="84">
        <v>6100</v>
      </c>
      <c r="E24" s="84">
        <v>5271.5</v>
      </c>
      <c r="F24" s="84"/>
    </row>
    <row r="25">
      <c r="A25" s="53" t="s">
        <v>112</v>
      </c>
      <c r="B25" s="54" t="s">
        <v>113</v>
      </c>
      <c r="C25" s="83">
        <f>C26+C27+C28+C29+C30</f>
        <v>119200</v>
      </c>
      <c r="D25" s="83">
        <f>D26+D27+D28+D29+D30</f>
        <v>112060</v>
      </c>
      <c r="E25" s="83">
        <f>E26+E27+E28+E29+E30</f>
        <v>106440.82999999999</v>
      </c>
      <c r="F25" s="83">
        <f>(E25*100)/D25</f>
        <v>94.9855702302338</v>
      </c>
    </row>
    <row r="26">
      <c r="A26" s="55" t="s">
        <v>114</v>
      </c>
      <c r="B26" s="56" t="s">
        <v>115</v>
      </c>
      <c r="C26" s="84">
        <v>13500</v>
      </c>
      <c r="D26" s="84">
        <v>10500</v>
      </c>
      <c r="E26" s="84">
        <v>9901.5</v>
      </c>
      <c r="F26" s="84"/>
    </row>
    <row r="27">
      <c r="A27" s="55" t="s">
        <v>116</v>
      </c>
      <c r="B27" s="56" t="s">
        <v>117</v>
      </c>
      <c r="C27" s="84">
        <v>103000</v>
      </c>
      <c r="D27" s="84">
        <v>101000</v>
      </c>
      <c r="E27" s="84">
        <v>96030.5</v>
      </c>
      <c r="F27" s="84"/>
    </row>
    <row r="28">
      <c r="A28" s="55" t="s">
        <v>118</v>
      </c>
      <c r="B28" s="56" t="s">
        <v>119</v>
      </c>
      <c r="C28" s="84">
        <v>1000</v>
      </c>
      <c r="D28" s="84">
        <v>200</v>
      </c>
      <c r="E28" s="84">
        <v>186.87</v>
      </c>
      <c r="F28" s="84"/>
    </row>
    <row r="29">
      <c r="A29" s="55" t="s">
        <v>120</v>
      </c>
      <c r="B29" s="56" t="s">
        <v>121</v>
      </c>
      <c r="C29" s="84">
        <v>1500</v>
      </c>
      <c r="D29" s="84">
        <v>160</v>
      </c>
      <c r="E29" s="84">
        <v>135.98</v>
      </c>
      <c r="F29" s="84"/>
    </row>
    <row r="30">
      <c r="A30" s="55" t="s">
        <v>122</v>
      </c>
      <c r="B30" s="56" t="s">
        <v>123</v>
      </c>
      <c r="C30" s="84">
        <v>200</v>
      </c>
      <c r="D30" s="84">
        <v>200</v>
      </c>
      <c r="E30" s="84">
        <v>185.98</v>
      </c>
      <c r="F30" s="84"/>
    </row>
    <row r="31">
      <c r="A31" s="53" t="s">
        <v>124</v>
      </c>
      <c r="B31" s="54" t="s">
        <v>125</v>
      </c>
      <c r="C31" s="83">
        <f>C32+C33+C34+C35+C36+C37+C38+C39+C40</f>
        <v>102000</v>
      </c>
      <c r="D31" s="83">
        <f>D32+D33+D34+D35+D36+D37+D38+D39+D40</f>
        <v>93120</v>
      </c>
      <c r="E31" s="83">
        <f>E32+E33+E34+E35+E36+E37+E38+E39+E40</f>
        <v>91886.98999999998</v>
      </c>
      <c r="F31" s="83">
        <f>(E31*100)/D31</f>
        <v>98.67589132302406</v>
      </c>
    </row>
    <row r="32">
      <c r="A32" s="55" t="s">
        <v>126</v>
      </c>
      <c r="B32" s="56" t="s">
        <v>127</v>
      </c>
      <c r="C32" s="84">
        <v>31500</v>
      </c>
      <c r="D32" s="84">
        <v>29000</v>
      </c>
      <c r="E32" s="84">
        <v>28983.53</v>
      </c>
      <c r="F32" s="84"/>
    </row>
    <row r="33">
      <c r="A33" s="55" t="s">
        <v>128</v>
      </c>
      <c r="B33" s="56" t="s">
        <v>129</v>
      </c>
      <c r="C33" s="84">
        <v>9000</v>
      </c>
      <c r="D33" s="84">
        <v>9300</v>
      </c>
      <c r="E33" s="84">
        <v>9299.95</v>
      </c>
      <c r="F33" s="84"/>
    </row>
    <row r="34">
      <c r="A34" s="55" t="s">
        <v>130</v>
      </c>
      <c r="B34" s="56" t="s">
        <v>131</v>
      </c>
      <c r="C34" s="84">
        <v>1500</v>
      </c>
      <c r="D34" s="84">
        <v>1320</v>
      </c>
      <c r="E34" s="84">
        <v>1255</v>
      </c>
      <c r="F34" s="84"/>
    </row>
    <row r="35">
      <c r="A35" s="55" t="s">
        <v>132</v>
      </c>
      <c r="B35" s="56" t="s">
        <v>133</v>
      </c>
      <c r="C35" s="84">
        <v>28000</v>
      </c>
      <c r="D35" s="84">
        <v>26800</v>
      </c>
      <c r="E35" s="84">
        <v>26114.1</v>
      </c>
      <c r="F35" s="84"/>
    </row>
    <row r="36">
      <c r="A36" s="55" t="s">
        <v>134</v>
      </c>
      <c r="B36" s="56" t="s">
        <v>135</v>
      </c>
      <c r="C36" s="84">
        <v>9000</v>
      </c>
      <c r="D36" s="84">
        <v>8100</v>
      </c>
      <c r="E36" s="84">
        <v>8087.23</v>
      </c>
      <c r="F36" s="84"/>
    </row>
    <row r="37">
      <c r="A37" s="55" t="s">
        <v>136</v>
      </c>
      <c r="B37" s="56" t="s">
        <v>137</v>
      </c>
      <c r="C37" s="84">
        <v>6000</v>
      </c>
      <c r="D37" s="84">
        <v>5400</v>
      </c>
      <c r="E37" s="84">
        <v>5306.69</v>
      </c>
      <c r="F37" s="84"/>
    </row>
    <row r="38">
      <c r="A38" s="55" t="s">
        <v>138</v>
      </c>
      <c r="B38" s="56" t="s">
        <v>139</v>
      </c>
      <c r="C38" s="84">
        <v>10000</v>
      </c>
      <c r="D38" s="84">
        <v>7600</v>
      </c>
      <c r="E38" s="84">
        <v>7414.29</v>
      </c>
      <c r="F38" s="84"/>
    </row>
    <row r="39">
      <c r="A39" s="55" t="s">
        <v>140</v>
      </c>
      <c r="B39" s="56" t="s">
        <v>141</v>
      </c>
      <c r="C39" s="84">
        <v>1000</v>
      </c>
      <c r="D39" s="84">
        <v>600</v>
      </c>
      <c r="E39" s="84">
        <v>488.67</v>
      </c>
      <c r="F39" s="84"/>
    </row>
    <row r="40">
      <c r="A40" s="55" t="s">
        <v>142</v>
      </c>
      <c r="B40" s="56" t="s">
        <v>143</v>
      </c>
      <c r="C40" s="84">
        <v>6000</v>
      </c>
      <c r="D40" s="84">
        <v>5000</v>
      </c>
      <c r="E40" s="84">
        <v>4937.53</v>
      </c>
      <c r="F40" s="84"/>
    </row>
    <row r="41">
      <c r="A41" s="53" t="s">
        <v>144</v>
      </c>
      <c r="B41" s="54" t="s">
        <v>145</v>
      </c>
      <c r="C41" s="83">
        <f>C42+C43+C44+C45+C46+C47</f>
        <v>2227</v>
      </c>
      <c r="D41" s="83">
        <f>D42+D43+D44+D45+D46+D47</f>
        <v>2207</v>
      </c>
      <c r="E41" s="83">
        <f>E42+E43+E44+E45+E46+E47</f>
        <v>2139.59</v>
      </c>
      <c r="F41" s="83">
        <f>(E41*100)/D41</f>
        <v>96.94562754870866</v>
      </c>
    </row>
    <row r="42">
      <c r="A42" s="55" t="s">
        <v>146</v>
      </c>
      <c r="B42" s="56" t="s">
        <v>147</v>
      </c>
      <c r="C42" s="84">
        <v>500</v>
      </c>
      <c r="D42" s="84">
        <v>527</v>
      </c>
      <c r="E42" s="84">
        <v>526.17</v>
      </c>
      <c r="F42" s="84"/>
    </row>
    <row r="43">
      <c r="A43" s="55" t="s">
        <v>148</v>
      </c>
      <c r="B43" s="56" t="s">
        <v>149</v>
      </c>
      <c r="C43" s="84">
        <v>1000</v>
      </c>
      <c r="D43" s="84">
        <v>1000</v>
      </c>
      <c r="E43" s="84">
        <v>1000</v>
      </c>
      <c r="F43" s="84"/>
    </row>
    <row r="44">
      <c r="A44" s="55" t="s">
        <v>193</v>
      </c>
      <c r="B44" s="56" t="s">
        <v>194</v>
      </c>
      <c r="C44" s="84">
        <v>0</v>
      </c>
      <c r="D44" s="84">
        <v>0</v>
      </c>
      <c r="E44" s="84">
        <v>0</v>
      </c>
      <c r="F44" s="84"/>
    </row>
    <row r="45">
      <c r="A45" s="55" t="s">
        <v>150</v>
      </c>
      <c r="B45" s="56" t="s">
        <v>151</v>
      </c>
      <c r="C45" s="84">
        <v>127</v>
      </c>
      <c r="D45" s="84">
        <v>128</v>
      </c>
      <c r="E45" s="84">
        <v>127.44</v>
      </c>
      <c r="F45" s="84"/>
    </row>
    <row r="46">
      <c r="A46" s="55" t="s">
        <v>195</v>
      </c>
      <c r="B46" s="56" t="s">
        <v>196</v>
      </c>
      <c r="C46" s="84">
        <v>0</v>
      </c>
      <c r="D46" s="84">
        <v>0</v>
      </c>
      <c r="E46" s="84">
        <v>0</v>
      </c>
      <c r="F46" s="84"/>
    </row>
    <row r="47">
      <c r="A47" s="55" t="s">
        <v>152</v>
      </c>
      <c r="B47" s="56" t="s">
        <v>145</v>
      </c>
      <c r="C47" s="84">
        <v>600</v>
      </c>
      <c r="D47" s="84">
        <v>552</v>
      </c>
      <c r="E47" s="84">
        <v>485.98</v>
      </c>
      <c r="F47" s="84"/>
    </row>
    <row r="48">
      <c r="A48" s="51" t="s">
        <v>153</v>
      </c>
      <c r="B48" s="52" t="s">
        <v>154</v>
      </c>
      <c r="C48" s="82">
        <f>C49+C51</f>
        <v>1319</v>
      </c>
      <c r="D48" s="82">
        <f>D49+D51</f>
        <v>1117</v>
      </c>
      <c r="E48" s="82">
        <f>E49+E51</f>
        <v>1116.37</v>
      </c>
      <c r="F48" s="81">
        <f>(E48*100)/D48</f>
        <v>99.94359892569382</v>
      </c>
    </row>
    <row r="49">
      <c r="A49" s="53" t="s">
        <v>155</v>
      </c>
      <c r="B49" s="54" t="s">
        <v>156</v>
      </c>
      <c r="C49" s="83">
        <f>C50</f>
        <v>319</v>
      </c>
      <c r="D49" s="83">
        <f>D50</f>
        <v>171</v>
      </c>
      <c r="E49" s="83">
        <f>E50</f>
        <v>170.88</v>
      </c>
      <c r="F49" s="83">
        <f>(E49*100)/D49</f>
        <v>99.9298245614035</v>
      </c>
    </row>
    <row r="50">
      <c r="A50" s="55" t="s">
        <v>157</v>
      </c>
      <c r="B50" s="56" t="s">
        <v>158</v>
      </c>
      <c r="C50" s="84">
        <v>319</v>
      </c>
      <c r="D50" s="84">
        <v>171</v>
      </c>
      <c r="E50" s="84">
        <v>170.88</v>
      </c>
      <c r="F50" s="84"/>
    </row>
    <row r="51">
      <c r="A51" s="53" t="s">
        <v>159</v>
      </c>
      <c r="B51" s="54" t="s">
        <v>160</v>
      </c>
      <c r="C51" s="83">
        <f>C52</f>
        <v>1000</v>
      </c>
      <c r="D51" s="83">
        <f>D52</f>
        <v>946</v>
      </c>
      <c r="E51" s="83">
        <f>E52</f>
        <v>945.49</v>
      </c>
      <c r="F51" s="83">
        <f>(E51*100)/D51</f>
        <v>99.946088794926</v>
      </c>
    </row>
    <row r="52">
      <c r="A52" s="55" t="s">
        <v>161</v>
      </c>
      <c r="B52" s="56" t="s">
        <v>162</v>
      </c>
      <c r="C52" s="84">
        <v>1000</v>
      </c>
      <c r="D52" s="84">
        <v>946</v>
      </c>
      <c r="E52" s="84">
        <v>945.49</v>
      </c>
      <c r="F52" s="84"/>
    </row>
    <row r="53">
      <c r="A53" s="49" t="s">
        <v>163</v>
      </c>
      <c r="B53" s="50" t="s">
        <v>164</v>
      </c>
      <c r="C53" s="80">
        <f>C54+C59</f>
        <v>6100</v>
      </c>
      <c r="D53" s="80">
        <f>D54+D59</f>
        <v>5660</v>
      </c>
      <c r="E53" s="80">
        <f>E54+E59</f>
        <v>5590.42</v>
      </c>
      <c r="F53" s="81">
        <f>(E53*100)/D53</f>
        <v>98.77067137809188</v>
      </c>
    </row>
    <row r="54">
      <c r="A54" s="51" t="s">
        <v>165</v>
      </c>
      <c r="B54" s="52" t="s">
        <v>166</v>
      </c>
      <c r="C54" s="82">
        <f>C55+C57</f>
        <v>6100</v>
      </c>
      <c r="D54" s="82">
        <f>D55+D57</f>
        <v>5660</v>
      </c>
      <c r="E54" s="82">
        <f>E55+E57</f>
        <v>5590.42</v>
      </c>
      <c r="F54" s="81">
        <f>(E54*100)/D54</f>
        <v>98.77067137809188</v>
      </c>
    </row>
    <row r="55">
      <c r="A55" s="53" t="s">
        <v>167</v>
      </c>
      <c r="B55" s="54" t="s">
        <v>168</v>
      </c>
      <c r="C55" s="83">
        <f>C56</f>
        <v>2500</v>
      </c>
      <c r="D55" s="83">
        <f>D56</f>
        <v>2340</v>
      </c>
      <c r="E55" s="83">
        <f>E56</f>
        <v>2278.54</v>
      </c>
      <c r="F55" s="83">
        <f>(E55*100)/D55</f>
        <v>97.37350427350427</v>
      </c>
    </row>
    <row r="56">
      <c r="A56" s="55" t="s">
        <v>169</v>
      </c>
      <c r="B56" s="56" t="s">
        <v>170</v>
      </c>
      <c r="C56" s="84">
        <v>2500</v>
      </c>
      <c r="D56" s="84">
        <v>2340</v>
      </c>
      <c r="E56" s="84">
        <v>2278.54</v>
      </c>
      <c r="F56" s="84"/>
    </row>
    <row r="57">
      <c r="A57" s="53" t="s">
        <v>171</v>
      </c>
      <c r="B57" s="54" t="s">
        <v>172</v>
      </c>
      <c r="C57" s="83">
        <f>C58</f>
        <v>3600</v>
      </c>
      <c r="D57" s="83">
        <f>D58</f>
        <v>3320</v>
      </c>
      <c r="E57" s="83">
        <f>E58</f>
        <v>3311.88</v>
      </c>
      <c r="F57" s="83">
        <f>(E57*100)/D57</f>
        <v>99.75542168674698</v>
      </c>
    </row>
    <row r="58">
      <c r="A58" s="55" t="s">
        <v>173</v>
      </c>
      <c r="B58" s="56" t="s">
        <v>174</v>
      </c>
      <c r="C58" s="84">
        <v>3600</v>
      </c>
      <c r="D58" s="84">
        <v>3320</v>
      </c>
      <c r="E58" s="84">
        <v>3311.88</v>
      </c>
      <c r="F58" s="84"/>
    </row>
    <row r="59">
      <c r="A59" s="51" t="s">
        <v>197</v>
      </c>
      <c r="B59" s="52" t="s">
        <v>198</v>
      </c>
      <c r="C59" s="82">
        <f>C60</f>
        <v>0</v>
      </c>
      <c r="D59" s="82">
        <f>D60</f>
        <v>0</v>
      </c>
      <c r="E59" s="82">
        <f>E60</f>
        <v>0</v>
      </c>
      <c r="F59" s="81" t="e">
        <f>(E59*100)/D59</f>
        <v>#DIV/0!</v>
      </c>
    </row>
    <row r="60">
      <c r="A60" s="53" t="s">
        <v>199</v>
      </c>
      <c r="B60" s="54" t="s">
        <v>200</v>
      </c>
      <c r="C60" s="83">
        <f>C61</f>
        <v>0</v>
      </c>
      <c r="D60" s="83">
        <f>D61</f>
        <v>0</v>
      </c>
      <c r="E60" s="83">
        <f>E61</f>
        <v>0</v>
      </c>
      <c r="F60" s="83" t="e">
        <f>(E60*100)/D60</f>
        <v>#DIV/0!</v>
      </c>
    </row>
    <row r="61">
      <c r="A61" s="55" t="s">
        <v>201</v>
      </c>
      <c r="B61" s="56" t="s">
        <v>200</v>
      </c>
      <c r="C61" s="84">
        <v>0</v>
      </c>
      <c r="D61" s="84">
        <v>0</v>
      </c>
      <c r="E61" s="84">
        <v>0</v>
      </c>
      <c r="F61" s="84"/>
    </row>
    <row r="62">
      <c r="A62" s="49" t="s">
        <v>71</v>
      </c>
      <c r="B62" s="50" t="s">
        <v>72</v>
      </c>
      <c r="C62" s="80">
        <f>C63</f>
        <v>2197226</v>
      </c>
      <c r="D62" s="80">
        <f>D63</f>
        <v>2132348</v>
      </c>
      <c r="E62" s="80">
        <f>E63</f>
        <v>2123552.53</v>
      </c>
      <c r="F62" s="81">
        <f>(E62*100)/D62</f>
        <v>99.58752183039542</v>
      </c>
    </row>
    <row r="63">
      <c r="A63" s="51" t="s">
        <v>79</v>
      </c>
      <c r="B63" s="52" t="s">
        <v>80</v>
      </c>
      <c r="C63" s="82">
        <f>C64</f>
        <v>2197226</v>
      </c>
      <c r="D63" s="82">
        <f>D64</f>
        <v>2132348</v>
      </c>
      <c r="E63" s="82">
        <f>E64</f>
        <v>2123552.53</v>
      </c>
      <c r="F63" s="81">
        <f>(E63*100)/D63</f>
        <v>99.58752183039542</v>
      </c>
    </row>
    <row r="64">
      <c r="A64" s="53" t="s">
        <v>81</v>
      </c>
      <c r="B64" s="54" t="s">
        <v>82</v>
      </c>
      <c r="C64" s="83">
        <f>C65+C66</f>
        <v>2197226</v>
      </c>
      <c r="D64" s="83">
        <f>D65+D66</f>
        <v>2132348</v>
      </c>
      <c r="E64" s="83">
        <f>E65+E66</f>
        <v>2123552.53</v>
      </c>
      <c r="F64" s="83">
        <f>(E64*100)/D64</f>
        <v>99.58752183039542</v>
      </c>
    </row>
    <row r="65">
      <c r="A65" s="55" t="s">
        <v>83</v>
      </c>
      <c r="B65" s="56" t="s">
        <v>84</v>
      </c>
      <c r="C65" s="84">
        <v>2191126</v>
      </c>
      <c r="D65" s="84">
        <v>2126688</v>
      </c>
      <c r="E65" s="84">
        <v>2117962.11</v>
      </c>
      <c r="F65" s="84"/>
    </row>
    <row r="66">
      <c r="A66" s="55" t="s">
        <v>85</v>
      </c>
      <c r="B66" s="56" t="s">
        <v>86</v>
      </c>
      <c r="C66" s="84">
        <v>6100</v>
      </c>
      <c r="D66" s="84">
        <v>5660</v>
      </c>
      <c r="E66" s="84">
        <v>5590.42</v>
      </c>
      <c r="F66" s="84"/>
    </row>
    <row r="67">
      <c r="A67" s="48" t="s">
        <v>185</v>
      </c>
      <c r="B67" s="48" t="s">
        <v>192</v>
      </c>
      <c r="C67" s="78"/>
      <c r="D67" s="78"/>
      <c r="E67" s="78"/>
      <c r="F67" s="79" t="e">
        <f>(E67*100)/D67</f>
        <v>#DIV/0!</v>
      </c>
    </row>
    <row r="68">
      <c r="A68" s="49" t="s">
        <v>87</v>
      </c>
      <c r="B68" s="50" t="s">
        <v>88</v>
      </c>
      <c r="C68" s="80">
        <f>C69</f>
        <v>1000</v>
      </c>
      <c r="D68" s="80">
        <f>D69</f>
        <v>1000</v>
      </c>
      <c r="E68" s="80">
        <f>E69</f>
        <v>1235</v>
      </c>
      <c r="F68" s="81">
        <f>(E68*100)/D68</f>
        <v>123.5</v>
      </c>
    </row>
    <row r="69">
      <c r="A69" s="51" t="s">
        <v>102</v>
      </c>
      <c r="B69" s="52" t="s">
        <v>103</v>
      </c>
      <c r="C69" s="82">
        <f>C70+C72+C74</f>
        <v>1000</v>
      </c>
      <c r="D69" s="82">
        <f>D70+D72+D74</f>
        <v>1000</v>
      </c>
      <c r="E69" s="82">
        <f>E70+E72+E74</f>
        <v>1235</v>
      </c>
      <c r="F69" s="81">
        <f>(E69*100)/D69</f>
        <v>123.5</v>
      </c>
    </row>
    <row r="70">
      <c r="A70" s="53" t="s">
        <v>112</v>
      </c>
      <c r="B70" s="54" t="s">
        <v>113</v>
      </c>
      <c r="C70" s="83">
        <f>C71</f>
        <v>0</v>
      </c>
      <c r="D70" s="83">
        <f>D71</f>
        <v>0</v>
      </c>
      <c r="E70" s="83">
        <f>E71</f>
        <v>0</v>
      </c>
      <c r="F70" s="83" t="e">
        <f>(E70*100)/D70</f>
        <v>#DIV/0!</v>
      </c>
    </row>
    <row r="71">
      <c r="A71" s="55" t="s">
        <v>114</v>
      </c>
      <c r="B71" s="56" t="s">
        <v>115</v>
      </c>
      <c r="C71" s="84">
        <v>0</v>
      </c>
      <c r="D71" s="84">
        <v>0</v>
      </c>
      <c r="E71" s="84">
        <v>0</v>
      </c>
      <c r="F71" s="84"/>
    </row>
    <row r="72">
      <c r="A72" s="53" t="s">
        <v>124</v>
      </c>
      <c r="B72" s="54" t="s">
        <v>125</v>
      </c>
      <c r="C72" s="83">
        <f>C73</f>
        <v>0</v>
      </c>
      <c r="D72" s="83">
        <f>D73</f>
        <v>0</v>
      </c>
      <c r="E72" s="83">
        <f>E73</f>
        <v>0</v>
      </c>
      <c r="F72" s="83" t="e">
        <f>(E72*100)/D72</f>
        <v>#DIV/0!</v>
      </c>
    </row>
    <row r="73">
      <c r="A73" s="55" t="s">
        <v>134</v>
      </c>
      <c r="B73" s="56" t="s">
        <v>135</v>
      </c>
      <c r="C73" s="84">
        <v>0</v>
      </c>
      <c r="D73" s="84">
        <v>0</v>
      </c>
      <c r="E73" s="84">
        <v>0</v>
      </c>
      <c r="F73" s="84"/>
    </row>
    <row r="74">
      <c r="A74" s="53" t="s">
        <v>144</v>
      </c>
      <c r="B74" s="54" t="s">
        <v>145</v>
      </c>
      <c r="C74" s="83">
        <f>C75</f>
        <v>1000</v>
      </c>
      <c r="D74" s="83">
        <f>D75</f>
        <v>1000</v>
      </c>
      <c r="E74" s="83">
        <f>E75</f>
        <v>1235</v>
      </c>
      <c r="F74" s="83">
        <f>(E74*100)/D74</f>
        <v>123.5</v>
      </c>
    </row>
    <row r="75">
      <c r="A75" s="55" t="s">
        <v>148</v>
      </c>
      <c r="B75" s="56" t="s">
        <v>149</v>
      </c>
      <c r="C75" s="84">
        <v>1000</v>
      </c>
      <c r="D75" s="84">
        <v>1000</v>
      </c>
      <c r="E75" s="84">
        <v>1235</v>
      </c>
      <c r="F75" s="84"/>
    </row>
    <row r="76">
      <c r="A76" s="49" t="s">
        <v>71</v>
      </c>
      <c r="B76" s="50" t="s">
        <v>72</v>
      </c>
      <c r="C76" s="80">
        <f>C77</f>
        <v>1000</v>
      </c>
      <c r="D76" s="80">
        <f>D77</f>
        <v>1000</v>
      </c>
      <c r="E76" s="80">
        <f>E77</f>
        <v>1218.6</v>
      </c>
      <c r="F76" s="81">
        <f>(E76*100)/D76</f>
        <v>121.86</v>
      </c>
    </row>
    <row r="77">
      <c r="A77" s="51" t="s">
        <v>73</v>
      </c>
      <c r="B77" s="52" t="s">
        <v>74</v>
      </c>
      <c r="C77" s="82">
        <f>C78</f>
        <v>1000</v>
      </c>
      <c r="D77" s="82">
        <f>D78</f>
        <v>1000</v>
      </c>
      <c r="E77" s="82">
        <f>E78</f>
        <v>1218.6</v>
      </c>
      <c r="F77" s="81">
        <f>(E77*100)/D77</f>
        <v>121.86</v>
      </c>
    </row>
    <row r="78">
      <c r="A78" s="53" t="s">
        <v>75</v>
      </c>
      <c r="B78" s="54" t="s">
        <v>76</v>
      </c>
      <c r="C78" s="83">
        <f>C79</f>
        <v>1000</v>
      </c>
      <c r="D78" s="83">
        <f>D79</f>
        <v>1000</v>
      </c>
      <c r="E78" s="83">
        <f>E79</f>
        <v>1218.6</v>
      </c>
      <c r="F78" s="83">
        <f>(E78*100)/D78</f>
        <v>121.86</v>
      </c>
    </row>
    <row r="79">
      <c r="A79" s="55" t="s">
        <v>77</v>
      </c>
      <c r="B79" s="56" t="s">
        <v>78</v>
      </c>
      <c r="C79" s="84">
        <v>1000</v>
      </c>
      <c r="D79" s="84">
        <v>1000</v>
      </c>
      <c r="E79" s="84">
        <v>1218.6</v>
      </c>
      <c r="F79" s="84"/>
    </row>
    <row r="80">
      <c r="A80" s="48" t="s">
        <v>89</v>
      </c>
      <c r="B80" s="48" t="s">
        <v>202</v>
      </c>
      <c r="C80" s="78"/>
      <c r="D80" s="78"/>
      <c r="E80" s="78"/>
      <c r="F80" s="79" t="e">
        <f>(E80*100)/D80</f>
        <v>#DIV/0!</v>
      </c>
    </row>
    <row r="81">
      <c r="A81" s="49" t="s">
        <v>71</v>
      </c>
      <c r="B81" s="50" t="s">
        <v>72</v>
      </c>
      <c r="C81" s="80">
        <f>C82</f>
        <v>0</v>
      </c>
      <c r="D81" s="80">
        <f>D82</f>
        <v>0</v>
      </c>
      <c r="E81" s="80">
        <f>E82</f>
        <v>0</v>
      </c>
      <c r="F81" s="81" t="e">
        <f>(E81*100)/D81</f>
        <v>#DIV/0!</v>
      </c>
    </row>
    <row r="82">
      <c r="A82" s="51" t="s">
        <v>204</v>
      </c>
      <c r="B82" s="52" t="s">
        <v>205</v>
      </c>
      <c r="C82" s="82">
        <f>C83</f>
        <v>0</v>
      </c>
      <c r="D82" s="82">
        <f>D83</f>
        <v>0</v>
      </c>
      <c r="E82" s="82">
        <f>E83</f>
        <v>0</v>
      </c>
      <c r="F82" s="81" t="e">
        <f>(E82*100)/D82</f>
        <v>#DIV/0!</v>
      </c>
    </row>
    <row r="83">
      <c r="A83" s="53" t="s">
        <v>206</v>
      </c>
      <c r="B83" s="54" t="s">
        <v>207</v>
      </c>
      <c r="C83" s="83">
        <f>C84</f>
        <v>0</v>
      </c>
      <c r="D83" s="83">
        <f>D84</f>
        <v>0</v>
      </c>
      <c r="E83" s="83">
        <f>E84</f>
        <v>0</v>
      </c>
      <c r="F83" s="83" t="e">
        <f>(E83*100)/D83</f>
        <v>#DIV/0!</v>
      </c>
    </row>
    <row r="84">
      <c r="A84" s="55" t="s">
        <v>208</v>
      </c>
      <c r="B84" s="56" t="s">
        <v>209</v>
      </c>
      <c r="C84" s="84">
        <v>0</v>
      </c>
      <c r="D84" s="84">
        <v>0</v>
      </c>
      <c r="E84" s="84">
        <v>0</v>
      </c>
      <c r="F84" s="84"/>
    </row>
    <row r="85">
      <c r="A85" s="48" t="s">
        <v>186</v>
      </c>
      <c r="B85" s="48" t="s">
        <v>203</v>
      </c>
      <c r="C85" s="78"/>
      <c r="D85" s="78"/>
      <c r="E85" s="78"/>
      <c r="F85" s="79" t="e">
        <f>(E85*100)/D85</f>
        <v>#DIV/0!</v>
      </c>
    </row>
    <row r="86" spans="1:6" s="57" customFormat="1" x14ac:dyDescent="0.2"/>
    <row r="87" spans="1:6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pans="1:3" s="57" customFormat="1" x14ac:dyDescent="0.2"/>
    <row r="1225" spans="1:3" s="57" customFormat="1" x14ac:dyDescent="0.2"/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