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9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<sst xmlns="http://schemas.openxmlformats.org/spreadsheetml/2006/main" count="506" uniqueCount="219">
  <si>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</si>
  <si>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</si>
  <si>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</si>
  <si>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</si>
  <si>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</si>
  <si>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</si>
  <si>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</si>
  <si>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</si>
  <si>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</si>
  <si>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</si>
  <si>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</si>
  <si>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</si>
  <si>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</si>
  <si>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</si>
  <si>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</si>
  <si>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</si>
  <si>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</si>
  <si>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</si>
  <si>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</si>
  <si>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</si>
  <si>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</si>
  <si>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</si>
  <si>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</si>
  <si>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</si>
  <si>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</si>
  <si>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</si>
  <si>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</si>
  <si>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</si>
  <si>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</si>
  <si>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</si>
  <si>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</si>
  <si>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</si>
  <si>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</si>
  <si>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</si>
  <si>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</si>
  <si>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</si>
  <si>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</si>
  <si>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</si>
  <si>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</si>
  <si>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</si>
  <si>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</si>
  <si>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</si>
  <si>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</si>
  <si>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</si>
  <si>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</si>
  <si>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</si>
  <si>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</si>
  <si>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</si>
  <si>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</si>
  <si>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</si>
  <si>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</si>
  <si>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</si>
  <si>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</si>
  <si>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</si>
  <si>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</si>
  <si>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</si>
  <si>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</si>
  <si>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</si>
  <si>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</si>
  <si>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</si>
  <si>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</si>
  <si>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</si>
  <si>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</si>
  <si>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</si>
  <si>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</si>
  <si>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</si>
  <si>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</si>
  <si>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</si>
  <si>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</si>
  <si>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</si>
  <si>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</si>
  <si>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</si>
  <si>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</si>
  <si>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</si>
  <si>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</si>
  <si>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</si>
  <si>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</si>
  <si>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</si>
  <si>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</si>
  <si>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</si>
  <si>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</si>
  <si>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</si>
  <si>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</si>
  <si>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</si>
  <si>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</si>
  <si>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</si>
  <si>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</si>
  <si>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</si>
  <si>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</si>
  <si>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</si>
  <si>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</si>
  <si>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</si>
  <si>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</si>
  <si>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</si>
  <si>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</si>
  <si>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</si>
  <si>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</si>
  <si>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</si>
  <si>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</si>
  <si>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</si>
  <si>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</si>
  <si>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</si>
  <si>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</si>
  <si>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</si>
  <si>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</si>
  <si>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</si>
  <si>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</si>
  <si>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</si>
  <si>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</si>
  <si>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</si>
  <si>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</si>
  <si>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</si>
  <si>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</si>
  <si>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</si>
  <si>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</si>
  <si>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</si>
  <si>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</si>
  <si>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</si>
  <si>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</si>
  <si>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</si>
  <si>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</si>
  <si>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</si>
  <si>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</si>
  <si>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</si>
  <si>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</si>
  <si>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</si>
  <si>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</si>
  <si>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</si>
  <si>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</si>
  <si>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</si>
  <si>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</si>
  <si>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</si>
  <si>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</si>
  <si>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</si>
  <si>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</si>
  <si>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</si>
  <si>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</si>
  <si>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</si>
  <si>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</si>
  <si>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</si>
  <si>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</si>
  <si>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</si>
  <si>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</si>
  <si>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</si>
  <si>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</si>
  <si>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</si>
  <si>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</si>
  <si>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</si>
  <si>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</si>
  <si>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</si>
  <si>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</si>
  <si>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</si>
  <si>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</si>
  <si>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</si>
  <si>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</si>
  <si>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</si>
  <si>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</si>
  <si>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</si>
  <si>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</si>
  <si>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</si>
  <si>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</si>
  <si>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</si>
  <si>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3294</t>
  </si>
  <si>
    <t xml:space="preserve">ČLANARINE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</si>
  <si>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</si>
  <si>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</si>
  <si>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</si>
  <si>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</si>
  <si>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</si>
  <si>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</si>
  <si>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</si>
  <si>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</si>
  <si>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</si>
  <si>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</si>
  <si>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</si>
  <si>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</si>
  <si>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</si>
  <si>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</si>
  <si>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</si>
  <si>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</si>
  <si>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</si>
  <si>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</si>
  <si>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</si>
  <si>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</si>
  <si>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</si>
  <si>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</si>
  <si>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</si>
  <si>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4222</t>
  </si>
  <si>
    <t xml:space="preserve">KOMUNIKACIJSKA OPREMA</t>
  </si>
  <si>
    <t xml:space="preserve">4223</t>
  </si>
  <si>
    <t xml:space="preserve">OPREMA ZA ODRŽAVANJE I ZAŠTITU</t>
  </si>
  <si>
    <t xml:space="preserve">4225</t>
  </si>
  <si>
    <t xml:space="preserve">INSTRUMENTI, UREĐAJI I STROJEVI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</si>
  <si>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</si>
  <si>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</si>
  <si>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</si>
  <si>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</si>
  <si>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</si>
  <si>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</si>
  <si>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</si>
  <si>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</si>
  <si>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4 Prihodi za posebne namjene</t>
  </si>
  <si>
    <t xml:space="preserve">43 Ostali prihodi za posebne namjene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</si>
  <si>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</si>
  <si>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</si>
  <si>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</si>
  <si>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70 Trgovački sudovi</t>
  </si>
  <si>
    <t xml:space="preserve">20735 ZAGREB TRGOVAČKI SUD</t>
  </si>
  <si>
    <t xml:space="preserve">2803 Vođenje sudskih postupaka</t>
  </si>
  <si>
    <t xml:space="preserve">11</t>
  </si>
  <si>
    <t xml:space="preserve">43</t>
  </si>
  <si>
    <t xml:space="preserve">A639000</t>
  </si>
  <si>
    <t xml:space="preserve">Vođenje sudskih postupaka iz nadležnosti trgovačkih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</si>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</sst>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8560948.55</v>
      </c>
      <c r="H10" s="86">
        <v>9799569</v>
      </c>
      <c r="I10" s="86">
        <v>9748979</v>
      </c>
      <c r="J10" s="86">
        <v>9748046.29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8560948.55</v>
      </c>
      <c r="H12" s="87">
        <f>ROUND(H10+H11,2)</f>
        <v>9799569</v>
      </c>
      <c r="I12" s="87">
        <f>ROUND(I10+I11,2)</f>
        <v>9748979</v>
      </c>
      <c r="J12" s="87">
        <f>ROUND(J10+J11,2)</f>
        <v>9748046.29</v>
      </c>
      <c r="K12" s="88">
        <f>J12/G12*100</f>
        <v>113.866427686918</v>
      </c>
      <c r="L12" s="88">
        <f>J12/I12*100</f>
        <v>99.9904327417261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8527356.76</v>
      </c>
      <c r="H13" s="86">
        <v>9759969</v>
      </c>
      <c r="I13" s="86">
        <v>9718399</v>
      </c>
      <c r="J13" s="86">
        <v>9712358.63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25538</v>
      </c>
      <c r="H14" s="86">
        <v>39600</v>
      </c>
      <c r="I14" s="86">
        <v>30580</v>
      </c>
      <c r="J14" s="86">
        <v>29953.72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8552894.76</v>
      </c>
      <c r="H15" s="87">
        <f>ROUND(H13+H14,2)</f>
        <v>9799569</v>
      </c>
      <c r="I15" s="87">
        <f>ROUND(I13+I14,2)</f>
        <v>9748979</v>
      </c>
      <c r="J15" s="87">
        <f>ROUND(J13+J14,2)</f>
        <v>9742312.35</v>
      </c>
      <c r="K15" s="88">
        <f>J15/G15*100</f>
        <v>113.906608503622</v>
      </c>
      <c r="L15" s="88">
        <f>J15/I15*100</f>
        <v>99.9316169416305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8053.79</v>
      </c>
      <c r="H16" s="90">
        <f>ROUND(H12-H15,2)</f>
        <v>0</v>
      </c>
      <c r="I16" s="90">
        <f>ROUND(I12-I15,2)</f>
        <v>0</v>
      </c>
      <c r="J16" s="90">
        <f>ROUND(J12-J15,2)</f>
        <v>5733.94</v>
      </c>
      <c r="K16" s="88">
        <f>J16/G16*100</f>
        <v>71.1955489278961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17666.05</v>
      </c>
      <c r="H24" s="86"/>
      <c r="I24" s="86"/>
      <c r="J24" s="86">
        <v>25727.11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-25719.84</v>
      </c>
      <c r="H25" s="86"/>
      <c r="I25" s="86"/>
      <c r="J25" s="86">
        <v>-31461.05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-8053.79</v>
      </c>
      <c r="H26" s="94">
        <f>ROUND(H24+H25,2)</f>
        <v>0</v>
      </c>
      <c r="I26" s="94">
        <f>ROUND(I24+I25,2)</f>
        <v>0</v>
      </c>
      <c r="J26" s="94">
        <f>ROUND(J24+J25,2)</f>
        <v>-5733.94</v>
      </c>
      <c r="K26" s="93">
        <f>J26/G26*100</f>
        <v>71.1955489278961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8560948.549999999</v>
      </c>
      <c r="H10" s="65">
        <f>H11</f>
        <v>9799569</v>
      </c>
      <c r="I10" s="65">
        <f>I11</f>
        <v>9748979</v>
      </c>
      <c r="J10" s="65">
        <f>J11</f>
        <v>9748046.290000001</v>
      </c>
      <c r="K10" s="69">
        <f>(J10*100)/G10</f>
        <v>113.86642768691796</v>
      </c>
      <c r="L10" s="69">
        <f>(J10*100)/I10</f>
        <v>99.99043274172608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8560948.549999999</v>
      </c>
      <c r="H11" s="65">
        <f>H12+H15+H18</f>
        <v>9799569</v>
      </c>
      <c r="I11" s="65">
        <f>I12+I15+I18</f>
        <v>9748979</v>
      </c>
      <c r="J11" s="65">
        <f>J12+J15+J18</f>
        <v>9748046.290000001</v>
      </c>
      <c r="K11" s="65">
        <f>(J11*100)/G11</f>
        <v>113.86642768691796</v>
      </c>
      <c r="L11" s="65">
        <f>(J11*100)/I11</f>
        <v>99.99043274172608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3840.87</v>
      </c>
      <c r="H12" s="65">
        <f>H13</f>
        <v>3000</v>
      </c>
      <c r="I12" s="65">
        <f>I13</f>
        <v>3000</v>
      </c>
      <c r="J12" s="65">
        <f>J13</f>
        <v>3291.86</v>
      </c>
      <c r="K12" s="65">
        <f>(J12*100)/G12</f>
        <v>85.70610304436235</v>
      </c>
      <c r="L12" s="65">
        <f>(J12*100)/I12</f>
        <v>109.72866666666667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3840.87</v>
      </c>
      <c r="H13" s="65">
        <f>H14</f>
        <v>3000</v>
      </c>
      <c r="I13" s="65">
        <f>I14</f>
        <v>3000</v>
      </c>
      <c r="J13" s="65">
        <f>J14</f>
        <v>3291.86</v>
      </c>
      <c r="K13" s="65">
        <f>(J13*100)/G13</f>
        <v>85.70610304436235</v>
      </c>
      <c r="L13" s="65">
        <f>(J13*100)/I13</f>
        <v>109.72866666666667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3840.87</v>
      </c>
      <c r="H14" s="66">
        <v>3000</v>
      </c>
      <c r="I14" s="66">
        <v>3000</v>
      </c>
      <c r="J14" s="66">
        <v>3291.86</v>
      </c>
      <c r="K14" s="66">
        <f>(J14*100)/G14</f>
        <v>85.70610304436235</v>
      </c>
      <c r="L14" s="66">
        <f>(J14*100)/I14</f>
        <v>109.72866666666667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4627.92</v>
      </c>
      <c r="H15" s="65">
        <f>H16</f>
        <v>1325</v>
      </c>
      <c r="I15" s="65">
        <f>I16</f>
        <v>1325</v>
      </c>
      <c r="J15" s="65">
        <f>J16</f>
        <v>3042.08</v>
      </c>
      <c r="K15" s="65">
        <f>(J15*100)/G15</f>
        <v>65.73320195681862</v>
      </c>
      <c r="L15" s="65">
        <f>(J15*100)/I15</f>
        <v>229.5909433962264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4627.92</v>
      </c>
      <c r="H16" s="65">
        <f>H17</f>
        <v>1325</v>
      </c>
      <c r="I16" s="65">
        <f>I17</f>
        <v>1325</v>
      </c>
      <c r="J16" s="65">
        <f>J17</f>
        <v>3042.08</v>
      </c>
      <c r="K16" s="65">
        <f>(J16*100)/G16</f>
        <v>65.73320195681862</v>
      </c>
      <c r="L16" s="65">
        <f>(J16*100)/I16</f>
        <v>229.5909433962264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4627.92</v>
      </c>
      <c r="H17" s="66">
        <v>1325</v>
      </c>
      <c r="I17" s="66">
        <v>1325</v>
      </c>
      <c r="J17" s="66">
        <v>3042.08</v>
      </c>
      <c r="K17" s="66">
        <f>(J17*100)/G17</f>
        <v>65.73320195681862</v>
      </c>
      <c r="L17" s="66">
        <f>(J17*100)/I17</f>
        <v>229.5909433962264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8552479.76</v>
      </c>
      <c r="H18" s="65">
        <f>H19</f>
        <v>9795244</v>
      </c>
      <c r="I18" s="65">
        <f>I19</f>
        <v>9744654</v>
      </c>
      <c r="J18" s="65">
        <f>J19</f>
        <v>9741712.350000001</v>
      </c>
      <c r="K18" s="65">
        <f>(J18*100)/G18</f>
        <v>113.90512019171385</v>
      </c>
      <c r="L18" s="65">
        <f>(J18*100)/I18</f>
        <v>99.96981267882882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8552479.76</v>
      </c>
      <c r="H19" s="65">
        <f>H20+H21</f>
        <v>9795244</v>
      </c>
      <c r="I19" s="65">
        <f>I20+I21</f>
        <v>9744654</v>
      </c>
      <c r="J19" s="65">
        <f>J20+J21</f>
        <v>9741712.350000001</v>
      </c>
      <c r="K19" s="65">
        <f>(J19*100)/G19</f>
        <v>113.90512019171385</v>
      </c>
      <c r="L19" s="65">
        <f>(J19*100)/I19</f>
        <v>99.96981267882882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8526956.76</v>
      </c>
      <c r="H20" s="66">
        <v>9755644</v>
      </c>
      <c r="I20" s="66">
        <v>9714074</v>
      </c>
      <c r="J20" s="66">
        <v>9711758.63</v>
      </c>
      <c r="K20" s="66">
        <f>(J20*100)/G20</f>
        <v>113.89477985343977</v>
      </c>
      <c r="L20" s="66">
        <f>(J20*100)/I20</f>
        <v>99.97616478935615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25523</v>
      </c>
      <c r="H21" s="66">
        <v>39600</v>
      </c>
      <c r="I21" s="66">
        <v>30580</v>
      </c>
      <c r="J21" s="66">
        <v>29953.72</v>
      </c>
      <c r="K21" s="66">
        <f>(J21*100)/G21</f>
        <v>117.35971476707283</v>
      </c>
      <c r="L21" s="66">
        <f>(J21*100)/I21</f>
        <v>97.9519947678221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8552894.76</v>
      </c>
      <c r="H26" s="65">
        <f>H27+H71</f>
        <v>9799569</v>
      </c>
      <c r="I26" s="65">
        <f>I27+I71</f>
        <v>9748979</v>
      </c>
      <c r="J26" s="65">
        <f>J27+J71</f>
        <v>9742312.35</v>
      </c>
      <c r="K26" s="70">
        <f>(J26*100)/G26</f>
        <v>113.906608503622</v>
      </c>
      <c r="L26" s="70">
        <f>(J26*100)/I26</f>
        <v>99.93161694163051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G28+G36+G66</f>
        <v>8527356.76</v>
      </c>
      <c r="H27" s="65">
        <f>H28+H36+H66</f>
        <v>9759969</v>
      </c>
      <c r="I27" s="65">
        <f>I28+I36+I66</f>
        <v>9718399</v>
      </c>
      <c r="J27" s="65">
        <f>J28+J36+J66</f>
        <v>9712358.629999999</v>
      </c>
      <c r="K27" s="65">
        <f>(J27*100)/G27</f>
        <v>113.89647347181004</v>
      </c>
      <c r="L27" s="65">
        <f>(J27*100)/I27</f>
        <v>99.93784603822091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G29+G32+G34</f>
        <v>7636976.630000001</v>
      </c>
      <c r="H28" s="65">
        <f>H29+H32+H34</f>
        <v>8934649</v>
      </c>
      <c r="I28" s="65">
        <f>I29+I32+I34</f>
        <v>8864299</v>
      </c>
      <c r="J28" s="65">
        <f>J29+J32+J34</f>
        <v>8863972.209999999</v>
      </c>
      <c r="K28" s="65">
        <f>(J28*100)/G28</f>
        <v>116.06650955536574</v>
      </c>
      <c r="L28" s="65">
        <f>(J28*100)/I28</f>
        <v>99.99631341406692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</f>
        <v>6362981.91</v>
      </c>
      <c r="H29" s="65">
        <f>H30+H31</f>
        <v>7425911</v>
      </c>
      <c r="I29" s="65">
        <f>I30+I31</f>
        <v>7381861</v>
      </c>
      <c r="J29" s="65">
        <f>J30+J31</f>
        <v>7381559.21</v>
      </c>
      <c r="K29" s="65">
        <f>(J29*100)/G29</f>
        <v>116.00786100616149</v>
      </c>
      <c r="L29" s="65">
        <f>(J29*100)/I29</f>
        <v>99.99591173553661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6276237.17</v>
      </c>
      <c r="H30" s="66">
        <v>7303741</v>
      </c>
      <c r="I30" s="66">
        <v>7258291</v>
      </c>
      <c r="J30" s="66">
        <v>7258076.67</v>
      </c>
      <c r="K30" s="66">
        <f>(J30*100)/G30</f>
        <v>115.64376032016649</v>
      </c>
      <c r="L30" s="66">
        <f>(J30*100)/I30</f>
        <v>99.99704710103246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86744.74</v>
      </c>
      <c r="H31" s="66">
        <v>122170</v>
      </c>
      <c r="I31" s="66">
        <v>123570</v>
      </c>
      <c r="J31" s="66">
        <v>123482.54</v>
      </c>
      <c r="K31" s="66">
        <f>(J31*100)/G31</f>
        <v>142.35161693954007</v>
      </c>
      <c r="L31" s="66">
        <f>(J31*100)/I31</f>
        <v>99.92922230314801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</f>
        <v>257670.23</v>
      </c>
      <c r="H32" s="65">
        <f>H33</f>
        <v>297985</v>
      </c>
      <c r="I32" s="65">
        <f>I33</f>
        <v>296885</v>
      </c>
      <c r="J32" s="65">
        <f>J33</f>
        <v>296672.3</v>
      </c>
      <c r="K32" s="65">
        <f>(J32*100)/G32</f>
        <v>115.13642844965054</v>
      </c>
      <c r="L32" s="65">
        <f>(J32*100)/I32</f>
        <v>99.92835609747883</v>
      </c>
    </row>
    <row r="33">
      <c r="A33"/>
      <c r="B33" s="66"/>
      <c r="C33" s="66"/>
      <c r="D33" s="66"/>
      <c r="E33" s="66" t="s">
        <v>105</v>
      </c>
      <c r="F33" s="66" t="s">
        <v>104</v>
      </c>
      <c r="G33" s="66">
        <v>257670.23</v>
      </c>
      <c r="H33" s="66">
        <v>297985</v>
      </c>
      <c r="I33" s="66">
        <v>296885</v>
      </c>
      <c r="J33" s="66">
        <v>296672.3</v>
      </c>
      <c r="K33" s="66">
        <f>(J33*100)/G33</f>
        <v>115.13642844965054</v>
      </c>
      <c r="L33" s="66">
        <f>(J33*100)/I33</f>
        <v>99.92835609747883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</f>
        <v>1016324.49</v>
      </c>
      <c r="H34" s="65">
        <f>H35</f>
        <v>1210753</v>
      </c>
      <c r="I34" s="65">
        <f>I35</f>
        <v>1185553</v>
      </c>
      <c r="J34" s="65">
        <f>J35</f>
        <v>1185740.7</v>
      </c>
      <c r="K34" s="65">
        <f>(J34*100)/G34</f>
        <v>116.66949991532724</v>
      </c>
      <c r="L34" s="65">
        <f>(J34*100)/I34</f>
        <v>100.0158322740527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1016324.49</v>
      </c>
      <c r="H35" s="66">
        <v>1210753</v>
      </c>
      <c r="I35" s="66">
        <v>1185553</v>
      </c>
      <c r="J35" s="66">
        <v>1185740.7</v>
      </c>
      <c r="K35" s="66">
        <f>(J35*100)/G35</f>
        <v>116.66949991532724</v>
      </c>
      <c r="L35" s="66">
        <f>(J35*100)/I35</f>
        <v>100.0158322740527</v>
      </c>
    </row>
    <row r="36">
      <c r="A36"/>
      <c r="B36" s="65"/>
      <c r="C36" s="65" t="s">
        <v>110</v>
      </c>
      <c r="D36" s="65"/>
      <c r="E36" s="65"/>
      <c r="F36" s="65" t="s">
        <v>111</v>
      </c>
      <c r="G36" s="65">
        <f>G37+G41+G47+G57+G59</f>
        <v>884698.18</v>
      </c>
      <c r="H36" s="65">
        <f>H37+H41+H47+H57+H59</f>
        <v>817065</v>
      </c>
      <c r="I36" s="65">
        <f>I37+I41+I47+I57+I59</f>
        <v>846445</v>
      </c>
      <c r="J36" s="65">
        <f>J37+J41+J47+J57+J59</f>
        <v>841096.13</v>
      </c>
      <c r="K36" s="65">
        <f>(J36*100)/G36</f>
        <v>95.07153388741006</v>
      </c>
      <c r="L36" s="65">
        <f>(J36*100)/I36</f>
        <v>99.36807825670894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G38+G39+G40</f>
        <v>251928.69</v>
      </c>
      <c r="H37" s="65">
        <f>H38+H39+H40</f>
        <v>253000</v>
      </c>
      <c r="I37" s="65">
        <f>I38+I39+I40</f>
        <v>266200</v>
      </c>
      <c r="J37" s="65">
        <f>J38+J39+J40</f>
        <v>266147.91</v>
      </c>
      <c r="K37" s="65">
        <f>(J37*100)/G37</f>
        <v>105.64414477763529</v>
      </c>
      <c r="L37" s="65">
        <f>(J37*100)/I37</f>
        <v>99.98043200601052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7131.98</v>
      </c>
      <c r="H38" s="66">
        <v>5000</v>
      </c>
      <c r="I38" s="66">
        <v>9200</v>
      </c>
      <c r="J38" s="66">
        <v>9192.84</v>
      </c>
      <c r="K38" s="66">
        <f>(J38*100)/G38</f>
        <v>128.89604289411918</v>
      </c>
      <c r="L38" s="66">
        <f>(J38*100)/I38</f>
        <v>99.92217391304348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241824.46</v>
      </c>
      <c r="H39" s="66">
        <v>243000</v>
      </c>
      <c r="I39" s="66">
        <v>249900</v>
      </c>
      <c r="J39" s="66">
        <v>249856.91</v>
      </c>
      <c r="K39" s="66">
        <f>(J39*100)/G39</f>
        <v>103.32160361280245</v>
      </c>
      <c r="L39" s="66">
        <f>(J39*100)/I39</f>
        <v>99.98275710284113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2972.25</v>
      </c>
      <c r="H40" s="66">
        <v>5000</v>
      </c>
      <c r="I40" s="66">
        <v>7100</v>
      </c>
      <c r="J40" s="66">
        <v>7098.16</v>
      </c>
      <c r="K40" s="66">
        <f>(J40*100)/G40</f>
        <v>238.81436622087645</v>
      </c>
      <c r="L40" s="66">
        <f>(J40*100)/I40</f>
        <v>99.97408450704225</v>
      </c>
    </row>
    <row r="41">
      <c r="A41"/>
      <c r="B41" s="65"/>
      <c r="C41" s="65"/>
      <c r="D41" s="65" t="s">
        <v>120</v>
      </c>
      <c r="E41" s="65"/>
      <c r="F41" s="65" t="s">
        <v>121</v>
      </c>
      <c r="G41" s="65">
        <f>G42+G43+G44+G45+G46</f>
        <v>243404.99</v>
      </c>
      <c r="H41" s="65">
        <f>H42+H43+H44+H45+H46</f>
        <v>247225</v>
      </c>
      <c r="I41" s="65">
        <f>I42+I43+I44+I45+I46</f>
        <v>266225</v>
      </c>
      <c r="J41" s="65">
        <f>J42+J43+J44+J45+J46</f>
        <v>264914.05</v>
      </c>
      <c r="K41" s="65">
        <f>(J41*100)/G41</f>
        <v>108.83673748841386</v>
      </c>
      <c r="L41" s="65">
        <f>(J41*100)/I41</f>
        <v>99.50757817635458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98852.29</v>
      </c>
      <c r="H42" s="66">
        <v>94362</v>
      </c>
      <c r="I42" s="66">
        <v>100462</v>
      </c>
      <c r="J42" s="66">
        <v>100026.95</v>
      </c>
      <c r="K42" s="66">
        <f>(J42*100)/G42</f>
        <v>101.18829821747175</v>
      </c>
      <c r="L42" s="66">
        <f>(J42*100)/I42</f>
        <v>99.56695068782226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138126.78</v>
      </c>
      <c r="H43" s="66">
        <v>145663</v>
      </c>
      <c r="I43" s="66">
        <v>157863</v>
      </c>
      <c r="J43" s="66">
        <v>157277.14</v>
      </c>
      <c r="K43" s="66">
        <f>(J43*100)/G43</f>
        <v>113.86433535915339</v>
      </c>
      <c r="L43" s="66">
        <f>(J43*100)/I43</f>
        <v>99.62888073836174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3867.84</v>
      </c>
      <c r="H44" s="66">
        <v>4000</v>
      </c>
      <c r="I44" s="66">
        <v>4100</v>
      </c>
      <c r="J44" s="66">
        <v>3933.52</v>
      </c>
      <c r="K44" s="66">
        <f>(J44*100)/G44</f>
        <v>101.69810540249856</v>
      </c>
      <c r="L44" s="66">
        <f>(J44*100)/I44</f>
        <v>95.93951219512195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1313.58</v>
      </c>
      <c r="H45" s="66">
        <v>1800</v>
      </c>
      <c r="I45" s="66">
        <v>2500</v>
      </c>
      <c r="J45" s="66">
        <v>2376.94</v>
      </c>
      <c r="K45" s="66">
        <f>(J45*100)/G45</f>
        <v>180.95129341189727</v>
      </c>
      <c r="L45" s="66">
        <f>(J45*100)/I45</f>
        <v>95.0776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1244.5</v>
      </c>
      <c r="H46" s="66">
        <v>1400</v>
      </c>
      <c r="I46" s="66">
        <v>1300</v>
      </c>
      <c r="J46" s="66">
        <v>1299.5</v>
      </c>
      <c r="K46" s="66">
        <f>(J46*100)/G46</f>
        <v>104.41944556046604</v>
      </c>
      <c r="L46" s="66">
        <f>(J46*100)/I46</f>
        <v>99.96153846153847</v>
      </c>
    </row>
    <row r="47">
      <c r="A47"/>
      <c r="B47" s="65"/>
      <c r="C47" s="65"/>
      <c r="D47" s="65" t="s">
        <v>132</v>
      </c>
      <c r="E47" s="65"/>
      <c r="F47" s="65" t="s">
        <v>133</v>
      </c>
      <c r="G47" s="65">
        <f>G48+G49+G50+G51+G52+G53+G54+G55+G56</f>
        <v>373243.9</v>
      </c>
      <c r="H47" s="65">
        <f>H48+H49+H50+H51+H52+H53+H54+H55+H56</f>
        <v>303965</v>
      </c>
      <c r="I47" s="65">
        <f>I48+I49+I50+I51+I52+I53+I54+I55+I56</f>
        <v>306045</v>
      </c>
      <c r="J47" s="65">
        <f>J48+J49+J50+J51+J52+J53+J54+J55+J56</f>
        <v>302000.89</v>
      </c>
      <c r="K47" s="65">
        <f>(J47*100)/G47</f>
        <v>80.91247840889027</v>
      </c>
      <c r="L47" s="65">
        <f>(J47*100)/I47</f>
        <v>98.67858974987338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159017.69</v>
      </c>
      <c r="H48" s="66">
        <v>153000</v>
      </c>
      <c r="I48" s="66">
        <v>143400</v>
      </c>
      <c r="J48" s="66">
        <v>143331.34</v>
      </c>
      <c r="K48" s="66">
        <f>(J48*100)/G48</f>
        <v>90.13546857585467</v>
      </c>
      <c r="L48" s="66">
        <f>(J48*100)/I48</f>
        <v>99.952119944212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34661.42</v>
      </c>
      <c r="H49" s="66">
        <v>39500</v>
      </c>
      <c r="I49" s="66">
        <v>43520</v>
      </c>
      <c r="J49" s="66">
        <v>40409.6</v>
      </c>
      <c r="K49" s="66">
        <f>(J49*100)/G49</f>
        <v>116.58379835563575</v>
      </c>
      <c r="L49" s="66">
        <f>(J49*100)/I49</f>
        <v>92.8529411764706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26124.97</v>
      </c>
      <c r="H50" s="66">
        <v>1550</v>
      </c>
      <c r="I50" s="66">
        <v>1100</v>
      </c>
      <c r="J50" s="66">
        <v>1061.83</v>
      </c>
      <c r="K50" s="66">
        <f>(J50*100)/G50</f>
        <v>4.064425719914702</v>
      </c>
      <c r="L50" s="66">
        <f>(J50*100)/I50</f>
        <v>96.53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79737.93</v>
      </c>
      <c r="H51" s="66">
        <v>76800</v>
      </c>
      <c r="I51" s="66">
        <v>77500</v>
      </c>
      <c r="J51" s="66">
        <v>77372.52</v>
      </c>
      <c r="K51" s="66">
        <f>(J51*100)/G51</f>
        <v>97.03351968128594</v>
      </c>
      <c r="L51" s="66">
        <f>(J51*100)/I51</f>
        <v>99.83550967741935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8277.5</v>
      </c>
      <c r="H52" s="66">
        <v>12000</v>
      </c>
      <c r="I52" s="66">
        <v>11960</v>
      </c>
      <c r="J52" s="66">
        <v>11957.5</v>
      </c>
      <c r="K52" s="66">
        <f>(J52*100)/G52</f>
        <v>144.45786771368168</v>
      </c>
      <c r="L52" s="66">
        <f>(J52*100)/I52</f>
        <v>99.97909698996655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8350.21</v>
      </c>
      <c r="H53" s="66">
        <v>15500</v>
      </c>
      <c r="I53" s="66">
        <v>14750</v>
      </c>
      <c r="J53" s="66">
        <v>14290</v>
      </c>
      <c r="K53" s="66">
        <f>(J53*100)/G53</f>
        <v>171.13342059660778</v>
      </c>
      <c r="L53" s="66">
        <f>(J53*100)/I53</f>
        <v>96.88135593220339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41237.31</v>
      </c>
      <c r="H54" s="66">
        <v>345</v>
      </c>
      <c r="I54" s="66">
        <v>45</v>
      </c>
      <c r="J54" s="66">
        <v>0</v>
      </c>
      <c r="K54" s="66">
        <f>(J54*100)/G54</f>
        <v>0</v>
      </c>
      <c r="L54" s="66">
        <f>(J54*100)/I54</f>
        <v>0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69.72</v>
      </c>
      <c r="H55" s="66">
        <v>1270</v>
      </c>
      <c r="I55" s="66">
        <v>1370</v>
      </c>
      <c r="J55" s="66">
        <v>1188.33</v>
      </c>
      <c r="K55" s="66">
        <f>(J55*100)/G55</f>
        <v>1704.4320137693633</v>
      </c>
      <c r="L55" s="66">
        <f>(J55*100)/I55</f>
        <v>86.73941605839416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15767.15</v>
      </c>
      <c r="H56" s="66">
        <v>4000</v>
      </c>
      <c r="I56" s="66">
        <v>12400</v>
      </c>
      <c r="J56" s="66">
        <v>12389.77</v>
      </c>
      <c r="K56" s="66">
        <f>(J56*100)/G56</f>
        <v>78.57964185030269</v>
      </c>
      <c r="L56" s="66">
        <f>(J56*100)/I56</f>
        <v>99.9175</v>
      </c>
    </row>
    <row r="57">
      <c r="A57"/>
      <c r="B57" s="65"/>
      <c r="C57" s="65"/>
      <c r="D57" s="65" t="s">
        <v>152</v>
      </c>
      <c r="E57" s="65"/>
      <c r="F57" s="65" t="s">
        <v>153</v>
      </c>
      <c r="G57" s="65">
        <f>G58</f>
        <v>0</v>
      </c>
      <c r="H57" s="65">
        <f>H58</f>
        <v>50</v>
      </c>
      <c r="I57" s="65">
        <f>I58</f>
        <v>50</v>
      </c>
      <c r="J57" s="65">
        <f>J58</f>
        <v>0</v>
      </c>
      <c r="K57" s="65" t="e">
        <f>(J57*100)/G57</f>
        <v>#DIV/0!</v>
      </c>
      <c r="L57" s="65">
        <f>(J57*100)/I57</f>
        <v>0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0</v>
      </c>
      <c r="H58" s="66">
        <v>50</v>
      </c>
      <c r="I58" s="66">
        <v>50</v>
      </c>
      <c r="J58" s="66">
        <v>0</v>
      </c>
      <c r="K58" s="66" t="e">
        <f>(J58*100)/G58</f>
        <v>#DIV/0!</v>
      </c>
      <c r="L58" s="66">
        <f>(J58*100)/I58</f>
        <v>0</v>
      </c>
    </row>
    <row r="59">
      <c r="A59"/>
      <c r="B59" s="65"/>
      <c r="C59" s="65"/>
      <c r="D59" s="65" t="s">
        <v>156</v>
      </c>
      <c r="E59" s="65"/>
      <c r="F59" s="65" t="s">
        <v>157</v>
      </c>
      <c r="G59" s="65">
        <f>G60+G61+G62+G63+G64+G65</f>
        <v>16120.6</v>
      </c>
      <c r="H59" s="65">
        <f>H60+H61+H62+H63+H64+H65</f>
        <v>12825</v>
      </c>
      <c r="I59" s="65">
        <f>I60+I61+I62+I63+I64+I65</f>
        <v>7925</v>
      </c>
      <c r="J59" s="65">
        <f>J60+J61+J62+J63+J64+J65</f>
        <v>8033.28</v>
      </c>
      <c r="K59" s="65">
        <f>(J59*100)/G59</f>
        <v>49.83238837264122</v>
      </c>
      <c r="L59" s="65">
        <f>(J59*100)/I59</f>
        <v>101.36630914826499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2356.18</v>
      </c>
      <c r="H60" s="66">
        <v>2800</v>
      </c>
      <c r="I60" s="66">
        <v>2750</v>
      </c>
      <c r="J60" s="66">
        <v>2714.76</v>
      </c>
      <c r="K60" s="66">
        <f>(J60*100)/G60</f>
        <v>115.21870145744384</v>
      </c>
      <c r="L60" s="66">
        <f>(J60*100)/I60</f>
        <v>98.71854545454545</v>
      </c>
    </row>
    <row r="61">
      <c r="A61"/>
      <c r="B61" s="66"/>
      <c r="C61" s="66"/>
      <c r="D61" s="66"/>
      <c r="E61" s="66" t="s">
        <v>160</v>
      </c>
      <c r="F61" s="66" t="s">
        <v>161</v>
      </c>
      <c r="G61" s="66">
        <v>7159.3</v>
      </c>
      <c r="H61" s="66">
        <v>7500</v>
      </c>
      <c r="I61" s="66">
        <v>3300</v>
      </c>
      <c r="J61" s="66">
        <v>3515.32</v>
      </c>
      <c r="K61" s="66">
        <f>(J61*100)/G61</f>
        <v>49.10144846563211</v>
      </c>
      <c r="L61" s="66">
        <f>(J61*100)/I61</f>
        <v>106.52484848484849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325</v>
      </c>
      <c r="H62" s="66">
        <v>325</v>
      </c>
      <c r="I62" s="66">
        <v>325</v>
      </c>
      <c r="J62" s="66">
        <v>325</v>
      </c>
      <c r="K62" s="66">
        <f>(J62*100)/G62</f>
        <v>100</v>
      </c>
      <c r="L62" s="66">
        <f>(J62*100)/I62</f>
        <v>100</v>
      </c>
    </row>
    <row r="63">
      <c r="A63"/>
      <c r="B63" s="66"/>
      <c r="C63" s="66"/>
      <c r="D63" s="66"/>
      <c r="E63" s="66" t="s">
        <v>164</v>
      </c>
      <c r="F63" s="66" t="s">
        <v>165</v>
      </c>
      <c r="G63" s="66">
        <v>6142.6</v>
      </c>
      <c r="H63" s="66">
        <v>690</v>
      </c>
      <c r="I63" s="66">
        <v>690</v>
      </c>
      <c r="J63" s="66">
        <v>647.82</v>
      </c>
      <c r="K63" s="66">
        <f>(J63*100)/G63</f>
        <v>10.546348451795655</v>
      </c>
      <c r="L63" s="66">
        <f>(J63*100)/I63</f>
        <v>93.88695652173914</v>
      </c>
    </row>
    <row r="64">
      <c r="A64"/>
      <c r="B64" s="66"/>
      <c r="C64" s="66"/>
      <c r="D64" s="66"/>
      <c r="E64" s="66" t="s">
        <v>166</v>
      </c>
      <c r="F64" s="66" t="s">
        <v>167</v>
      </c>
      <c r="G64" s="66">
        <v>0</v>
      </c>
      <c r="H64" s="66">
        <v>10</v>
      </c>
      <c r="I64" s="66">
        <v>10</v>
      </c>
      <c r="J64" s="66">
        <v>0</v>
      </c>
      <c r="K64" s="66" t="e">
        <f>(J64*100)/G64</f>
        <v>#DIV/0!</v>
      </c>
      <c r="L64" s="66">
        <f>(J64*100)/I64</f>
        <v>0</v>
      </c>
    </row>
    <row r="65">
      <c r="A65"/>
      <c r="B65" s="66"/>
      <c r="C65" s="66"/>
      <c r="D65" s="66"/>
      <c r="E65" s="66" t="s">
        <v>168</v>
      </c>
      <c r="F65" s="66" t="s">
        <v>157</v>
      </c>
      <c r="G65" s="66">
        <v>137.52</v>
      </c>
      <c r="H65" s="66">
        <v>1500</v>
      </c>
      <c r="I65" s="66">
        <v>850</v>
      </c>
      <c r="J65" s="66">
        <v>830.38</v>
      </c>
      <c r="K65" s="66">
        <f>(J65*100)/G65</f>
        <v>603.8248981966259</v>
      </c>
      <c r="L65" s="66">
        <f>(J65*100)/I65</f>
        <v>97.69176470588235</v>
      </c>
    </row>
    <row r="66">
      <c r="A66"/>
      <c r="B66" s="65"/>
      <c r="C66" s="65" t="s">
        <v>169</v>
      </c>
      <c r="D66" s="65"/>
      <c r="E66" s="65"/>
      <c r="F66" s="65" t="s">
        <v>170</v>
      </c>
      <c r="G66" s="65">
        <f>G67+G69</f>
        <v>5681.95</v>
      </c>
      <c r="H66" s="65">
        <f>H67+H69</f>
        <v>8255</v>
      </c>
      <c r="I66" s="65">
        <f>I67+I69</f>
        <v>7655</v>
      </c>
      <c r="J66" s="65">
        <f>J67+J69</f>
        <v>7290.290000000001</v>
      </c>
      <c r="K66" s="65">
        <f>(J66*100)/G66</f>
        <v>128.3061272978467</v>
      </c>
      <c r="L66" s="65">
        <f>(J66*100)/I66</f>
        <v>95.2356629653821</v>
      </c>
    </row>
    <row r="67">
      <c r="A67"/>
      <c r="B67" s="65"/>
      <c r="C67" s="65"/>
      <c r="D67" s="65" t="s">
        <v>171</v>
      </c>
      <c r="E67" s="65"/>
      <c r="F67" s="65" t="s">
        <v>172</v>
      </c>
      <c r="G67" s="65">
        <f>G68</f>
        <v>1606.68</v>
      </c>
      <c r="H67" s="65">
        <f>H68</f>
        <v>2500</v>
      </c>
      <c r="I67" s="65">
        <f>I68</f>
        <v>2500</v>
      </c>
      <c r="J67" s="65">
        <f>J68</f>
        <v>2231.44</v>
      </c>
      <c r="K67" s="65">
        <f>(J67*100)/G67</f>
        <v>138.8851544800458</v>
      </c>
      <c r="L67" s="65">
        <f>(J67*100)/I67</f>
        <v>89.2576</v>
      </c>
    </row>
    <row r="68">
      <c r="A68"/>
      <c r="B68" s="66"/>
      <c r="C68" s="66"/>
      <c r="D68" s="66"/>
      <c r="E68" s="66" t="s">
        <v>173</v>
      </c>
      <c r="F68" s="66" t="s">
        <v>174</v>
      </c>
      <c r="G68" s="66">
        <v>1606.68</v>
      </c>
      <c r="H68" s="66">
        <v>2500</v>
      </c>
      <c r="I68" s="66">
        <v>2500</v>
      </c>
      <c r="J68" s="66">
        <v>2231.44</v>
      </c>
      <c r="K68" s="66">
        <f>(J68*100)/G68</f>
        <v>138.8851544800458</v>
      </c>
      <c r="L68" s="66">
        <f>(J68*100)/I68</f>
        <v>89.2576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4075.27</v>
      </c>
      <c r="H69" s="65">
        <f>H70</f>
        <v>5755</v>
      </c>
      <c r="I69" s="65">
        <f>I70</f>
        <v>5155</v>
      </c>
      <c r="J69" s="65">
        <f>J70</f>
        <v>5058.85</v>
      </c>
      <c r="K69" s="65">
        <f>(J69*100)/G69</f>
        <v>124.13533336441512</v>
      </c>
      <c r="L69" s="65">
        <f>(J69*100)/I69</f>
        <v>98.13482056256062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4075.27</v>
      </c>
      <c r="H70" s="66">
        <v>5755</v>
      </c>
      <c r="I70" s="66">
        <v>5155</v>
      </c>
      <c r="J70" s="66">
        <v>5058.85</v>
      </c>
      <c r="K70" s="66">
        <f>(J70*100)/G70</f>
        <v>124.13533336441512</v>
      </c>
      <c r="L70" s="66">
        <f>(J70*100)/I70</f>
        <v>98.13482056256062</v>
      </c>
    </row>
    <row r="71">
      <c r="A71"/>
      <c r="B71" s="65" t="s">
        <v>179</v>
      </c>
      <c r="C71" s="65"/>
      <c r="D71" s="65"/>
      <c r="E71" s="65"/>
      <c r="F71" s="65" t="s">
        <v>180</v>
      </c>
      <c r="G71" s="65">
        <f>G72</f>
        <v>25538</v>
      </c>
      <c r="H71" s="65">
        <f>H72</f>
        <v>39600</v>
      </c>
      <c r="I71" s="65">
        <f>I72</f>
        <v>30580</v>
      </c>
      <c r="J71" s="65">
        <f>J72</f>
        <v>29953.72</v>
      </c>
      <c r="K71" s="65">
        <f>(J71*100)/G71</f>
        <v>117.29078236353669</v>
      </c>
      <c r="L71" s="65">
        <f>(J71*100)/I71</f>
        <v>97.9519947678221</v>
      </c>
    </row>
    <row r="72">
      <c r="A72"/>
      <c r="B72" s="65"/>
      <c r="C72" s="65" t="s">
        <v>181</v>
      </c>
      <c r="D72" s="65"/>
      <c r="E72" s="65"/>
      <c r="F72" s="65" t="s">
        <v>182</v>
      </c>
      <c r="G72" s="65">
        <f>G73+G78</f>
        <v>25538</v>
      </c>
      <c r="H72" s="65">
        <f>H73+H78</f>
        <v>39600</v>
      </c>
      <c r="I72" s="65">
        <f>I73+I78</f>
        <v>30580</v>
      </c>
      <c r="J72" s="65">
        <f>J73+J78</f>
        <v>29953.72</v>
      </c>
      <c r="K72" s="65">
        <f>(J72*100)/G72</f>
        <v>117.29078236353669</v>
      </c>
      <c r="L72" s="65">
        <f>(J72*100)/I72</f>
        <v>97.9519947678221</v>
      </c>
    </row>
    <row r="73">
      <c r="A73"/>
      <c r="B73" s="65"/>
      <c r="C73" s="65"/>
      <c r="D73" s="65" t="s">
        <v>183</v>
      </c>
      <c r="E73" s="65"/>
      <c r="F73" s="65" t="s">
        <v>184</v>
      </c>
      <c r="G73" s="65">
        <f>G74+G75+G76+G77</f>
        <v>16242.77</v>
      </c>
      <c r="H73" s="65">
        <f>H74+H75+H76+H77</f>
        <v>25100</v>
      </c>
      <c r="I73" s="65">
        <f>I74+I75+I76+I77</f>
        <v>19880</v>
      </c>
      <c r="J73" s="65">
        <f>J74+J75+J76+J77</f>
        <v>19278.69</v>
      </c>
      <c r="K73" s="65">
        <f>(J73*100)/G73</f>
        <v>118.69090062840266</v>
      </c>
      <c r="L73" s="65">
        <f>(J73*100)/I73</f>
        <v>96.97530181086519</v>
      </c>
    </row>
    <row r="74">
      <c r="A74"/>
      <c r="B74" s="66"/>
      <c r="C74" s="66"/>
      <c r="D74" s="66"/>
      <c r="E74" s="66" t="s">
        <v>185</v>
      </c>
      <c r="F74" s="66" t="s">
        <v>186</v>
      </c>
      <c r="G74" s="66">
        <v>5921.52</v>
      </c>
      <c r="H74" s="66">
        <v>20040</v>
      </c>
      <c r="I74" s="66">
        <v>17320</v>
      </c>
      <c r="J74" s="66">
        <v>16786.19</v>
      </c>
      <c r="K74" s="66">
        <f>(J74*100)/G74</f>
        <v>283.47772193625957</v>
      </c>
      <c r="L74" s="66">
        <f>(J74*100)/I74</f>
        <v>96.91795612009238</v>
      </c>
    </row>
    <row r="75">
      <c r="A75"/>
      <c r="B75" s="66"/>
      <c r="C75" s="66"/>
      <c r="D75" s="66"/>
      <c r="E75" s="66" t="s">
        <v>187</v>
      </c>
      <c r="F75" s="66" t="s">
        <v>188</v>
      </c>
      <c r="G75" s="66">
        <v>1627.5</v>
      </c>
      <c r="H75" s="66">
        <v>500</v>
      </c>
      <c r="I75" s="66">
        <v>0</v>
      </c>
      <c r="J75" s="66">
        <v>0</v>
      </c>
      <c r="K75" s="66">
        <f>(J75*100)/G75</f>
        <v>0</v>
      </c>
      <c r="L75" s="66" t="e">
        <f>(J75*100)/I75</f>
        <v>#DIV/0!</v>
      </c>
    </row>
    <row r="76">
      <c r="A76"/>
      <c r="B76" s="66"/>
      <c r="C76" s="66"/>
      <c r="D76" s="66"/>
      <c r="E76" s="66" t="s">
        <v>189</v>
      </c>
      <c r="F76" s="66" t="s">
        <v>190</v>
      </c>
      <c r="G76" s="66">
        <v>8678.75</v>
      </c>
      <c r="H76" s="66">
        <v>4560</v>
      </c>
      <c r="I76" s="66">
        <v>2560</v>
      </c>
      <c r="J76" s="66">
        <v>2492.5</v>
      </c>
      <c r="K76" s="66">
        <f>(J76*100)/G76</f>
        <v>28.719573671323634</v>
      </c>
      <c r="L76" s="66">
        <f>(J76*100)/I76</f>
        <v>97.36328125</v>
      </c>
    </row>
    <row r="77">
      <c r="A77"/>
      <c r="B77" s="66"/>
      <c r="C77" s="66"/>
      <c r="D77" s="66"/>
      <c r="E77" s="66" t="s">
        <v>191</v>
      </c>
      <c r="F77" s="66" t="s">
        <v>192</v>
      </c>
      <c r="G77" s="66">
        <v>15</v>
      </c>
      <c r="H77" s="66">
        <v>0</v>
      </c>
      <c r="I77" s="66">
        <v>0</v>
      </c>
      <c r="J77" s="66">
        <v>0</v>
      </c>
      <c r="K77" s="66">
        <f>(J77*100)/G77</f>
        <v>0</v>
      </c>
      <c r="L77" s="66" t="e">
        <f>(J77*100)/I77</f>
        <v>#DIV/0!</v>
      </c>
    </row>
    <row r="78">
      <c r="A78"/>
      <c r="B78" s="65"/>
      <c r="C78" s="65"/>
      <c r="D78" s="65" t="s">
        <v>193</v>
      </c>
      <c r="E78" s="65"/>
      <c r="F78" s="65" t="s">
        <v>194</v>
      </c>
      <c r="G78" s="65">
        <f>G79</f>
        <v>9295.23</v>
      </c>
      <c r="H78" s="65">
        <f>H79</f>
        <v>14500</v>
      </c>
      <c r="I78" s="65">
        <f>I79</f>
        <v>10700</v>
      </c>
      <c r="J78" s="65">
        <f>J79</f>
        <v>10675.03</v>
      </c>
      <c r="K78" s="65">
        <f>(J78*100)/G78</f>
        <v>114.84417276387997</v>
      </c>
      <c r="L78" s="65">
        <f>(J78*100)/I78</f>
        <v>99.76663551401869</v>
      </c>
    </row>
    <row r="79">
      <c r="A79"/>
      <c r="B79" s="66"/>
      <c r="C79" s="66"/>
      <c r="D79" s="66"/>
      <c r="E79" s="66" t="s">
        <v>195</v>
      </c>
      <c r="F79" s="66" t="s">
        <v>196</v>
      </c>
      <c r="G79" s="66">
        <v>9295.23</v>
      </c>
      <c r="H79" s="66">
        <v>14500</v>
      </c>
      <c r="I79" s="66">
        <v>10700</v>
      </c>
      <c r="J79" s="66">
        <v>10675.03</v>
      </c>
      <c r="K79" s="66">
        <f>(J79*100)/G79</f>
        <v>114.84417276387997</v>
      </c>
      <c r="L79" s="66">
        <f>(J79*100)/I79</f>
        <v>99.76663551401869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8560948.549999999</v>
      </c>
      <c r="D6" s="71">
        <f>D7+D9+D11</f>
        <v>9799569</v>
      </c>
      <c r="E6" s="71">
        <f>E7+E9+E11</f>
        <v>9748979</v>
      </c>
      <c r="F6" s="71">
        <f>F7+F9+F11</f>
        <v>9748046.29</v>
      </c>
      <c r="G6" s="72">
        <f>(F6*100)/C6</f>
        <v>113.86642768691796</v>
      </c>
      <c r="H6" s="72">
        <f>(F6*100)/E6</f>
        <v>99.99043274172608</v>
      </c>
    </row>
    <row r="7">
      <c r="A7"/>
      <c r="B7" s="8" t="s">
        <v>197</v>
      </c>
      <c r="C7" s="71">
        <f>C8</f>
        <v>8552479.76</v>
      </c>
      <c r="D7" s="71">
        <f>D8</f>
        <v>9795244</v>
      </c>
      <c r="E7" s="71">
        <f>E8</f>
        <v>9744654</v>
      </c>
      <c r="F7" s="71">
        <f>F8</f>
        <v>9741712.35</v>
      </c>
      <c r="G7" s="72">
        <f>(F7*100)/C7</f>
        <v>113.90512019171385</v>
      </c>
      <c r="H7" s="72">
        <f>(F7*100)/E7</f>
        <v>99.96981267882882</v>
      </c>
    </row>
    <row r="8">
      <c r="A8"/>
      <c r="B8" s="16" t="s">
        <v>198</v>
      </c>
      <c r="C8" s="73">
        <v>8552479.76</v>
      </c>
      <c r="D8" s="73">
        <v>9795244</v>
      </c>
      <c r="E8" s="73">
        <v>9744654</v>
      </c>
      <c r="F8" s="74">
        <v>9741712.35</v>
      </c>
      <c r="G8" s="70">
        <f>(F8*100)/C8</f>
        <v>113.90512019171385</v>
      </c>
      <c r="H8" s="70">
        <f>(F8*100)/E8</f>
        <v>99.96981267882882</v>
      </c>
    </row>
    <row r="9">
      <c r="A9"/>
      <c r="B9" s="8" t="s">
        <v>199</v>
      </c>
      <c r="C9" s="71">
        <f>C10</f>
        <v>4627.92</v>
      </c>
      <c r="D9" s="71">
        <f>D10</f>
        <v>1325</v>
      </c>
      <c r="E9" s="71">
        <f>E10</f>
        <v>1325</v>
      </c>
      <c r="F9" s="71">
        <f>F10</f>
        <v>3042.08</v>
      </c>
      <c r="G9" s="72">
        <f>(F9*100)/C9</f>
        <v>65.73320195681862</v>
      </c>
      <c r="H9" s="72">
        <f>(F9*100)/E9</f>
        <v>229.5909433962264</v>
      </c>
    </row>
    <row r="10">
      <c r="A10"/>
      <c r="B10" s="16" t="s">
        <v>200</v>
      </c>
      <c r="C10" s="73">
        <v>4627.92</v>
      </c>
      <c r="D10" s="73">
        <v>1325</v>
      </c>
      <c r="E10" s="73">
        <v>1325</v>
      </c>
      <c r="F10" s="74">
        <v>3042.08</v>
      </c>
      <c r="G10" s="70">
        <f>(F10*100)/C10</f>
        <v>65.73320195681862</v>
      </c>
      <c r="H10" s="70">
        <f>(F10*100)/E10</f>
        <v>229.5909433962264</v>
      </c>
    </row>
    <row r="11">
      <c r="A11"/>
      <c r="B11" s="8" t="s">
        <v>201</v>
      </c>
      <c r="C11" s="71">
        <f>C12</f>
        <v>3840.87</v>
      </c>
      <c r="D11" s="71">
        <f>D12</f>
        <v>3000</v>
      </c>
      <c r="E11" s="71">
        <f>E12</f>
        <v>3000</v>
      </c>
      <c r="F11" s="71">
        <f>F12</f>
        <v>3291.86</v>
      </c>
      <c r="G11" s="72">
        <f>(F11*100)/C11</f>
        <v>85.70610304436235</v>
      </c>
      <c r="H11" s="72">
        <f>(F11*100)/E11</f>
        <v>109.72866666666667</v>
      </c>
    </row>
    <row r="12">
      <c r="A12"/>
      <c r="B12" s="16" t="s">
        <v>202</v>
      </c>
      <c r="C12" s="73">
        <v>3840.87</v>
      </c>
      <c r="D12" s="73">
        <v>3000</v>
      </c>
      <c r="E12" s="73">
        <v>3000</v>
      </c>
      <c r="F12" s="74">
        <v>3291.86</v>
      </c>
      <c r="G12" s="70">
        <f>(F12*100)/C12</f>
        <v>85.70610304436235</v>
      </c>
      <c r="H12" s="70">
        <f>(F12*100)/E12</f>
        <v>109.72866666666667</v>
      </c>
    </row>
    <row r="13" spans="2:8" x14ac:dyDescent="0.25">
      <c r="B13" s="8" t="s">
        <v>33</v>
      </c>
      <c r="C13" s="75">
        <f>C14+C16+C18</f>
        <v>8552894.76</v>
      </c>
      <c r="D13" s="75">
        <f>D14+D16+D18</f>
        <v>9799569</v>
      </c>
      <c r="E13" s="75">
        <f>E14+E16+E18</f>
        <v>9748979</v>
      </c>
      <c r="F13" s="75">
        <f>F14+F16+F18</f>
        <v>9742312.35</v>
      </c>
      <c r="G13" s="72">
        <f>(F13*100)/C13</f>
        <v>113.906608503622</v>
      </c>
      <c r="H13" s="72">
        <f>(F13*100)/E13</f>
        <v>99.93161694163051</v>
      </c>
    </row>
    <row r="14">
      <c r="A14"/>
      <c r="B14" s="8" t="s">
        <v>197</v>
      </c>
      <c r="C14" s="75">
        <f>C15</f>
        <v>8552479.76</v>
      </c>
      <c r="D14" s="75">
        <f>D15</f>
        <v>9795244</v>
      </c>
      <c r="E14" s="75">
        <f>E15</f>
        <v>9744654</v>
      </c>
      <c r="F14" s="75">
        <f>F15</f>
        <v>9741712.35</v>
      </c>
      <c r="G14" s="72">
        <f>(F14*100)/C14</f>
        <v>113.90512019171385</v>
      </c>
      <c r="H14" s="72">
        <f>(F14*100)/E14</f>
        <v>99.96981267882882</v>
      </c>
    </row>
    <row r="15">
      <c r="A15"/>
      <c r="B15" s="16" t="s">
        <v>198</v>
      </c>
      <c r="C15" s="73">
        <v>8552479.76</v>
      </c>
      <c r="D15" s="73">
        <v>9795244</v>
      </c>
      <c r="E15" s="76">
        <v>9744654</v>
      </c>
      <c r="F15" s="74">
        <v>9741712.35</v>
      </c>
      <c r="G15" s="70">
        <f>(F15*100)/C15</f>
        <v>113.90512019171385</v>
      </c>
      <c r="H15" s="70">
        <f>(F15*100)/E15</f>
        <v>99.96981267882882</v>
      </c>
    </row>
    <row r="16">
      <c r="A16"/>
      <c r="B16" s="8" t="s">
        <v>199</v>
      </c>
      <c r="C16" s="75">
        <f>C17</f>
        <v>415</v>
      </c>
      <c r="D16" s="75">
        <f>D17</f>
        <v>1325</v>
      </c>
      <c r="E16" s="75">
        <f>E17</f>
        <v>1325</v>
      </c>
      <c r="F16" s="75">
        <f>F17</f>
        <v>600</v>
      </c>
      <c r="G16" s="72">
        <f>(F16*100)/C16</f>
        <v>144.57831325301206</v>
      </c>
      <c r="H16" s="72">
        <f>(F16*100)/E16</f>
        <v>45.283018867924525</v>
      </c>
    </row>
    <row r="17">
      <c r="A17"/>
      <c r="B17" s="16" t="s">
        <v>200</v>
      </c>
      <c r="C17" s="73">
        <v>415</v>
      </c>
      <c r="D17" s="73">
        <v>1325</v>
      </c>
      <c r="E17" s="76">
        <v>1325</v>
      </c>
      <c r="F17" s="74">
        <v>600</v>
      </c>
      <c r="G17" s="70">
        <f>(F17*100)/C17</f>
        <v>144.57831325301206</v>
      </c>
      <c r="H17" s="70">
        <f>(F17*100)/E17</f>
        <v>45.283018867924525</v>
      </c>
    </row>
    <row r="18">
      <c r="A18"/>
      <c r="B18" s="8" t="s">
        <v>201</v>
      </c>
      <c r="C18" s="75">
        <f>C19</f>
        <v>0</v>
      </c>
      <c r="D18" s="75">
        <f>D19</f>
        <v>3000</v>
      </c>
      <c r="E18" s="75">
        <f>E19</f>
        <v>3000</v>
      </c>
      <c r="F18" s="75">
        <f>F19</f>
        <v>0</v>
      </c>
      <c r="G18" s="72" t="e">
        <f>(F18*100)/C18</f>
        <v>#DIV/0!</v>
      </c>
      <c r="H18" s="72">
        <f>(F18*100)/E18</f>
        <v>0</v>
      </c>
    </row>
    <row r="19">
      <c r="A19"/>
      <c r="B19" s="16" t="s">
        <v>202</v>
      </c>
      <c r="C19" s="73">
        <v>0</v>
      </c>
      <c r="D19" s="73">
        <v>3000</v>
      </c>
      <c r="E19" s="76">
        <v>3000</v>
      </c>
      <c r="F19" s="74">
        <v>0</v>
      </c>
      <c r="G19" s="70" t="e">
        <f>(F19*100)/C19</f>
        <v>#DIV/0!</v>
      </c>
      <c r="H19" s="70">
        <f>(F19*100)/E19</f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8552894.76</v>
      </c>
      <c r="D6" s="75">
        <f>D7</f>
        <v>9799569</v>
      </c>
      <c r="E6" s="75">
        <f>E7</f>
        <v>9748979</v>
      </c>
      <c r="F6" s="75">
        <f>F7</f>
        <v>9742312.35</v>
      </c>
      <c r="G6" s="70">
        <f>(F6*100)/C6</f>
        <v>113.906608503622</v>
      </c>
      <c r="H6" s="70">
        <f>(F6*100)/E6</f>
        <v>99.93161694163051</v>
      </c>
    </row>
    <row r="7">
      <c r="A7"/>
      <c r="B7" s="8" t="s">
        <v>203</v>
      </c>
      <c r="C7" s="75">
        <f>C8</f>
        <v>8552894.76</v>
      </c>
      <c r="D7" s="75">
        <f>D8</f>
        <v>9799569</v>
      </c>
      <c r="E7" s="75">
        <f>E8</f>
        <v>9748979</v>
      </c>
      <c r="F7" s="75">
        <f>F8</f>
        <v>9742312.35</v>
      </c>
      <c r="G7" s="70">
        <f>(F7*100)/C7</f>
        <v>113.906608503622</v>
      </c>
      <c r="H7" s="70">
        <f>(F7*100)/E7</f>
        <v>99.93161694163051</v>
      </c>
    </row>
    <row r="8">
      <c r="A8"/>
      <c r="B8" s="11" t="s">
        <v>204</v>
      </c>
      <c r="C8" s="73">
        <v>8552894.76</v>
      </c>
      <c r="D8" s="73">
        <v>9799569</v>
      </c>
      <c r="E8" s="73">
        <v>9748979</v>
      </c>
      <c r="F8" s="74">
        <v>9742312.35</v>
      </c>
      <c r="G8" s="70">
        <f>(F8*100)/C8</f>
        <v>113.906608503622</v>
      </c>
      <c r="H8" s="70">
        <f>(F8*100)/E8</f>
        <v>99.93161694163051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205</v>
      </c>
      <c r="C1" s="39"/>
    </row>
    <row r="2" spans="1:6" ht="15" customHeight="1" x14ac:dyDescent="0.2">
      <c r="A2" s="41" t="s">
        <v>35</v>
      </c>
      <c r="B2" s="42" t="s">
        <v>206</v>
      </c>
      <c r="C2" s="39"/>
    </row>
    <row r="3" spans="1:6" s="39" customFormat="1" ht="43.5" customHeight="1" x14ac:dyDescent="0.2">
      <c r="A3" s="43" t="s">
        <v>36</v>
      </c>
      <c r="B3" s="37" t="s">
        <v>207</v>
      </c>
    </row>
    <row r="4" spans="1:6" s="39" customFormat="1" x14ac:dyDescent="0.2">
      <c r="A4" s="43" t="s">
        <v>37</v>
      </c>
      <c r="B4" s="44" t="s">
        <v>208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209</v>
      </c>
      <c r="B7" s="46"/>
      <c r="C7" s="77">
        <f>C12+C56</f>
        <v>9795244</v>
      </c>
      <c r="D7" s="77">
        <f>D12+D56</f>
        <v>9744654</v>
      </c>
      <c r="E7" s="77">
        <f>E12+E56</f>
        <v>9741712.35</v>
      </c>
      <c r="F7" s="77">
        <f>(E7*100)/D7</f>
        <v>99.96981267882882</v>
      </c>
    </row>
    <row r="8">
      <c r="A8" s="47" t="s">
        <v>95</v>
      </c>
      <c r="B8" s="46"/>
      <c r="C8" s="77">
        <f>C70+C77</f>
        <v>1325</v>
      </c>
      <c r="D8" s="77">
        <f>D70+D77</f>
        <v>1325</v>
      </c>
      <c r="E8" s="77">
        <f>E70+E77</f>
        <v>600</v>
      </c>
      <c r="F8" s="77">
        <f>(E8*100)/D8</f>
        <v>45.283018867924525</v>
      </c>
    </row>
    <row r="9">
      <c r="A9" s="47" t="s">
        <v>210</v>
      </c>
      <c r="B9" s="46"/>
      <c r="C9" s="77">
        <f>C89+C95</f>
        <v>3000</v>
      </c>
      <c r="D9" s="77">
        <f>D89+D95</f>
        <v>3000</v>
      </c>
      <c r="E9" s="77">
        <f>E89+E95</f>
        <v>0</v>
      </c>
      <c r="F9" s="77">
        <f>(E9*100)/D9</f>
        <v>0</v>
      </c>
    </row>
    <row r="10" spans="1:6" s="57" customFormat="1" x14ac:dyDescent="0.2"/>
    <row r="11">
      <c r="A11" s="47" t="s">
        <v>211</v>
      </c>
      <c r="B11" s="47" t="s">
        <v>212</v>
      </c>
      <c r="C11" s="47" t="s">
        <v>59</v>
      </c>
      <c r="D11" s="47" t="s">
        <v>213</v>
      </c>
      <c r="E11" s="47" t="s">
        <v>214</v>
      </c>
      <c r="F11" s="47" t="s">
        <v>215</v>
      </c>
    </row>
    <row r="12">
      <c r="A12" s="49" t="s">
        <v>93</v>
      </c>
      <c r="B12" s="50" t="s">
        <v>94</v>
      </c>
      <c r="C12" s="80">
        <f>C13+C21+C51</f>
        <v>9755644</v>
      </c>
      <c r="D12" s="80">
        <f>D13+D21+D51</f>
        <v>9714074</v>
      </c>
      <c r="E12" s="80">
        <f>E13+E21+E51</f>
        <v>9711758.629999999</v>
      </c>
      <c r="F12" s="81">
        <f>(E12*100)/D12</f>
        <v>99.97616478935615</v>
      </c>
    </row>
    <row r="13">
      <c r="A13" s="51" t="s">
        <v>95</v>
      </c>
      <c r="B13" s="52" t="s">
        <v>96</v>
      </c>
      <c r="C13" s="82">
        <f>C14+C17+C19</f>
        <v>8934649</v>
      </c>
      <c r="D13" s="82">
        <f>D14+D17+D19</f>
        <v>8864299</v>
      </c>
      <c r="E13" s="82">
        <f>E14+E17+E19</f>
        <v>8863972.209999999</v>
      </c>
      <c r="F13" s="81">
        <f>(E13*100)/D13</f>
        <v>99.99631341406692</v>
      </c>
    </row>
    <row r="14">
      <c r="A14" s="53" t="s">
        <v>97</v>
      </c>
      <c r="B14" s="54" t="s">
        <v>98</v>
      </c>
      <c r="C14" s="83">
        <f>C15+C16</f>
        <v>7425911</v>
      </c>
      <c r="D14" s="83">
        <f>D15+D16</f>
        <v>7381861</v>
      </c>
      <c r="E14" s="83">
        <f>E15+E16</f>
        <v>7381559.21</v>
      </c>
      <c r="F14" s="83">
        <f>(E14*100)/D14</f>
        <v>99.99591173553661</v>
      </c>
    </row>
    <row r="15">
      <c r="A15" s="55" t="s">
        <v>99</v>
      </c>
      <c r="B15" s="56" t="s">
        <v>100</v>
      </c>
      <c r="C15" s="84">
        <v>7303741</v>
      </c>
      <c r="D15" s="84">
        <v>7258291</v>
      </c>
      <c r="E15" s="84">
        <v>7258076.67</v>
      </c>
      <c r="F15" s="84"/>
    </row>
    <row r="16">
      <c r="A16" s="55" t="s">
        <v>101</v>
      </c>
      <c r="B16" s="56" t="s">
        <v>102</v>
      </c>
      <c r="C16" s="84">
        <v>122170</v>
      </c>
      <c r="D16" s="84">
        <v>123570</v>
      </c>
      <c r="E16" s="84">
        <v>123482.54</v>
      </c>
      <c r="F16" s="84"/>
    </row>
    <row r="17">
      <c r="A17" s="53" t="s">
        <v>103</v>
      </c>
      <c r="B17" s="54" t="s">
        <v>104</v>
      </c>
      <c r="C17" s="83">
        <f>C18</f>
        <v>297985</v>
      </c>
      <c r="D17" s="83">
        <f>D18</f>
        <v>296885</v>
      </c>
      <c r="E17" s="83">
        <f>E18</f>
        <v>296672.3</v>
      </c>
      <c r="F17" s="83">
        <f>(E17*100)/D17</f>
        <v>99.92835609747883</v>
      </c>
    </row>
    <row r="18">
      <c r="A18" s="55" t="s">
        <v>105</v>
      </c>
      <c r="B18" s="56" t="s">
        <v>104</v>
      </c>
      <c r="C18" s="84">
        <v>297985</v>
      </c>
      <c r="D18" s="84">
        <v>296885</v>
      </c>
      <c r="E18" s="84">
        <v>296672.3</v>
      </c>
      <c r="F18" s="84"/>
    </row>
    <row r="19">
      <c r="A19" s="53" t="s">
        <v>106</v>
      </c>
      <c r="B19" s="54" t="s">
        <v>107</v>
      </c>
      <c r="C19" s="83">
        <f>C20</f>
        <v>1210753</v>
      </c>
      <c r="D19" s="83">
        <f>D20</f>
        <v>1185553</v>
      </c>
      <c r="E19" s="83">
        <f>E20</f>
        <v>1185740.7</v>
      </c>
      <c r="F19" s="83">
        <f>(E19*100)/D19</f>
        <v>100.0158322740527</v>
      </c>
    </row>
    <row r="20">
      <c r="A20" s="55" t="s">
        <v>108</v>
      </c>
      <c r="B20" s="56" t="s">
        <v>109</v>
      </c>
      <c r="C20" s="84">
        <v>1210753</v>
      </c>
      <c r="D20" s="84">
        <v>1185553</v>
      </c>
      <c r="E20" s="84">
        <v>1185740.7</v>
      </c>
      <c r="F20" s="84"/>
    </row>
    <row r="21">
      <c r="A21" s="51" t="s">
        <v>110</v>
      </c>
      <c r="B21" s="52" t="s">
        <v>111</v>
      </c>
      <c r="C21" s="82">
        <f>C22+C26+C32+C42+C44</f>
        <v>812740</v>
      </c>
      <c r="D21" s="82">
        <f>D22+D26+D32+D42+D44</f>
        <v>842120</v>
      </c>
      <c r="E21" s="82">
        <f>E22+E26+E32+E42+E44</f>
        <v>840496.13</v>
      </c>
      <c r="F21" s="81">
        <f>(E21*100)/D21</f>
        <v>99.80716881204579</v>
      </c>
    </row>
    <row r="22">
      <c r="A22" s="53" t="s">
        <v>112</v>
      </c>
      <c r="B22" s="54" t="s">
        <v>113</v>
      </c>
      <c r="C22" s="83">
        <f>C23+C24+C25</f>
        <v>253000</v>
      </c>
      <c r="D22" s="83">
        <f>D23+D24+D25</f>
        <v>266200</v>
      </c>
      <c r="E22" s="83">
        <f>E23+E24+E25</f>
        <v>266147.91</v>
      </c>
      <c r="F22" s="83">
        <f>(E22*100)/D22</f>
        <v>99.98043200601052</v>
      </c>
    </row>
    <row r="23">
      <c r="A23" s="55" t="s">
        <v>114</v>
      </c>
      <c r="B23" s="56" t="s">
        <v>115</v>
      </c>
      <c r="C23" s="84">
        <v>5000</v>
      </c>
      <c r="D23" s="84">
        <v>9200</v>
      </c>
      <c r="E23" s="84">
        <v>9192.84</v>
      </c>
      <c r="F23" s="84"/>
    </row>
    <row r="24">
      <c r="A24" s="55" t="s">
        <v>116</v>
      </c>
      <c r="B24" s="56" t="s">
        <v>117</v>
      </c>
      <c r="C24" s="84">
        <v>243000</v>
      </c>
      <c r="D24" s="84">
        <v>249900</v>
      </c>
      <c r="E24" s="84">
        <v>249856.91</v>
      </c>
      <c r="F24" s="84"/>
    </row>
    <row r="25">
      <c r="A25" s="55" t="s">
        <v>118</v>
      </c>
      <c r="B25" s="56" t="s">
        <v>119</v>
      </c>
      <c r="C25" s="84">
        <v>5000</v>
      </c>
      <c r="D25" s="84">
        <v>7100</v>
      </c>
      <c r="E25" s="84">
        <v>7098.16</v>
      </c>
      <c r="F25" s="84"/>
    </row>
    <row r="26">
      <c r="A26" s="53" t="s">
        <v>120</v>
      </c>
      <c r="B26" s="54" t="s">
        <v>121</v>
      </c>
      <c r="C26" s="83">
        <f>C27+C28+C29+C30+C31</f>
        <v>245900</v>
      </c>
      <c r="D26" s="83">
        <f>D27+D28+D29+D30+D31</f>
        <v>264900</v>
      </c>
      <c r="E26" s="83">
        <f>E27+E28+E29+E30+E31</f>
        <v>264564.05</v>
      </c>
      <c r="F26" s="83">
        <f>(E26*100)/D26</f>
        <v>99.87317855794639</v>
      </c>
    </row>
    <row r="27">
      <c r="A27" s="55" t="s">
        <v>122</v>
      </c>
      <c r="B27" s="56" t="s">
        <v>123</v>
      </c>
      <c r="C27" s="84">
        <v>93700</v>
      </c>
      <c r="D27" s="84">
        <v>99800</v>
      </c>
      <c r="E27" s="84">
        <v>99776.95</v>
      </c>
      <c r="F27" s="84"/>
    </row>
    <row r="28">
      <c r="A28" s="55" t="s">
        <v>124</v>
      </c>
      <c r="B28" s="56" t="s">
        <v>125</v>
      </c>
      <c r="C28" s="84">
        <v>145000</v>
      </c>
      <c r="D28" s="84">
        <v>157200</v>
      </c>
      <c r="E28" s="84">
        <v>157177.14</v>
      </c>
      <c r="F28" s="84"/>
    </row>
    <row r="29">
      <c r="A29" s="55" t="s">
        <v>126</v>
      </c>
      <c r="B29" s="56" t="s">
        <v>127</v>
      </c>
      <c r="C29" s="84">
        <v>4000</v>
      </c>
      <c r="D29" s="84">
        <v>4100</v>
      </c>
      <c r="E29" s="84">
        <v>3933.52</v>
      </c>
      <c r="F29" s="84"/>
    </row>
    <row r="30">
      <c r="A30" s="55" t="s">
        <v>128</v>
      </c>
      <c r="B30" s="56" t="s">
        <v>129</v>
      </c>
      <c r="C30" s="84">
        <v>1800</v>
      </c>
      <c r="D30" s="84">
        <v>2500</v>
      </c>
      <c r="E30" s="84">
        <v>2376.94</v>
      </c>
      <c r="F30" s="84"/>
    </row>
    <row r="31">
      <c r="A31" s="55" t="s">
        <v>130</v>
      </c>
      <c r="B31" s="56" t="s">
        <v>131</v>
      </c>
      <c r="C31" s="84">
        <v>1400</v>
      </c>
      <c r="D31" s="84">
        <v>1300</v>
      </c>
      <c r="E31" s="84">
        <v>1299.5</v>
      </c>
      <c r="F31" s="84"/>
    </row>
    <row r="32">
      <c r="A32" s="53" t="s">
        <v>132</v>
      </c>
      <c r="B32" s="54" t="s">
        <v>133</v>
      </c>
      <c r="C32" s="83">
        <f>C33+C34+C35+C36+C37+C38+C39+C40+C41</f>
        <v>300965</v>
      </c>
      <c r="D32" s="83">
        <f>D33+D34+D35+D36+D37+D38+D39+D40+D41</f>
        <v>303045</v>
      </c>
      <c r="E32" s="83">
        <f>E33+E34+E35+E36+E37+E38+E39+E40+E41</f>
        <v>302000.89</v>
      </c>
      <c r="F32" s="83">
        <f>(E32*100)/D32</f>
        <v>99.65546041017011</v>
      </c>
    </row>
    <row r="33">
      <c r="A33" s="55" t="s">
        <v>134</v>
      </c>
      <c r="B33" s="56" t="s">
        <v>135</v>
      </c>
      <c r="C33" s="84">
        <v>153000</v>
      </c>
      <c r="D33" s="84">
        <v>143400</v>
      </c>
      <c r="E33" s="84">
        <v>143331.34</v>
      </c>
      <c r="F33" s="84"/>
    </row>
    <row r="34">
      <c r="A34" s="55" t="s">
        <v>136</v>
      </c>
      <c r="B34" s="56" t="s">
        <v>137</v>
      </c>
      <c r="C34" s="84">
        <v>36500</v>
      </c>
      <c r="D34" s="84">
        <v>40520</v>
      </c>
      <c r="E34" s="84">
        <v>40409.6</v>
      </c>
      <c r="F34" s="84"/>
    </row>
    <row r="35">
      <c r="A35" s="55" t="s">
        <v>138</v>
      </c>
      <c r="B35" s="56" t="s">
        <v>139</v>
      </c>
      <c r="C35" s="84">
        <v>1550</v>
      </c>
      <c r="D35" s="84">
        <v>1100</v>
      </c>
      <c r="E35" s="84">
        <v>1061.83</v>
      </c>
      <c r="F35" s="84"/>
    </row>
    <row r="36">
      <c r="A36" s="55" t="s">
        <v>140</v>
      </c>
      <c r="B36" s="56" t="s">
        <v>141</v>
      </c>
      <c r="C36" s="84">
        <v>76800</v>
      </c>
      <c r="D36" s="84">
        <v>77500</v>
      </c>
      <c r="E36" s="84">
        <v>77372.52</v>
      </c>
      <c r="F36" s="84"/>
    </row>
    <row r="37">
      <c r="A37" s="55" t="s">
        <v>142</v>
      </c>
      <c r="B37" s="56" t="s">
        <v>143</v>
      </c>
      <c r="C37" s="84">
        <v>12000</v>
      </c>
      <c r="D37" s="84">
        <v>11960</v>
      </c>
      <c r="E37" s="84">
        <v>11957.5</v>
      </c>
      <c r="F37" s="84"/>
    </row>
    <row r="38">
      <c r="A38" s="55" t="s">
        <v>144</v>
      </c>
      <c r="B38" s="56" t="s">
        <v>145</v>
      </c>
      <c r="C38" s="84">
        <v>15500</v>
      </c>
      <c r="D38" s="84">
        <v>14750</v>
      </c>
      <c r="E38" s="84">
        <v>14290</v>
      </c>
      <c r="F38" s="84"/>
    </row>
    <row r="39">
      <c r="A39" s="55" t="s">
        <v>146</v>
      </c>
      <c r="B39" s="56" t="s">
        <v>147</v>
      </c>
      <c r="C39" s="84">
        <v>345</v>
      </c>
      <c r="D39" s="84">
        <v>45</v>
      </c>
      <c r="E39" s="84">
        <v>0</v>
      </c>
      <c r="F39" s="84"/>
    </row>
    <row r="40">
      <c r="A40" s="55" t="s">
        <v>148</v>
      </c>
      <c r="B40" s="56" t="s">
        <v>149</v>
      </c>
      <c r="C40" s="84">
        <v>1270</v>
      </c>
      <c r="D40" s="84">
        <v>1370</v>
      </c>
      <c r="E40" s="84">
        <v>1188.33</v>
      </c>
      <c r="F40" s="84"/>
    </row>
    <row r="41">
      <c r="A41" s="55" t="s">
        <v>150</v>
      </c>
      <c r="B41" s="56" t="s">
        <v>151</v>
      </c>
      <c r="C41" s="84">
        <v>4000</v>
      </c>
      <c r="D41" s="84">
        <v>12400</v>
      </c>
      <c r="E41" s="84">
        <v>12389.77</v>
      </c>
      <c r="F41" s="84"/>
    </row>
    <row r="42">
      <c r="A42" s="53" t="s">
        <v>152</v>
      </c>
      <c r="B42" s="54" t="s">
        <v>153</v>
      </c>
      <c r="C42" s="83">
        <f>C43</f>
        <v>50</v>
      </c>
      <c r="D42" s="83">
        <f>D43</f>
        <v>50</v>
      </c>
      <c r="E42" s="83">
        <f>E43</f>
        <v>0</v>
      </c>
      <c r="F42" s="83">
        <f>(E42*100)/D42</f>
        <v>0</v>
      </c>
    </row>
    <row r="43">
      <c r="A43" s="55" t="s">
        <v>154</v>
      </c>
      <c r="B43" s="56" t="s">
        <v>155</v>
      </c>
      <c r="C43" s="84">
        <v>50</v>
      </c>
      <c r="D43" s="84">
        <v>50</v>
      </c>
      <c r="E43" s="84">
        <v>0</v>
      </c>
      <c r="F43" s="84"/>
    </row>
    <row r="44">
      <c r="A44" s="53" t="s">
        <v>156</v>
      </c>
      <c r="B44" s="54" t="s">
        <v>157</v>
      </c>
      <c r="C44" s="83">
        <f>C45+C46+C47+C48+C49+C50</f>
        <v>12825</v>
      </c>
      <c r="D44" s="83">
        <f>D45+D46+D47+D48+D49+D50</f>
        <v>7925</v>
      </c>
      <c r="E44" s="83">
        <f>E45+E46+E47+E48+E49+E50</f>
        <v>7783.28</v>
      </c>
      <c r="F44" s="83">
        <f>(E44*100)/D44</f>
        <v>98.21173501577287</v>
      </c>
    </row>
    <row r="45">
      <c r="A45" s="55" t="s">
        <v>158</v>
      </c>
      <c r="B45" s="56" t="s">
        <v>159</v>
      </c>
      <c r="C45" s="84">
        <v>2800</v>
      </c>
      <c r="D45" s="84">
        <v>2750</v>
      </c>
      <c r="E45" s="84">
        <v>2714.76</v>
      </c>
      <c r="F45" s="84"/>
    </row>
    <row r="46">
      <c r="A46" s="55" t="s">
        <v>160</v>
      </c>
      <c r="B46" s="56" t="s">
        <v>161</v>
      </c>
      <c r="C46" s="84">
        <v>7500</v>
      </c>
      <c r="D46" s="84">
        <v>3300</v>
      </c>
      <c r="E46" s="84">
        <v>3265.32</v>
      </c>
      <c r="F46" s="84"/>
    </row>
    <row r="47">
      <c r="A47" s="55" t="s">
        <v>162</v>
      </c>
      <c r="B47" s="56" t="s">
        <v>163</v>
      </c>
      <c r="C47" s="84">
        <v>325</v>
      </c>
      <c r="D47" s="84">
        <v>325</v>
      </c>
      <c r="E47" s="84">
        <v>325</v>
      </c>
      <c r="F47" s="84"/>
    </row>
    <row r="48">
      <c r="A48" s="55" t="s">
        <v>164</v>
      </c>
      <c r="B48" s="56" t="s">
        <v>165</v>
      </c>
      <c r="C48" s="84">
        <v>690</v>
      </c>
      <c r="D48" s="84">
        <v>690</v>
      </c>
      <c r="E48" s="84">
        <v>647.82</v>
      </c>
      <c r="F48" s="84"/>
    </row>
    <row r="49">
      <c r="A49" s="55" t="s">
        <v>166</v>
      </c>
      <c r="B49" s="56" t="s">
        <v>167</v>
      </c>
      <c r="C49" s="84">
        <v>10</v>
      </c>
      <c r="D49" s="84">
        <v>10</v>
      </c>
      <c r="E49" s="84">
        <v>0</v>
      </c>
      <c r="F49" s="84"/>
    </row>
    <row r="50">
      <c r="A50" s="55" t="s">
        <v>168</v>
      </c>
      <c r="B50" s="56" t="s">
        <v>157</v>
      </c>
      <c r="C50" s="84">
        <v>1500</v>
      </c>
      <c r="D50" s="84">
        <v>850</v>
      </c>
      <c r="E50" s="84">
        <v>830.38</v>
      </c>
      <c r="F50" s="84"/>
    </row>
    <row r="51">
      <c r="A51" s="51" t="s">
        <v>169</v>
      </c>
      <c r="B51" s="52" t="s">
        <v>170</v>
      </c>
      <c r="C51" s="82">
        <f>C52+C54</f>
        <v>8255</v>
      </c>
      <c r="D51" s="82">
        <f>D52+D54</f>
        <v>7655</v>
      </c>
      <c r="E51" s="82">
        <f>E52+E54</f>
        <v>7290.290000000001</v>
      </c>
      <c r="F51" s="81">
        <f>(E51*100)/D51</f>
        <v>95.2356629653821</v>
      </c>
    </row>
    <row r="52">
      <c r="A52" s="53" t="s">
        <v>171</v>
      </c>
      <c r="B52" s="54" t="s">
        <v>172</v>
      </c>
      <c r="C52" s="83">
        <f>C53</f>
        <v>2500</v>
      </c>
      <c r="D52" s="83">
        <f>D53</f>
        <v>2500</v>
      </c>
      <c r="E52" s="83">
        <f>E53</f>
        <v>2231.44</v>
      </c>
      <c r="F52" s="83">
        <f>(E52*100)/D52</f>
        <v>89.2576</v>
      </c>
    </row>
    <row r="53">
      <c r="A53" s="55" t="s">
        <v>173</v>
      </c>
      <c r="B53" s="56" t="s">
        <v>174</v>
      </c>
      <c r="C53" s="84">
        <v>2500</v>
      </c>
      <c r="D53" s="84">
        <v>2500</v>
      </c>
      <c r="E53" s="84">
        <v>2231.44</v>
      </c>
      <c r="F53" s="84"/>
    </row>
    <row r="54">
      <c r="A54" s="53" t="s">
        <v>175</v>
      </c>
      <c r="B54" s="54" t="s">
        <v>176</v>
      </c>
      <c r="C54" s="83">
        <f>C55</f>
        <v>5755</v>
      </c>
      <c r="D54" s="83">
        <f>D55</f>
        <v>5155</v>
      </c>
      <c r="E54" s="83">
        <f>E55</f>
        <v>5058.85</v>
      </c>
      <c r="F54" s="83">
        <f>(E54*100)/D54</f>
        <v>98.13482056256062</v>
      </c>
    </row>
    <row r="55">
      <c r="A55" s="55" t="s">
        <v>177</v>
      </c>
      <c r="B55" s="56" t="s">
        <v>178</v>
      </c>
      <c r="C55" s="84">
        <v>5755</v>
      </c>
      <c r="D55" s="84">
        <v>5155</v>
      </c>
      <c r="E55" s="84">
        <v>5058.85</v>
      </c>
      <c r="F55" s="84"/>
    </row>
    <row r="56">
      <c r="A56" s="49" t="s">
        <v>179</v>
      </c>
      <c r="B56" s="50" t="s">
        <v>180</v>
      </c>
      <c r="C56" s="80">
        <f>C57</f>
        <v>39600</v>
      </c>
      <c r="D56" s="80">
        <f>D57</f>
        <v>30580</v>
      </c>
      <c r="E56" s="80">
        <f>E57</f>
        <v>29953.72</v>
      </c>
      <c r="F56" s="81">
        <f>(E56*100)/D56</f>
        <v>97.9519947678221</v>
      </c>
    </row>
    <row r="57">
      <c r="A57" s="51" t="s">
        <v>181</v>
      </c>
      <c r="B57" s="52" t="s">
        <v>182</v>
      </c>
      <c r="C57" s="82">
        <f>C58+C62</f>
        <v>39600</v>
      </c>
      <c r="D57" s="82">
        <f>D58+D62</f>
        <v>30580</v>
      </c>
      <c r="E57" s="82">
        <f>E58+E62</f>
        <v>29953.72</v>
      </c>
      <c r="F57" s="81">
        <f>(E57*100)/D57</f>
        <v>97.9519947678221</v>
      </c>
    </row>
    <row r="58">
      <c r="A58" s="53" t="s">
        <v>183</v>
      </c>
      <c r="B58" s="54" t="s">
        <v>184</v>
      </c>
      <c r="C58" s="83">
        <f>C59+C60+C61</f>
        <v>25100</v>
      </c>
      <c r="D58" s="83">
        <f>D59+D60+D61</f>
        <v>19880</v>
      </c>
      <c r="E58" s="83">
        <f>E59+E60+E61</f>
        <v>19278.69</v>
      </c>
      <c r="F58" s="83">
        <f>(E58*100)/D58</f>
        <v>96.97530181086519</v>
      </c>
    </row>
    <row r="59">
      <c r="A59" s="55" t="s">
        <v>185</v>
      </c>
      <c r="B59" s="56" t="s">
        <v>186</v>
      </c>
      <c r="C59" s="84">
        <v>20040</v>
      </c>
      <c r="D59" s="84">
        <v>17320</v>
      </c>
      <c r="E59" s="84">
        <v>16786.19</v>
      </c>
      <c r="F59" s="84"/>
    </row>
    <row r="60">
      <c r="A60" s="55" t="s">
        <v>187</v>
      </c>
      <c r="B60" s="56" t="s">
        <v>188</v>
      </c>
      <c r="C60" s="84">
        <v>500</v>
      </c>
      <c r="D60" s="84">
        <v>0</v>
      </c>
      <c r="E60" s="84">
        <v>0</v>
      </c>
      <c r="F60" s="84"/>
    </row>
    <row r="61">
      <c r="A61" s="55" t="s">
        <v>189</v>
      </c>
      <c r="B61" s="56" t="s">
        <v>190</v>
      </c>
      <c r="C61" s="84">
        <v>4560</v>
      </c>
      <c r="D61" s="84">
        <v>2560</v>
      </c>
      <c r="E61" s="84">
        <v>2492.5</v>
      </c>
      <c r="F61" s="84"/>
    </row>
    <row r="62">
      <c r="A62" s="53" t="s">
        <v>193</v>
      </c>
      <c r="B62" s="54" t="s">
        <v>194</v>
      </c>
      <c r="C62" s="83">
        <f>C63</f>
        <v>14500</v>
      </c>
      <c r="D62" s="83">
        <f>D63</f>
        <v>10700</v>
      </c>
      <c r="E62" s="83">
        <f>E63</f>
        <v>10675.03</v>
      </c>
      <c r="F62" s="83">
        <f>(E62*100)/D62</f>
        <v>99.76663551401869</v>
      </c>
    </row>
    <row r="63">
      <c r="A63" s="55" t="s">
        <v>195</v>
      </c>
      <c r="B63" s="56" t="s">
        <v>196</v>
      </c>
      <c r="C63" s="84">
        <v>14500</v>
      </c>
      <c r="D63" s="84">
        <v>10700</v>
      </c>
      <c r="E63" s="84">
        <v>10675.03</v>
      </c>
      <c r="F63" s="84"/>
    </row>
    <row r="64">
      <c r="A64" s="49" t="s">
        <v>71</v>
      </c>
      <c r="B64" s="50" t="s">
        <v>72</v>
      </c>
      <c r="C64" s="80">
        <f>C65</f>
        <v>9795244</v>
      </c>
      <c r="D64" s="80">
        <f>D65</f>
        <v>9744654</v>
      </c>
      <c r="E64" s="80">
        <f>E65</f>
        <v>9741712.350000001</v>
      </c>
      <c r="F64" s="81">
        <f>(E64*100)/D64</f>
        <v>99.96981267882882</v>
      </c>
    </row>
    <row r="65">
      <c r="A65" s="51" t="s">
        <v>85</v>
      </c>
      <c r="B65" s="52" t="s">
        <v>86</v>
      </c>
      <c r="C65" s="82">
        <f>C66</f>
        <v>9795244</v>
      </c>
      <c r="D65" s="82">
        <f>D66</f>
        <v>9744654</v>
      </c>
      <c r="E65" s="82">
        <f>E66</f>
        <v>9741712.350000001</v>
      </c>
      <c r="F65" s="81">
        <f>(E65*100)/D65</f>
        <v>99.96981267882882</v>
      </c>
    </row>
    <row r="66">
      <c r="A66" s="53" t="s">
        <v>87</v>
      </c>
      <c r="B66" s="54" t="s">
        <v>88</v>
      </c>
      <c r="C66" s="83">
        <f>C67+C68</f>
        <v>9795244</v>
      </c>
      <c r="D66" s="83">
        <f>D67+D68</f>
        <v>9744654</v>
      </c>
      <c r="E66" s="83">
        <f>E67+E68</f>
        <v>9741712.350000001</v>
      </c>
      <c r="F66" s="83">
        <f>(E66*100)/D66</f>
        <v>99.96981267882882</v>
      </c>
    </row>
    <row r="67">
      <c r="A67" s="55" t="s">
        <v>89</v>
      </c>
      <c r="B67" s="56" t="s">
        <v>90</v>
      </c>
      <c r="C67" s="84">
        <v>9755644</v>
      </c>
      <c r="D67" s="84">
        <v>9714074</v>
      </c>
      <c r="E67" s="84">
        <v>9711758.63</v>
      </c>
      <c r="F67" s="84"/>
    </row>
    <row r="68">
      <c r="A68" s="55" t="s">
        <v>91</v>
      </c>
      <c r="B68" s="56" t="s">
        <v>92</v>
      </c>
      <c r="C68" s="84">
        <v>39600</v>
      </c>
      <c r="D68" s="84">
        <v>30580</v>
      </c>
      <c r="E68" s="84">
        <v>29953.72</v>
      </c>
      <c r="F68" s="84"/>
    </row>
    <row r="69">
      <c r="A69" s="48" t="s">
        <v>209</v>
      </c>
      <c r="B69" s="48" t="s">
        <v>216</v>
      </c>
      <c r="C69" s="78"/>
      <c r="D69" s="78"/>
      <c r="E69" s="78"/>
      <c r="F69" s="79" t="e">
        <f>(E69*100)/D69</f>
        <v>#DIV/0!</v>
      </c>
    </row>
    <row r="70">
      <c r="A70" s="49" t="s">
        <v>93</v>
      </c>
      <c r="B70" s="50" t="s">
        <v>94</v>
      </c>
      <c r="C70" s="80">
        <f>C71</f>
        <v>1325</v>
      </c>
      <c r="D70" s="80">
        <f>D71</f>
        <v>1325</v>
      </c>
      <c r="E70" s="80">
        <f>E71</f>
        <v>600</v>
      </c>
      <c r="F70" s="81">
        <f>(E70*100)/D70</f>
        <v>45.283018867924525</v>
      </c>
    </row>
    <row r="71">
      <c r="A71" s="51" t="s">
        <v>110</v>
      </c>
      <c r="B71" s="52" t="s">
        <v>111</v>
      </c>
      <c r="C71" s="82">
        <f>C72+C75</f>
        <v>1325</v>
      </c>
      <c r="D71" s="82">
        <f>D72+D75</f>
        <v>1325</v>
      </c>
      <c r="E71" s="82">
        <f>E72+E75</f>
        <v>600</v>
      </c>
      <c r="F71" s="81">
        <f>(E71*100)/D71</f>
        <v>45.283018867924525</v>
      </c>
    </row>
    <row r="72">
      <c r="A72" s="53" t="s">
        <v>120</v>
      </c>
      <c r="B72" s="54" t="s">
        <v>121</v>
      </c>
      <c r="C72" s="83">
        <f>C73+C74</f>
        <v>1325</v>
      </c>
      <c r="D72" s="83">
        <f>D73+D74</f>
        <v>1325</v>
      </c>
      <c r="E72" s="83">
        <f>E73+E74</f>
        <v>350</v>
      </c>
      <c r="F72" s="83">
        <f>(E72*100)/D72</f>
        <v>26.41509433962264</v>
      </c>
    </row>
    <row r="73">
      <c r="A73" s="55" t="s">
        <v>122</v>
      </c>
      <c r="B73" s="56" t="s">
        <v>123</v>
      </c>
      <c r="C73" s="84">
        <v>662</v>
      </c>
      <c r="D73" s="84">
        <v>662</v>
      </c>
      <c r="E73" s="84">
        <v>250</v>
      </c>
      <c r="F73" s="84"/>
    </row>
    <row r="74">
      <c r="A74" s="55" t="s">
        <v>124</v>
      </c>
      <c r="B74" s="56" t="s">
        <v>125</v>
      </c>
      <c r="C74" s="84">
        <v>663</v>
      </c>
      <c r="D74" s="84">
        <v>663</v>
      </c>
      <c r="E74" s="84">
        <v>100</v>
      </c>
      <c r="F74" s="84"/>
    </row>
    <row r="75">
      <c r="A75" s="53" t="s">
        <v>156</v>
      </c>
      <c r="B75" s="54" t="s">
        <v>157</v>
      </c>
      <c r="C75" s="83">
        <f>C76</f>
        <v>0</v>
      </c>
      <c r="D75" s="83">
        <f>D76</f>
        <v>0</v>
      </c>
      <c r="E75" s="83">
        <f>E76</f>
        <v>250</v>
      </c>
      <c r="F75" s="83" t="e">
        <f>(E75*100)/D75</f>
        <v>#DIV/0!</v>
      </c>
    </row>
    <row r="76">
      <c r="A76" s="55" t="s">
        <v>160</v>
      </c>
      <c r="B76" s="56" t="s">
        <v>161</v>
      </c>
      <c r="C76" s="84">
        <v>0</v>
      </c>
      <c r="D76" s="84">
        <v>0</v>
      </c>
      <c r="E76" s="84">
        <v>250</v>
      </c>
      <c r="F76" s="84"/>
    </row>
    <row r="77">
      <c r="A77" s="49" t="s">
        <v>179</v>
      </c>
      <c r="B77" s="50" t="s">
        <v>180</v>
      </c>
      <c r="C77" s="80">
        <f>C78</f>
        <v>0</v>
      </c>
      <c r="D77" s="80">
        <f>D78</f>
        <v>0</v>
      </c>
      <c r="E77" s="80">
        <f>E78</f>
        <v>0</v>
      </c>
      <c r="F77" s="81" t="e">
        <f>(E77*100)/D77</f>
        <v>#DIV/0!</v>
      </c>
    </row>
    <row r="78">
      <c r="A78" s="51" t="s">
        <v>181</v>
      </c>
      <c r="B78" s="52" t="s">
        <v>182</v>
      </c>
      <c r="C78" s="82">
        <f>C79</f>
        <v>0</v>
      </c>
      <c r="D78" s="82">
        <f>D79</f>
        <v>0</v>
      </c>
      <c r="E78" s="82">
        <f>E79</f>
        <v>0</v>
      </c>
      <c r="F78" s="81" t="e">
        <f>(E78*100)/D78</f>
        <v>#DIV/0!</v>
      </c>
    </row>
    <row r="79">
      <c r="A79" s="53" t="s">
        <v>183</v>
      </c>
      <c r="B79" s="54" t="s">
        <v>184</v>
      </c>
      <c r="C79" s="83">
        <f>C80+C81+C82+C83</f>
        <v>0</v>
      </c>
      <c r="D79" s="83">
        <f>D80+D81+D82+D83</f>
        <v>0</v>
      </c>
      <c r="E79" s="83">
        <f>E80+E81+E82+E83</f>
        <v>0</v>
      </c>
      <c r="F79" s="83" t="e">
        <f>(E79*100)/D79</f>
        <v>#DIV/0!</v>
      </c>
    </row>
    <row r="80">
      <c r="A80" s="55" t="s">
        <v>185</v>
      </c>
      <c r="B80" s="56" t="s">
        <v>186</v>
      </c>
      <c r="C80" s="84">
        <v>0</v>
      </c>
      <c r="D80" s="84">
        <v>0</v>
      </c>
      <c r="E80" s="84">
        <v>0</v>
      </c>
      <c r="F80" s="84"/>
    </row>
    <row r="81">
      <c r="A81" s="55" t="s">
        <v>187</v>
      </c>
      <c r="B81" s="56" t="s">
        <v>188</v>
      </c>
      <c r="C81" s="84">
        <v>0</v>
      </c>
      <c r="D81" s="84">
        <v>0</v>
      </c>
      <c r="E81" s="84">
        <v>0</v>
      </c>
      <c r="F81" s="84"/>
    </row>
    <row r="82">
      <c r="A82" s="55" t="s">
        <v>189</v>
      </c>
      <c r="B82" s="56" t="s">
        <v>190</v>
      </c>
      <c r="C82" s="84">
        <v>0</v>
      </c>
      <c r="D82" s="84">
        <v>0</v>
      </c>
      <c r="E82" s="84">
        <v>0</v>
      </c>
      <c r="F82" s="84"/>
    </row>
    <row r="83">
      <c r="A83" s="55" t="s">
        <v>191</v>
      </c>
      <c r="B83" s="56" t="s">
        <v>192</v>
      </c>
      <c r="C83" s="84">
        <v>0</v>
      </c>
      <c r="D83" s="84">
        <v>0</v>
      </c>
      <c r="E83" s="84">
        <v>0</v>
      </c>
      <c r="F83" s="84"/>
    </row>
    <row r="84">
      <c r="A84" s="49" t="s">
        <v>71</v>
      </c>
      <c r="B84" s="50" t="s">
        <v>72</v>
      </c>
      <c r="C84" s="80">
        <f>C85</f>
        <v>1325</v>
      </c>
      <c r="D84" s="80">
        <f>D85</f>
        <v>1325</v>
      </c>
      <c r="E84" s="80">
        <f>E85</f>
        <v>3042.08</v>
      </c>
      <c r="F84" s="81">
        <f>(E84*100)/D84</f>
        <v>229.5909433962264</v>
      </c>
    </row>
    <row r="85">
      <c r="A85" s="51" t="s">
        <v>79</v>
      </c>
      <c r="B85" s="52" t="s">
        <v>80</v>
      </c>
      <c r="C85" s="82">
        <f>C86</f>
        <v>1325</v>
      </c>
      <c r="D85" s="82">
        <f>D86</f>
        <v>1325</v>
      </c>
      <c r="E85" s="82">
        <f>E86</f>
        <v>3042.08</v>
      </c>
      <c r="F85" s="81">
        <f>(E85*100)/D85</f>
        <v>229.5909433962264</v>
      </c>
    </row>
    <row r="86">
      <c r="A86" s="53" t="s">
        <v>81</v>
      </c>
      <c r="B86" s="54" t="s">
        <v>82</v>
      </c>
      <c r="C86" s="83">
        <f>C87</f>
        <v>1325</v>
      </c>
      <c r="D86" s="83">
        <f>D87</f>
        <v>1325</v>
      </c>
      <c r="E86" s="83">
        <f>E87</f>
        <v>3042.08</v>
      </c>
      <c r="F86" s="83">
        <f>(E86*100)/D86</f>
        <v>229.5909433962264</v>
      </c>
    </row>
    <row r="87">
      <c r="A87" s="55" t="s">
        <v>83</v>
      </c>
      <c r="B87" s="56" t="s">
        <v>84</v>
      </c>
      <c r="C87" s="84">
        <v>1325</v>
      </c>
      <c r="D87" s="84">
        <v>1325</v>
      </c>
      <c r="E87" s="84">
        <v>3042.08</v>
      </c>
      <c r="F87" s="84"/>
    </row>
    <row r="88">
      <c r="A88" s="48" t="s">
        <v>95</v>
      </c>
      <c r="B88" s="48" t="s">
        <v>217</v>
      </c>
      <c r="C88" s="78"/>
      <c r="D88" s="78"/>
      <c r="E88" s="78"/>
      <c r="F88" s="79" t="e">
        <f>(E88*100)/D88</f>
        <v>#DIV/0!</v>
      </c>
    </row>
    <row r="89">
      <c r="A89" s="49" t="s">
        <v>93</v>
      </c>
      <c r="B89" s="50" t="s">
        <v>94</v>
      </c>
      <c r="C89" s="80">
        <f>C90</f>
        <v>3000</v>
      </c>
      <c r="D89" s="80">
        <f>D90</f>
        <v>3000</v>
      </c>
      <c r="E89" s="80">
        <f>E90</f>
        <v>0</v>
      </c>
      <c r="F89" s="81">
        <f>(E89*100)/D89</f>
        <v>0</v>
      </c>
    </row>
    <row r="90">
      <c r="A90" s="51" t="s">
        <v>110</v>
      </c>
      <c r="B90" s="52" t="s">
        <v>111</v>
      </c>
      <c r="C90" s="82">
        <f>C91</f>
        <v>3000</v>
      </c>
      <c r="D90" s="82">
        <f>D91</f>
        <v>3000</v>
      </c>
      <c r="E90" s="82">
        <f>E91</f>
        <v>0</v>
      </c>
      <c r="F90" s="81">
        <f>(E90*100)/D90</f>
        <v>0</v>
      </c>
    </row>
    <row r="91">
      <c r="A91" s="53" t="s">
        <v>132</v>
      </c>
      <c r="B91" s="54" t="s">
        <v>133</v>
      </c>
      <c r="C91" s="83">
        <f>C92+C93+C94</f>
        <v>3000</v>
      </c>
      <c r="D91" s="83">
        <f>D92+D93+D94</f>
        <v>3000</v>
      </c>
      <c r="E91" s="83">
        <f>E92+E93+E94</f>
        <v>0</v>
      </c>
      <c r="F91" s="83">
        <f>(E91*100)/D91</f>
        <v>0</v>
      </c>
    </row>
    <row r="92">
      <c r="A92" s="55" t="s">
        <v>134</v>
      </c>
      <c r="B92" s="56" t="s">
        <v>135</v>
      </c>
      <c r="C92" s="84">
        <v>0</v>
      </c>
      <c r="D92" s="84">
        <v>0</v>
      </c>
      <c r="E92" s="84">
        <v>0</v>
      </c>
      <c r="F92" s="84"/>
    </row>
    <row r="93">
      <c r="A93" s="55" t="s">
        <v>136</v>
      </c>
      <c r="B93" s="56" t="s">
        <v>137</v>
      </c>
      <c r="C93" s="84">
        <v>3000</v>
      </c>
      <c r="D93" s="84">
        <v>3000</v>
      </c>
      <c r="E93" s="84">
        <v>0</v>
      </c>
      <c r="F93" s="84"/>
    </row>
    <row r="94">
      <c r="A94" s="55" t="s">
        <v>146</v>
      </c>
      <c r="B94" s="56" t="s">
        <v>147</v>
      </c>
      <c r="C94" s="84">
        <v>0</v>
      </c>
      <c r="D94" s="84">
        <v>0</v>
      </c>
      <c r="E94" s="84">
        <v>0</v>
      </c>
      <c r="F94" s="84"/>
    </row>
    <row r="95">
      <c r="A95" s="49" t="s">
        <v>179</v>
      </c>
      <c r="B95" s="50" t="s">
        <v>180</v>
      </c>
      <c r="C95" s="80">
        <f>C96</f>
        <v>0</v>
      </c>
      <c r="D95" s="80">
        <f>D96</f>
        <v>0</v>
      </c>
      <c r="E95" s="80">
        <f>E96</f>
        <v>0</v>
      </c>
      <c r="F95" s="81" t="e">
        <f>(E95*100)/D95</f>
        <v>#DIV/0!</v>
      </c>
    </row>
    <row r="96">
      <c r="A96" s="51" t="s">
        <v>181</v>
      </c>
      <c r="B96" s="52" t="s">
        <v>182</v>
      </c>
      <c r="C96" s="82">
        <f>C97</f>
        <v>0</v>
      </c>
      <c r="D96" s="82">
        <f>D97</f>
        <v>0</v>
      </c>
      <c r="E96" s="82">
        <f>E97</f>
        <v>0</v>
      </c>
      <c r="F96" s="81" t="e">
        <f>(E96*100)/D96</f>
        <v>#DIV/0!</v>
      </c>
    </row>
    <row r="97">
      <c r="A97" s="53" t="s">
        <v>183</v>
      </c>
      <c r="B97" s="54" t="s">
        <v>184</v>
      </c>
      <c r="C97" s="83">
        <f>C98</f>
        <v>0</v>
      </c>
      <c r="D97" s="83">
        <f>D98</f>
        <v>0</v>
      </c>
      <c r="E97" s="83">
        <f>E98</f>
        <v>0</v>
      </c>
      <c r="F97" s="83" t="e">
        <f>(E97*100)/D97</f>
        <v>#DIV/0!</v>
      </c>
    </row>
    <row r="98">
      <c r="A98" s="55" t="s">
        <v>185</v>
      </c>
      <c r="B98" s="56" t="s">
        <v>186</v>
      </c>
      <c r="C98" s="84">
        <v>0</v>
      </c>
      <c r="D98" s="84">
        <v>0</v>
      </c>
      <c r="E98" s="84">
        <v>0</v>
      </c>
      <c r="F98" s="84"/>
    </row>
    <row r="99">
      <c r="A99" s="49" t="s">
        <v>71</v>
      </c>
      <c r="B99" s="50" t="s">
        <v>72</v>
      </c>
      <c r="C99" s="80">
        <f>C100</f>
        <v>3000</v>
      </c>
      <c r="D99" s="80">
        <f>D100</f>
        <v>3000</v>
      </c>
      <c r="E99" s="80">
        <f>E100</f>
        <v>3291.86</v>
      </c>
      <c r="F99" s="81">
        <f>(E99*100)/D99</f>
        <v>109.72866666666667</v>
      </c>
    </row>
    <row r="100">
      <c r="A100" s="51" t="s">
        <v>73</v>
      </c>
      <c r="B100" s="52" t="s">
        <v>74</v>
      </c>
      <c r="C100" s="82">
        <f>C101</f>
        <v>3000</v>
      </c>
      <c r="D100" s="82">
        <f>D101</f>
        <v>3000</v>
      </c>
      <c r="E100" s="82">
        <f>E101</f>
        <v>3291.86</v>
      </c>
      <c r="F100" s="81">
        <f>(E100*100)/D100</f>
        <v>109.72866666666667</v>
      </c>
    </row>
    <row r="101">
      <c r="A101" s="53" t="s">
        <v>75</v>
      </c>
      <c r="B101" s="54" t="s">
        <v>76</v>
      </c>
      <c r="C101" s="83">
        <f>C102</f>
        <v>3000</v>
      </c>
      <c r="D101" s="83">
        <f>D102</f>
        <v>3000</v>
      </c>
      <c r="E101" s="83">
        <f>E102</f>
        <v>3291.86</v>
      </c>
      <c r="F101" s="83">
        <f>(E101*100)/D101</f>
        <v>109.72866666666667</v>
      </c>
    </row>
    <row r="102">
      <c r="A102" s="55" t="s">
        <v>77</v>
      </c>
      <c r="B102" s="56" t="s">
        <v>78</v>
      </c>
      <c r="C102" s="84">
        <v>3000</v>
      </c>
      <c r="D102" s="84">
        <v>3000</v>
      </c>
      <c r="E102" s="84">
        <v>3291.86</v>
      </c>
      <c r="F102" s="84"/>
    </row>
    <row r="103">
      <c r="A103" s="48" t="s">
        <v>210</v>
      </c>
      <c r="B103" s="48" t="s">
        <v>218</v>
      </c>
      <c r="C103" s="78"/>
      <c r="D103" s="78"/>
      <c r="E103" s="78"/>
      <c r="F103" s="79" t="e">
        <f>(E103*100)/D103</f>
        <v>#DIV/0!</v>
      </c>
    </row>
    <row r="104" spans="1:6" s="57" customFormat="1" x14ac:dyDescent="0.2"/>
    <row r="105" spans="1:6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pans="1:3" s="57" customFormat="1" x14ac:dyDescent="0.2"/>
    <row r="1243" spans="1:3" s="57" customFormat="1" x14ac:dyDescent="0.2"/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