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ATJANA\OPĆINSKI SUD U PAZINU- 2025\Polugodišnji i godišnji izvještaj o izvršenju financijskog plana\"/>
    </mc:Choice>
  </mc:AlternateContent>
  <bookViews>
    <workbookView xWindow="-28920" yWindow="-120" windowWidth="29040" windowHeight="15720" tabRatio="825" activeTab="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rashoda'!$B$1:$I$26</definedName>
    <definedName name="_xlnm.Print_Area" localSheetId="6">'Posebni dio'!$A$1:$C$10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J26" i="1"/>
  <c r="I26" i="1"/>
  <c r="H26" i="1"/>
  <c r="G26" i="1"/>
  <c r="G27" i="1" s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20" i="15"/>
  <c r="F118" i="15"/>
  <c r="E118" i="15"/>
  <c r="D118" i="15"/>
  <c r="C118" i="15"/>
  <c r="F117" i="15"/>
  <c r="E117" i="15"/>
  <c r="D117" i="15"/>
  <c r="C117" i="15"/>
  <c r="F116" i="15"/>
  <c r="E116" i="15"/>
  <c r="D116" i="15"/>
  <c r="C116" i="15"/>
  <c r="F114" i="15"/>
  <c r="E114" i="15"/>
  <c r="D114" i="15"/>
  <c r="C114" i="15"/>
  <c r="F113" i="15"/>
  <c r="E113" i="15"/>
  <c r="D113" i="15"/>
  <c r="C113" i="15"/>
  <c r="F112" i="15"/>
  <c r="E112" i="15"/>
  <c r="D112" i="15"/>
  <c r="C112" i="15"/>
  <c r="F110" i="15"/>
  <c r="F107" i="15"/>
  <c r="E107" i="15"/>
  <c r="D107" i="15"/>
  <c r="C107" i="15"/>
  <c r="F106" i="15"/>
  <c r="E106" i="15"/>
  <c r="D106" i="15"/>
  <c r="C106" i="15"/>
  <c r="F105" i="15"/>
  <c r="E105" i="15"/>
  <c r="D105" i="15"/>
  <c r="C105" i="15"/>
  <c r="F101" i="15"/>
  <c r="E101" i="15"/>
  <c r="D101" i="15"/>
  <c r="C101" i="15"/>
  <c r="F100" i="15"/>
  <c r="E100" i="15"/>
  <c r="D100" i="15"/>
  <c r="C100" i="15"/>
  <c r="F99" i="15"/>
  <c r="E99" i="15"/>
  <c r="D99" i="15"/>
  <c r="C99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4" i="3"/>
  <c r="K84" i="3"/>
  <c r="L83" i="3"/>
  <c r="K83" i="3"/>
  <c r="J83" i="3"/>
  <c r="I83" i="3"/>
  <c r="H83" i="3"/>
  <c r="G83" i="3"/>
  <c r="L82" i="3"/>
  <c r="K82" i="3"/>
  <c r="J82" i="3"/>
  <c r="I82" i="3"/>
  <c r="H82" i="3"/>
  <c r="G82" i="3"/>
  <c r="L81" i="3"/>
  <c r="K81" i="3"/>
  <c r="L80" i="3"/>
  <c r="K80" i="3"/>
  <c r="J80" i="3"/>
  <c r="I80" i="3"/>
  <c r="H80" i="3"/>
  <c r="G80" i="3"/>
  <c r="L79" i="3"/>
  <c r="K79" i="3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L73" i="3"/>
  <c r="K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J40" i="3"/>
  <c r="I40" i="3"/>
  <c r="H40" i="3"/>
  <c r="G40" i="3"/>
  <c r="L39" i="3"/>
  <c r="K39" i="3"/>
  <c r="L38" i="3"/>
  <c r="K38" i="3"/>
  <c r="J38" i="3"/>
  <c r="I38" i="3"/>
  <c r="H38" i="3"/>
  <c r="G38" i="3"/>
  <c r="L37" i="3"/>
  <c r="K37" i="3"/>
  <c r="L36" i="3"/>
  <c r="K36" i="3"/>
  <c r="J36" i="3"/>
  <c r="I36" i="3"/>
  <c r="H36" i="3"/>
  <c r="G36" i="3"/>
  <c r="L35" i="3"/>
  <c r="K35" i="3"/>
  <c r="L34" i="3"/>
  <c r="K34" i="3"/>
  <c r="L33" i="3"/>
  <c r="K33" i="3"/>
  <c r="J33" i="3"/>
  <c r="I33" i="3"/>
  <c r="H33" i="3"/>
  <c r="G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5" i="3"/>
  <c r="K25" i="3"/>
  <c r="L24" i="3"/>
  <c r="K24" i="3"/>
  <c r="L23" i="3"/>
  <c r="K23" i="3"/>
  <c r="J23" i="3"/>
  <c r="I23" i="3"/>
  <c r="H23" i="3"/>
  <c r="G23" i="3"/>
  <c r="L22" i="3"/>
  <c r="K22" i="3"/>
  <c r="J22" i="3"/>
  <c r="I22" i="3"/>
  <c r="H22" i="3"/>
  <c r="G22" i="3"/>
  <c r="L21" i="3"/>
  <c r="K21" i="3"/>
  <c r="L20" i="3"/>
  <c r="K20" i="3"/>
  <c r="J20" i="3"/>
  <c r="I20" i="3"/>
  <c r="H20" i="3"/>
  <c r="G20" i="3"/>
  <c r="L19" i="3"/>
  <c r="K19" i="3"/>
  <c r="J19" i="3"/>
  <c r="I19" i="3"/>
  <c r="H19" i="3"/>
  <c r="G19" i="3"/>
  <c r="L18" i="3"/>
  <c r="K18" i="3"/>
  <c r="L17" i="3"/>
  <c r="K17" i="3"/>
  <c r="J17" i="3"/>
  <c r="I17" i="3"/>
  <c r="H17" i="3"/>
  <c r="G17" i="3"/>
  <c r="L16" i="3"/>
  <c r="K16" i="3"/>
  <c r="J16" i="3"/>
  <c r="I16" i="3"/>
  <c r="H16" i="3"/>
  <c r="G16" i="3"/>
  <c r="L15" i="3"/>
  <c r="K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<sst xmlns="http://schemas.openxmlformats.org/spreadsheetml/2006/main" count="502" uniqueCount="215">
  <si>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</si>
  <si>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</si>
  <si>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</si>
  <si>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</si>
  <si>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</si>
  <si>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</si>
  <si>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</si>
  <si>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</si>
  <si>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</si>
  <si>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</si>
  <si>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</si>
  <si>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</si>
  <si>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</si>
  <si>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</si>
  <si>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</si>
  <si>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</si>
  <si>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</si>
  <si>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</si>
  <si>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</si>
  <si>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</si>
  <si>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</si>
  <si>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</si>
  <si>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</si>
  <si>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</si>
  <si>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</si>
  <si>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</si>
  <si>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</si>
  <si>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</si>
  <si>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</si>
  <si>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</si>
  <si>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</si>
  <si>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</si>
  <si>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</si>
  <si>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</si>
  <si>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</si>
  <si>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</si>
  <si>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</si>
  <si>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</si>
  <si>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</si>
  <si>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</si>
  <si>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</si>
  <si>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</si>
  <si>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</si>
  <si>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</si>
  <si>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</si>
  <si>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</si>
  <si>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</si>
  <si>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</si>
  <si>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</si>
  <si>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</si>
  <si>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</si>
  <si>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</si>
  <si>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</si>
  <si>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</si>
  <si>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</si>
  <si>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</si>
  <si>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</si>
  <si>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</si>
  <si>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6362</t>
  </si>
  <si>
    <t>Kapitalne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</si>
  <si>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</si>
  <si>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</si>
  <si>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</si>
  <si>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</si>
  <si>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</si>
  <si>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</si>
  <si>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</si>
  <si>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</si>
  <si>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</si>
  <si>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</si>
  <si>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</si>
  <si>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</si>
  <si>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</si>
  <si>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</si>
  <si>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</si>
  <si>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</si>
  <si>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</si>
  <si>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</si>
  <si>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</si>
  <si>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</si>
  <si>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</si>
  <si>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</si>
  <si>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</si>
  <si>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</si>
  <si>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</si>
  <si>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</si>
  <si>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</si>
  <si>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</si>
  <si>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</si>
  <si>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</si>
  <si>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</si>
  <si>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</si>
  <si>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</si>
  <si>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</si>
  <si>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</si>
  <si>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</si>
  <si>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</si>
  <si>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</si>
  <si>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</si>
  <si>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</si>
  <si>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</si>
  <si>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</si>
  <si>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</si>
  <si>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</si>
  <si>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</si>
  <si>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</si>
  <si>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</si>
  <si>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</si>
  <si>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</si>
  <si>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</si>
  <si>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</si>
  <si>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</si>
  <si>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</si>
  <si>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</si>
  <si>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</si>
  <si>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</si>
  <si>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</si>
  <si>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</si>
  <si>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</si>
  <si>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</si>
  <si>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</si>
  <si>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</si>
  <si>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</si>
  <si>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</si>
  <si>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</si>
  <si>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</si>
  <si>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</si>
  <si>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</si>
  <si>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</si>
  <si>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</si>
  <si>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</si>
  <si>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</si>
  <si>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</si>
  <si>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</si>
  <si>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</si>
  <si>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</si>
  <si>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</si>
  <si>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</si>
  <si>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</si>
  <si>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</si>
  <si>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</si>
  <si>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</si>
  <si>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</si>
  <si>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</si>
  <si>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</si>
  <si>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</si>
  <si>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</si>
  <si>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</si>
  <si>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</si>
  <si>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</si>
  <si>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</si>
  <si>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</si>
  <si>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</si>
  <si>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</si>
  <si>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</si>
  <si>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</si>
  <si>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</si>
  <si>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</si>
  <si>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</si>
  <si>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</si>
  <si>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</si>
  <si>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</si>
  <si>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</si>
  <si>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</si>
  <si>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</si>
  <si>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</si>
  <si>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</si>
  <si>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</si>
  <si>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</si>
  <si>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</si>
  <si>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</si>
  <si>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</si>
  <si>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</si>
  <si>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</si>
  <si>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</si>
  <si>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</si>
  <si>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</si>
  <si>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</si>
  <si>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</si>
  <si>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</si>
  <si>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</si>
  <si>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</si>
  <si>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</si>
  <si>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</si>
  <si>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</si>
  <si>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</si>
  <si>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</si>
  <si>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</si>
  <si>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</si>
  <si>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</si>
  <si>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</si>
  <si>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</si>
  <si>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</si>
  <si>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</si>
  <si>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</si>
  <si>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</si>
  <si>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</si>
  <si>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50563 PAZIN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</si>
  <si>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</si>
  <si>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</si>
  <si>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</si>
  <si>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</si>
  <si>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</si>
  <si>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</si>
  <si>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</si>
  <si>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</si>
  <si>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</si>
  <si>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</si>
  <si>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</si>
  <si>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</si>
  <si>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</si>
  <si>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4222</t>
  </si>
  <si>
    <t>KOMUNIKACIJSKA OPREMA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</si>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</sst>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B1" sqref="B1:L29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5417151.0599999996</v>
      </c>
      <c r="H10" s="86">
        <v>5846687</v>
      </c>
      <c r="I10" s="86">
        <v>5970547</v>
      </c>
      <c r="J10" s="86">
        <v>5969629.0899999999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5417151.0599999996</v>
      </c>
      <c r="H12" s="87">
        <f>ROUND(H10+H11,2)</f>
        <v>5846687</v>
      </c>
      <c r="I12" s="87">
        <f>ROUND(I10+I11,2)</f>
        <v>5970547</v>
      </c>
      <c r="J12" s="87">
        <f>ROUND(J10+J11,2)</f>
        <v>5969629.0899999999</v>
      </c>
      <c r="K12" s="88">
        <f>J12/G12*100</f>
        <v>110.19868236792399</v>
      </c>
      <c r="L12" s="88">
        <f>J12/I12*100</f>
        <v>99.984626031752185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5225234.34</v>
      </c>
      <c r="H13" s="86">
        <v>5602787</v>
      </c>
      <c r="I13" s="86">
        <v>5715147</v>
      </c>
      <c r="J13" s="86">
        <v>5713815.2400000002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190873.62</v>
      </c>
      <c r="H14" s="86">
        <v>243900</v>
      </c>
      <c r="I14" s="86">
        <v>255400</v>
      </c>
      <c r="J14" s="86">
        <v>256137.5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5416107.96</v>
      </c>
      <c r="H15" s="87">
        <f>ROUND(H13+H14,2)</f>
        <v>5846687</v>
      </c>
      <c r="I15" s="87">
        <f>ROUND(I13+I14,2)</f>
        <v>5970547</v>
      </c>
      <c r="J15" s="87">
        <f>ROUND(J13+J14,2)</f>
        <v>5969952.7400000002</v>
      </c>
      <c r="K15" s="88">
        <f>J15/G15*100</f>
        <v>110.225881464889</v>
      </c>
      <c r="L15" s="88">
        <f>J15/I15*100</f>
        <v>99.990046808106499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1043.0999999999999</v>
      </c>
      <c r="H16" s="90">
        <f>ROUND(H12-H15,2)</f>
        <v>0</v>
      </c>
      <c r="I16" s="90">
        <f>ROUND(I12-I15,2)</f>
        <v>0</v>
      </c>
      <c r="J16" s="90">
        <f>ROUND(J12-J15,2)</f>
        <v>-323.64999999999998</v>
      </c>
      <c r="K16" s="88">
        <f>J16/G16*100</f>
        <v>-31.0277058767136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762.82</v>
      </c>
      <c r="H24" s="86"/>
      <c r="I24" s="86"/>
      <c r="J24" s="86">
        <v>1805.92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-1805.92</v>
      </c>
      <c r="H25" s="86"/>
      <c r="I25" s="86"/>
      <c r="J25" s="86">
        <v>-1482.27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-1043.0999999999999</v>
      </c>
      <c r="H26" s="94">
        <f>ROUND(H24+H25,2)</f>
        <v>0</v>
      </c>
      <c r="I26" s="94">
        <f>ROUND(I24+I25,2)</f>
        <v>0</v>
      </c>
      <c r="J26" s="94">
        <f>ROUND(J24+J25,2)</f>
        <v>323.64999999999998</v>
      </c>
      <c r="K26" s="93">
        <f>J26/G26*100</f>
        <v>-31.02770587671364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5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5417151.0600000005</v>
      </c>
      <c r="H10" s="65">
        <f>H11</f>
        <v>5846687</v>
      </c>
      <c r="I10" s="65">
        <f>I11</f>
        <v>5970547</v>
      </c>
      <c r="J10" s="65">
        <f>J11</f>
        <v>5969629.0899999999</v>
      </c>
      <c r="K10" s="69">
        <f t="shared" ref="K10:K25" si="0">(J10*100)/G10</f>
        <v>110.19868236792347</v>
      </c>
      <c r="L10" s="69">
        <f t="shared" ref="L10:L25" si="1">(J10*100)/I10</f>
        <v>99.9846260317522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G12+G16+G19+G22</f>
        <v>5417151.0600000005</v>
      </c>
      <c r="H11" s="65">
        <f>H12+H16+H19+H22</f>
        <v>5846687</v>
      </c>
      <c r="I11" s="65">
        <f>I12+I16+I19+I22</f>
        <v>5970547</v>
      </c>
      <c r="J11" s="65">
        <f>J12+J16+J19+J22</f>
        <v>5969629.0899999999</v>
      </c>
      <c r="K11" s="65">
        <f t="shared" si="0"/>
        <v>110.19868236792347</v>
      </c>
      <c r="L11" s="65">
        <f t="shared" si="1"/>
        <v>99.9846260317522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>G13</f>
        <v>2056.02</v>
      </c>
      <c r="H12" s="65">
        <f>H13</f>
        <v>0</v>
      </c>
      <c r="I12" s="65">
        <f>I13</f>
        <v>1000</v>
      </c>
      <c r="J12" s="65">
        <f>J13</f>
        <v>976.48</v>
      </c>
      <c r="K12" s="65">
        <f t="shared" si="0"/>
        <v>47.493701423137907</v>
      </c>
      <c r="L12" s="65">
        <f t="shared" si="1"/>
        <v>97.647999999999996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>G14+G15</f>
        <v>2056.02</v>
      </c>
      <c r="H13" s="65">
        <f>H14+H15</f>
        <v>0</v>
      </c>
      <c r="I13" s="65">
        <f>I14+I15</f>
        <v>1000</v>
      </c>
      <c r="J13" s="65">
        <f>J14+J15</f>
        <v>976.48</v>
      </c>
      <c r="K13" s="65">
        <f t="shared" si="0"/>
        <v>47.493701423137907</v>
      </c>
      <c r="L13" s="65">
        <f t="shared" si="1"/>
        <v>97.647999999999996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1593.52</v>
      </c>
      <c r="H14" s="66">
        <v>0</v>
      </c>
      <c r="I14" s="66">
        <v>0</v>
      </c>
      <c r="J14" s="66">
        <v>0</v>
      </c>
      <c r="K14" s="66">
        <f t="shared" si="0"/>
        <v>0</v>
      </c>
      <c r="L14" s="66" t="e">
        <f t="shared" si="1"/>
        <v>#DIV/0!</v>
      </c>
    </row>
    <row r="15" spans="2:12" x14ac:dyDescent="0.25">
      <c r="B15" s="66"/>
      <c r="C15" s="66"/>
      <c r="D15" s="66"/>
      <c r="E15" s="66" t="s">
        <v>58</v>
      </c>
      <c r="F15" s="66" t="s">
        <v>59</v>
      </c>
      <c r="G15" s="66">
        <v>462.5</v>
      </c>
      <c r="H15" s="66">
        <v>0</v>
      </c>
      <c r="I15" s="66">
        <v>1000</v>
      </c>
      <c r="J15" s="66">
        <v>976.48</v>
      </c>
      <c r="K15" s="66">
        <f t="shared" si="0"/>
        <v>211.1308108108108</v>
      </c>
      <c r="L15" s="66">
        <f t="shared" si="1"/>
        <v>97.647999999999996</v>
      </c>
    </row>
    <row r="16" spans="2:12" x14ac:dyDescent="0.25">
      <c r="B16" s="65"/>
      <c r="C16" s="65" t="s">
        <v>60</v>
      </c>
      <c r="D16" s="65"/>
      <c r="E16" s="65"/>
      <c r="F16" s="65" t="s">
        <v>61</v>
      </c>
      <c r="G16" s="65">
        <f t="shared" ref="G16:J17" si="2">G17</f>
        <v>918.16</v>
      </c>
      <c r="H16" s="65">
        <f t="shared" si="2"/>
        <v>1100</v>
      </c>
      <c r="I16" s="65">
        <f t="shared" si="2"/>
        <v>1100</v>
      </c>
      <c r="J16" s="65">
        <f t="shared" si="2"/>
        <v>596.63</v>
      </c>
      <c r="K16" s="65">
        <f t="shared" si="0"/>
        <v>64.981049054631001</v>
      </c>
      <c r="L16" s="65">
        <f t="shared" si="1"/>
        <v>54.239090909090912</v>
      </c>
    </row>
    <row r="17" spans="2:12" x14ac:dyDescent="0.25">
      <c r="B17" s="65"/>
      <c r="C17" s="65"/>
      <c r="D17" s="65" t="s">
        <v>62</v>
      </c>
      <c r="E17" s="65"/>
      <c r="F17" s="65" t="s">
        <v>63</v>
      </c>
      <c r="G17" s="65">
        <f t="shared" si="2"/>
        <v>918.16</v>
      </c>
      <c r="H17" s="65">
        <f t="shared" si="2"/>
        <v>1100</v>
      </c>
      <c r="I17" s="65">
        <f t="shared" si="2"/>
        <v>1100</v>
      </c>
      <c r="J17" s="65">
        <f t="shared" si="2"/>
        <v>596.63</v>
      </c>
      <c r="K17" s="65">
        <f t="shared" si="0"/>
        <v>64.981049054631001</v>
      </c>
      <c r="L17" s="65">
        <f t="shared" si="1"/>
        <v>54.239090909090912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918.16</v>
      </c>
      <c r="H18" s="66">
        <v>1100</v>
      </c>
      <c r="I18" s="66">
        <v>1100</v>
      </c>
      <c r="J18" s="66">
        <v>596.63</v>
      </c>
      <c r="K18" s="66">
        <f t="shared" si="0"/>
        <v>64.981049054631001</v>
      </c>
      <c r="L18" s="66">
        <f t="shared" si="1"/>
        <v>54.239090909090912</v>
      </c>
    </row>
    <row r="19" spans="2:12" x14ac:dyDescent="0.25">
      <c r="B19" s="65"/>
      <c r="C19" s="65" t="s">
        <v>66</v>
      </c>
      <c r="D19" s="65"/>
      <c r="E19" s="65"/>
      <c r="F19" s="65" t="s">
        <v>67</v>
      </c>
      <c r="G19" s="65">
        <f t="shared" ref="G19:J20" si="3">G20</f>
        <v>1194.44</v>
      </c>
      <c r="H19" s="65">
        <f t="shared" si="3"/>
        <v>1200</v>
      </c>
      <c r="I19" s="65">
        <f t="shared" si="3"/>
        <v>1200</v>
      </c>
      <c r="J19" s="65">
        <f t="shared" si="3"/>
        <v>1271.1400000000001</v>
      </c>
      <c r="K19" s="65">
        <f t="shared" si="0"/>
        <v>106.4214192424902</v>
      </c>
      <c r="L19" s="65">
        <f t="shared" si="1"/>
        <v>105.92833333333333</v>
      </c>
    </row>
    <row r="20" spans="2:12" x14ac:dyDescent="0.25">
      <c r="B20" s="65"/>
      <c r="C20" s="65"/>
      <c r="D20" s="65" t="s">
        <v>68</v>
      </c>
      <c r="E20" s="65"/>
      <c r="F20" s="65" t="s">
        <v>69</v>
      </c>
      <c r="G20" s="65">
        <f t="shared" si="3"/>
        <v>1194.44</v>
      </c>
      <c r="H20" s="65">
        <f t="shared" si="3"/>
        <v>1200</v>
      </c>
      <c r="I20" s="65">
        <f t="shared" si="3"/>
        <v>1200</v>
      </c>
      <c r="J20" s="65">
        <f t="shared" si="3"/>
        <v>1271.1400000000001</v>
      </c>
      <c r="K20" s="65">
        <f t="shared" si="0"/>
        <v>106.4214192424902</v>
      </c>
      <c r="L20" s="65">
        <f t="shared" si="1"/>
        <v>105.92833333333333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1194.44</v>
      </c>
      <c r="H21" s="66">
        <v>1200</v>
      </c>
      <c r="I21" s="66">
        <v>1200</v>
      </c>
      <c r="J21" s="66">
        <v>1271.1400000000001</v>
      </c>
      <c r="K21" s="66">
        <f t="shared" si="0"/>
        <v>106.4214192424902</v>
      </c>
      <c r="L21" s="66">
        <f t="shared" si="1"/>
        <v>105.92833333333333</v>
      </c>
    </row>
    <row r="22" spans="2:12" x14ac:dyDescent="0.25">
      <c r="B22" s="65"/>
      <c r="C22" s="65" t="s">
        <v>72</v>
      </c>
      <c r="D22" s="65"/>
      <c r="E22" s="65"/>
      <c r="F22" s="65" t="s">
        <v>73</v>
      </c>
      <c r="G22" s="65">
        <f>G23</f>
        <v>5412982.4400000004</v>
      </c>
      <c r="H22" s="65">
        <f>H23</f>
        <v>5844387</v>
      </c>
      <c r="I22" s="65">
        <f>I23</f>
        <v>5967247</v>
      </c>
      <c r="J22" s="65">
        <f>J23</f>
        <v>5966784.8399999999</v>
      </c>
      <c r="K22" s="65">
        <f t="shared" si="0"/>
        <v>110.23100307711324</v>
      </c>
      <c r="L22" s="65">
        <f t="shared" si="1"/>
        <v>99.992255054969235</v>
      </c>
    </row>
    <row r="23" spans="2:12" x14ac:dyDescent="0.25">
      <c r="B23" s="65"/>
      <c r="C23" s="65"/>
      <c r="D23" s="65" t="s">
        <v>74</v>
      </c>
      <c r="E23" s="65"/>
      <c r="F23" s="65" t="s">
        <v>75</v>
      </c>
      <c r="G23" s="65">
        <f>G24+G25</f>
        <v>5412982.4400000004</v>
      </c>
      <c r="H23" s="65">
        <f>H24+H25</f>
        <v>5844387</v>
      </c>
      <c r="I23" s="65">
        <f>I24+I25</f>
        <v>5967247</v>
      </c>
      <c r="J23" s="65">
        <f>J24+J25</f>
        <v>5966784.8399999999</v>
      </c>
      <c r="K23" s="65">
        <f t="shared" si="0"/>
        <v>110.23100307711324</v>
      </c>
      <c r="L23" s="65">
        <f t="shared" si="1"/>
        <v>99.992255054969235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5223640.82</v>
      </c>
      <c r="H24" s="66">
        <v>5601787</v>
      </c>
      <c r="I24" s="66">
        <v>5714147</v>
      </c>
      <c r="J24" s="66">
        <v>5713815.2400000002</v>
      </c>
      <c r="K24" s="66">
        <f t="shared" si="0"/>
        <v>109.38376961377676</v>
      </c>
      <c r="L24" s="66">
        <f t="shared" si="1"/>
        <v>99.994194059060789</v>
      </c>
    </row>
    <row r="25" spans="2:12" x14ac:dyDescent="0.25">
      <c r="B25" s="66"/>
      <c r="C25" s="66"/>
      <c r="D25" s="66"/>
      <c r="E25" s="66" t="s">
        <v>78</v>
      </c>
      <c r="F25" s="66" t="s">
        <v>79</v>
      </c>
      <c r="G25" s="66">
        <v>189341.62</v>
      </c>
      <c r="H25" s="66">
        <v>242600</v>
      </c>
      <c r="I25" s="66">
        <v>253100</v>
      </c>
      <c r="J25" s="66">
        <v>252969.60000000001</v>
      </c>
      <c r="K25" s="66">
        <f t="shared" si="0"/>
        <v>133.60485666067504</v>
      </c>
      <c r="L25" s="66">
        <f t="shared" si="1"/>
        <v>99.948478862109837</v>
      </c>
    </row>
    <row r="26" spans="2:12" x14ac:dyDescent="0.25">
      <c r="F26" s="35"/>
    </row>
    <row r="27" spans="2:12" x14ac:dyDescent="0.25">
      <c r="F27" s="35"/>
    </row>
    <row r="28" spans="2:12" ht="36.75" customHeight="1" x14ac:dyDescent="0.25">
      <c r="B28" s="117" t="s">
        <v>3</v>
      </c>
      <c r="C28" s="118"/>
      <c r="D28" s="118"/>
      <c r="E28" s="118"/>
      <c r="F28" s="119"/>
      <c r="G28" s="28" t="s">
        <v>46</v>
      </c>
      <c r="H28" s="28" t="s">
        <v>43</v>
      </c>
      <c r="I28" s="28" t="s">
        <v>44</v>
      </c>
      <c r="J28" s="28" t="s">
        <v>47</v>
      </c>
      <c r="K28" s="28" t="s">
        <v>6</v>
      </c>
      <c r="L28" s="28" t="s">
        <v>22</v>
      </c>
    </row>
    <row r="29" spans="2:12" x14ac:dyDescent="0.25">
      <c r="B29" s="120">
        <v>1</v>
      </c>
      <c r="C29" s="121"/>
      <c r="D29" s="121"/>
      <c r="E29" s="121"/>
      <c r="F29" s="122"/>
      <c r="G29" s="30">
        <v>2</v>
      </c>
      <c r="H29" s="30">
        <v>3</v>
      </c>
      <c r="I29" s="30">
        <v>4</v>
      </c>
      <c r="J29" s="30">
        <v>5</v>
      </c>
      <c r="K29" s="30" t="s">
        <v>13</v>
      </c>
      <c r="L29" s="30" t="s">
        <v>14</v>
      </c>
    </row>
    <row r="30" spans="2:12" x14ac:dyDescent="0.25">
      <c r="B30" s="65"/>
      <c r="C30" s="66"/>
      <c r="D30" s="67"/>
      <c r="E30" s="68"/>
      <c r="F30" s="8" t="s">
        <v>21</v>
      </c>
      <c r="G30" s="65">
        <f>G31+G75</f>
        <v>5416107.96</v>
      </c>
      <c r="H30" s="65">
        <f>H31+H75</f>
        <v>5846687</v>
      </c>
      <c r="I30" s="65">
        <f>I31+I75</f>
        <v>5970547</v>
      </c>
      <c r="J30" s="65">
        <f>J31+J75</f>
        <v>5969952.7399999993</v>
      </c>
      <c r="K30" s="70">
        <f t="shared" ref="K30:K61" si="4">(J30*100)/G30</f>
        <v>110.22588146488867</v>
      </c>
      <c r="L30" s="70">
        <f t="shared" ref="L30:L61" si="5">(J30*100)/I30</f>
        <v>99.990046808106527</v>
      </c>
    </row>
    <row r="31" spans="2:12" x14ac:dyDescent="0.25">
      <c r="B31" s="65" t="s">
        <v>80</v>
      </c>
      <c r="C31" s="65"/>
      <c r="D31" s="65"/>
      <c r="E31" s="65"/>
      <c r="F31" s="65" t="s">
        <v>81</v>
      </c>
      <c r="G31" s="65">
        <f>G32+G40+G69</f>
        <v>5225234.34</v>
      </c>
      <c r="H31" s="65">
        <f>H32+H40+H69</f>
        <v>5602787</v>
      </c>
      <c r="I31" s="65">
        <f>I32+I40+I69</f>
        <v>5715147</v>
      </c>
      <c r="J31" s="65">
        <f>J32+J40+J69</f>
        <v>5713815.2399999993</v>
      </c>
      <c r="K31" s="65">
        <f t="shared" si="4"/>
        <v>109.35041125830158</v>
      </c>
      <c r="L31" s="65">
        <f t="shared" si="5"/>
        <v>99.976697712237325</v>
      </c>
    </row>
    <row r="32" spans="2:12" x14ac:dyDescent="0.25">
      <c r="B32" s="65"/>
      <c r="C32" s="65" t="s">
        <v>82</v>
      </c>
      <c r="D32" s="65"/>
      <c r="E32" s="65"/>
      <c r="F32" s="65" t="s">
        <v>83</v>
      </c>
      <c r="G32" s="65">
        <f>G33+G36+G38</f>
        <v>3923433.55</v>
      </c>
      <c r="H32" s="65">
        <f>H33+H36+H38</f>
        <v>4290317</v>
      </c>
      <c r="I32" s="65">
        <f>I33+I36+I38</f>
        <v>4293917</v>
      </c>
      <c r="J32" s="65">
        <f>J33+J36+J38</f>
        <v>4293653.21</v>
      </c>
      <c r="K32" s="65">
        <f t="shared" si="4"/>
        <v>109.43611393647791</v>
      </c>
      <c r="L32" s="65">
        <f t="shared" si="5"/>
        <v>99.993856658151515</v>
      </c>
    </row>
    <row r="33" spans="2:12" x14ac:dyDescent="0.25">
      <c r="B33" s="65"/>
      <c r="C33" s="65"/>
      <c r="D33" s="65" t="s">
        <v>84</v>
      </c>
      <c r="E33" s="65"/>
      <c r="F33" s="65" t="s">
        <v>85</v>
      </c>
      <c r="G33" s="65">
        <f>G34+G35</f>
        <v>3242551.89</v>
      </c>
      <c r="H33" s="65">
        <f>H34+H35</f>
        <v>3595852</v>
      </c>
      <c r="I33" s="65">
        <f>I34+I35</f>
        <v>3560752</v>
      </c>
      <c r="J33" s="65">
        <f>J34+J35</f>
        <v>3560571.2600000002</v>
      </c>
      <c r="K33" s="65">
        <f t="shared" si="4"/>
        <v>109.80768791952933</v>
      </c>
      <c r="L33" s="65">
        <f t="shared" si="5"/>
        <v>99.994924105919196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3218470.54</v>
      </c>
      <c r="H34" s="66">
        <v>3562852</v>
      </c>
      <c r="I34" s="66">
        <v>3544352</v>
      </c>
      <c r="J34" s="66">
        <v>3544262.18</v>
      </c>
      <c r="K34" s="66">
        <f t="shared" si="4"/>
        <v>110.12256088570567</v>
      </c>
      <c r="L34" s="66">
        <f t="shared" si="5"/>
        <v>99.997465827321889</v>
      </c>
    </row>
    <row r="35" spans="2:12" x14ac:dyDescent="0.25">
      <c r="B35" s="66"/>
      <c r="C35" s="66"/>
      <c r="D35" s="66"/>
      <c r="E35" s="66" t="s">
        <v>88</v>
      </c>
      <c r="F35" s="66" t="s">
        <v>89</v>
      </c>
      <c r="G35" s="66">
        <v>24081.35</v>
      </c>
      <c r="H35" s="66">
        <v>33000</v>
      </c>
      <c r="I35" s="66">
        <v>16400</v>
      </c>
      <c r="J35" s="66">
        <v>16309.08</v>
      </c>
      <c r="K35" s="66">
        <f t="shared" si="4"/>
        <v>67.724940669854476</v>
      </c>
      <c r="L35" s="66">
        <f t="shared" si="5"/>
        <v>99.445609756097568</v>
      </c>
    </row>
    <row r="36" spans="2:12" x14ac:dyDescent="0.25">
      <c r="B36" s="65"/>
      <c r="C36" s="65"/>
      <c r="D36" s="65" t="s">
        <v>90</v>
      </c>
      <c r="E36" s="65"/>
      <c r="F36" s="65" t="s">
        <v>91</v>
      </c>
      <c r="G36" s="65">
        <f>G37</f>
        <v>149527.35999999999</v>
      </c>
      <c r="H36" s="65">
        <f>H37</f>
        <v>149900</v>
      </c>
      <c r="I36" s="65">
        <f>I37</f>
        <v>148600</v>
      </c>
      <c r="J36" s="65">
        <f>J37</f>
        <v>148582.53</v>
      </c>
      <c r="K36" s="65">
        <f t="shared" si="4"/>
        <v>99.36812232891694</v>
      </c>
      <c r="L36" s="65">
        <f t="shared" si="5"/>
        <v>99.988243606998651</v>
      </c>
    </row>
    <row r="37" spans="2:12" x14ac:dyDescent="0.25">
      <c r="B37" s="66"/>
      <c r="C37" s="66"/>
      <c r="D37" s="66"/>
      <c r="E37" s="66" t="s">
        <v>92</v>
      </c>
      <c r="F37" s="66" t="s">
        <v>91</v>
      </c>
      <c r="G37" s="66">
        <v>149527.35999999999</v>
      </c>
      <c r="H37" s="66">
        <v>149900</v>
      </c>
      <c r="I37" s="66">
        <v>148600</v>
      </c>
      <c r="J37" s="66">
        <v>148582.53</v>
      </c>
      <c r="K37" s="66">
        <f t="shared" si="4"/>
        <v>99.36812232891694</v>
      </c>
      <c r="L37" s="66">
        <f t="shared" si="5"/>
        <v>99.988243606998651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</f>
        <v>531354.30000000005</v>
      </c>
      <c r="H38" s="65">
        <f>H39</f>
        <v>544565</v>
      </c>
      <c r="I38" s="65">
        <f>I39</f>
        <v>584565</v>
      </c>
      <c r="J38" s="65">
        <f>J39</f>
        <v>584499.42000000004</v>
      </c>
      <c r="K38" s="65">
        <f t="shared" si="4"/>
        <v>110.00182364196543</v>
      </c>
      <c r="L38" s="65">
        <f t="shared" si="5"/>
        <v>99.988781401555002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531354.30000000005</v>
      </c>
      <c r="H39" s="66">
        <v>544565</v>
      </c>
      <c r="I39" s="66">
        <v>584565</v>
      </c>
      <c r="J39" s="66">
        <v>584499.42000000004</v>
      </c>
      <c r="K39" s="66">
        <f t="shared" si="4"/>
        <v>110.00182364196543</v>
      </c>
      <c r="L39" s="66">
        <f t="shared" si="5"/>
        <v>99.988781401555002</v>
      </c>
    </row>
    <row r="40" spans="2:12" x14ac:dyDescent="0.25">
      <c r="B40" s="65"/>
      <c r="C40" s="65" t="s">
        <v>97</v>
      </c>
      <c r="D40" s="65"/>
      <c r="E40" s="65"/>
      <c r="F40" s="65" t="s">
        <v>98</v>
      </c>
      <c r="G40" s="65">
        <f>G41+G46+G52+G62+G64</f>
        <v>1295535.94</v>
      </c>
      <c r="H40" s="65">
        <f>H41+H46+H52+H62+H64</f>
        <v>1303889</v>
      </c>
      <c r="I40" s="65">
        <f>I41+I46+I52+I62+I64</f>
        <v>1412729</v>
      </c>
      <c r="J40" s="65">
        <f>J41+J46+J52+J62+J64</f>
        <v>1411727.5999999999</v>
      </c>
      <c r="K40" s="65">
        <f t="shared" si="4"/>
        <v>108.96861726583981</v>
      </c>
      <c r="L40" s="65">
        <f t="shared" si="5"/>
        <v>99.929115916782337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G42+G43+G44+G45</f>
        <v>134226.49</v>
      </c>
      <c r="H41" s="65">
        <f>H42+H43+H44+H45</f>
        <v>126050</v>
      </c>
      <c r="I41" s="65">
        <f>I42+I43+I44+I45</f>
        <v>126050</v>
      </c>
      <c r="J41" s="65">
        <f>J42+J43+J44+J45</f>
        <v>121564.39</v>
      </c>
      <c r="K41" s="65">
        <f t="shared" si="4"/>
        <v>90.566616172411273</v>
      </c>
      <c r="L41" s="65">
        <f t="shared" si="5"/>
        <v>96.44140420468068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2184.96</v>
      </c>
      <c r="H42" s="66">
        <v>4000</v>
      </c>
      <c r="I42" s="66">
        <v>4000</v>
      </c>
      <c r="J42" s="66">
        <v>3169.4</v>
      </c>
      <c r="K42" s="66">
        <f t="shared" si="4"/>
        <v>145.05528705330991</v>
      </c>
      <c r="L42" s="66">
        <f t="shared" si="5"/>
        <v>79.234999999999999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130932.03</v>
      </c>
      <c r="H43" s="66">
        <v>120000</v>
      </c>
      <c r="I43" s="66">
        <v>120000</v>
      </c>
      <c r="J43" s="66">
        <v>116777.49</v>
      </c>
      <c r="K43" s="66">
        <f t="shared" si="4"/>
        <v>89.189398499358788</v>
      </c>
      <c r="L43" s="66">
        <f t="shared" si="5"/>
        <v>97.314575000000005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1069.5</v>
      </c>
      <c r="H44" s="66">
        <v>2000</v>
      </c>
      <c r="I44" s="66">
        <v>2000</v>
      </c>
      <c r="J44" s="66">
        <v>1617.5</v>
      </c>
      <c r="K44" s="66">
        <f t="shared" si="4"/>
        <v>151.23889668069191</v>
      </c>
      <c r="L44" s="66">
        <f t="shared" si="5"/>
        <v>80.875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40</v>
      </c>
      <c r="H45" s="66">
        <v>50</v>
      </c>
      <c r="I45" s="66">
        <v>50</v>
      </c>
      <c r="J45" s="66">
        <v>0</v>
      </c>
      <c r="K45" s="66">
        <f t="shared" si="4"/>
        <v>0</v>
      </c>
      <c r="L45" s="66">
        <f t="shared" si="5"/>
        <v>0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</f>
        <v>122570.51</v>
      </c>
      <c r="H46" s="65">
        <f>H47+H48+H49+H50+H51</f>
        <v>121350</v>
      </c>
      <c r="I46" s="65">
        <f>I47+I48+I49+I50+I51</f>
        <v>121350</v>
      </c>
      <c r="J46" s="65">
        <f>J47+J48+J49+J50+J51</f>
        <v>121653.54</v>
      </c>
      <c r="K46" s="65">
        <f t="shared" si="4"/>
        <v>99.251883670876467</v>
      </c>
      <c r="L46" s="65">
        <f t="shared" si="5"/>
        <v>100.25013597033374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48615.43</v>
      </c>
      <c r="H47" s="66">
        <v>52800</v>
      </c>
      <c r="I47" s="66">
        <v>52800</v>
      </c>
      <c r="J47" s="66">
        <v>53475.11</v>
      </c>
      <c r="K47" s="66">
        <f t="shared" si="4"/>
        <v>109.99616788332429</v>
      </c>
      <c r="L47" s="66">
        <f t="shared" si="5"/>
        <v>101.27861742424243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67891.070000000007</v>
      </c>
      <c r="H48" s="66">
        <v>63000</v>
      </c>
      <c r="I48" s="66">
        <v>63000</v>
      </c>
      <c r="J48" s="66">
        <v>62316.44</v>
      </c>
      <c r="K48" s="66">
        <f t="shared" si="4"/>
        <v>91.788861186014586</v>
      </c>
      <c r="L48" s="66">
        <f t="shared" si="5"/>
        <v>98.914984126984123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1424.62</v>
      </c>
      <c r="H49" s="66">
        <v>2000</v>
      </c>
      <c r="I49" s="66">
        <v>2000</v>
      </c>
      <c r="J49" s="66">
        <v>2425.91</v>
      </c>
      <c r="K49" s="66">
        <f t="shared" si="4"/>
        <v>170.28470750094763</v>
      </c>
      <c r="L49" s="66">
        <f t="shared" si="5"/>
        <v>121.2955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4142.49</v>
      </c>
      <c r="H50" s="66">
        <v>3000</v>
      </c>
      <c r="I50" s="66">
        <v>3000</v>
      </c>
      <c r="J50" s="66">
        <v>3085.4</v>
      </c>
      <c r="K50" s="66">
        <f t="shared" si="4"/>
        <v>74.481773039886647</v>
      </c>
      <c r="L50" s="66">
        <f t="shared" si="5"/>
        <v>102.84666666666666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496.9</v>
      </c>
      <c r="H51" s="66">
        <v>550</v>
      </c>
      <c r="I51" s="66">
        <v>550</v>
      </c>
      <c r="J51" s="66">
        <v>350.68</v>
      </c>
      <c r="K51" s="66">
        <f t="shared" si="4"/>
        <v>70.573556047494463</v>
      </c>
      <c r="L51" s="66">
        <f t="shared" si="5"/>
        <v>63.76</v>
      </c>
    </row>
    <row r="52" spans="2:12" x14ac:dyDescent="0.25">
      <c r="B52" s="65"/>
      <c r="C52" s="65"/>
      <c r="D52" s="65" t="s">
        <v>121</v>
      </c>
      <c r="E52" s="65"/>
      <c r="F52" s="65" t="s">
        <v>122</v>
      </c>
      <c r="G52" s="65">
        <f>G53+G54+G55+G56+G57+G58+G59+G60+G61</f>
        <v>1022009.63</v>
      </c>
      <c r="H52" s="65">
        <f>H53+H54+H55+H56+H57+H58+H59+H60+H61</f>
        <v>1035309</v>
      </c>
      <c r="I52" s="65">
        <f>I53+I54+I55+I56+I57+I58+I59+I60+I61</f>
        <v>1144149</v>
      </c>
      <c r="J52" s="65">
        <f>J53+J54+J55+J56+J57+J58+J59+J60+J61</f>
        <v>1146794.2799999998</v>
      </c>
      <c r="K52" s="65">
        <f t="shared" si="4"/>
        <v>112.20973328793389</v>
      </c>
      <c r="L52" s="65">
        <f t="shared" si="5"/>
        <v>100.23120065655785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377789.35</v>
      </c>
      <c r="H53" s="66">
        <v>369000</v>
      </c>
      <c r="I53" s="66">
        <v>369000</v>
      </c>
      <c r="J53" s="66">
        <v>348819.92</v>
      </c>
      <c r="K53" s="66">
        <f t="shared" si="4"/>
        <v>92.3318563638705</v>
      </c>
      <c r="L53" s="66">
        <f t="shared" si="5"/>
        <v>94.531143631436308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56303.71</v>
      </c>
      <c r="H54" s="66">
        <v>45100</v>
      </c>
      <c r="I54" s="66">
        <v>45100</v>
      </c>
      <c r="J54" s="66">
        <v>48125.599999999999</v>
      </c>
      <c r="K54" s="66">
        <f t="shared" si="4"/>
        <v>85.475006886757555</v>
      </c>
      <c r="L54" s="66">
        <f t="shared" si="5"/>
        <v>106.70864745011086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5086</v>
      </c>
      <c r="H55" s="66">
        <v>3000</v>
      </c>
      <c r="I55" s="66">
        <v>3000</v>
      </c>
      <c r="J55" s="66">
        <v>3479.02</v>
      </c>
      <c r="K55" s="66">
        <f t="shared" si="4"/>
        <v>68.403853716083361</v>
      </c>
      <c r="L55" s="66">
        <f t="shared" si="5"/>
        <v>115.96733333333333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26142.18</v>
      </c>
      <c r="H56" s="66">
        <v>25361</v>
      </c>
      <c r="I56" s="66">
        <v>25361</v>
      </c>
      <c r="J56" s="66">
        <v>25396.91</v>
      </c>
      <c r="K56" s="66">
        <f t="shared" si="4"/>
        <v>97.1491665958998</v>
      </c>
      <c r="L56" s="66">
        <f t="shared" si="5"/>
        <v>100.14159536295887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23263.65</v>
      </c>
      <c r="H57" s="66">
        <v>39700</v>
      </c>
      <c r="I57" s="66">
        <v>39700</v>
      </c>
      <c r="J57" s="66">
        <v>34722.339999999997</v>
      </c>
      <c r="K57" s="66">
        <f t="shared" si="4"/>
        <v>149.25577026820812</v>
      </c>
      <c r="L57" s="66">
        <f t="shared" si="5"/>
        <v>87.461813602015113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436.17</v>
      </c>
      <c r="H58" s="66">
        <v>10600</v>
      </c>
      <c r="I58" s="66">
        <v>10600</v>
      </c>
      <c r="J58" s="66">
        <v>10334.07</v>
      </c>
      <c r="K58" s="66">
        <f t="shared" si="4"/>
        <v>2369.2757411101175</v>
      </c>
      <c r="L58" s="66">
        <f t="shared" si="5"/>
        <v>97.491226415094346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511774.63</v>
      </c>
      <c r="H59" s="66">
        <v>513626</v>
      </c>
      <c r="I59" s="66">
        <v>622466</v>
      </c>
      <c r="J59" s="66">
        <v>647849.77</v>
      </c>
      <c r="K59" s="66">
        <f t="shared" si="4"/>
        <v>126.5888795620838</v>
      </c>
      <c r="L59" s="66">
        <f t="shared" si="5"/>
        <v>104.07793678690885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280.38</v>
      </c>
      <c r="H60" s="66">
        <v>600</v>
      </c>
      <c r="I60" s="66">
        <v>600</v>
      </c>
      <c r="J60" s="66">
        <v>1131.3900000000001</v>
      </c>
      <c r="K60" s="66">
        <f t="shared" si="4"/>
        <v>403.52022255510377</v>
      </c>
      <c r="L60" s="66">
        <f t="shared" si="5"/>
        <v>188.565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20933.560000000001</v>
      </c>
      <c r="H61" s="66">
        <v>28322</v>
      </c>
      <c r="I61" s="66">
        <v>28322</v>
      </c>
      <c r="J61" s="66">
        <v>26935.26</v>
      </c>
      <c r="K61" s="66">
        <f t="shared" si="4"/>
        <v>128.67023095928261</v>
      </c>
      <c r="L61" s="66">
        <f t="shared" si="5"/>
        <v>95.103664995409929</v>
      </c>
    </row>
    <row r="62" spans="2:12" x14ac:dyDescent="0.25">
      <c r="B62" s="65"/>
      <c r="C62" s="65"/>
      <c r="D62" s="65" t="s">
        <v>141</v>
      </c>
      <c r="E62" s="65"/>
      <c r="F62" s="65" t="s">
        <v>142</v>
      </c>
      <c r="G62" s="65">
        <f>G63</f>
        <v>7187.47</v>
      </c>
      <c r="H62" s="65">
        <f>H63</f>
        <v>12000</v>
      </c>
      <c r="I62" s="65">
        <f>I63</f>
        <v>12000</v>
      </c>
      <c r="J62" s="65">
        <f>J63</f>
        <v>11903.57</v>
      </c>
      <c r="K62" s="65">
        <f t="shared" ref="K62:K84" si="6">(J62*100)/G62</f>
        <v>165.61557822154387</v>
      </c>
      <c r="L62" s="65">
        <f t="shared" ref="L62:L84" si="7">(J62*100)/I62</f>
        <v>99.196416666666664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7187.47</v>
      </c>
      <c r="H63" s="66">
        <v>12000</v>
      </c>
      <c r="I63" s="66">
        <v>12000</v>
      </c>
      <c r="J63" s="66">
        <v>11903.57</v>
      </c>
      <c r="K63" s="66">
        <f t="shared" si="6"/>
        <v>165.61557822154387</v>
      </c>
      <c r="L63" s="66">
        <f t="shared" si="7"/>
        <v>99.196416666666664</v>
      </c>
    </row>
    <row r="64" spans="2:12" x14ac:dyDescent="0.25">
      <c r="B64" s="65"/>
      <c r="C64" s="65"/>
      <c r="D64" s="65" t="s">
        <v>145</v>
      </c>
      <c r="E64" s="65"/>
      <c r="F64" s="65" t="s">
        <v>146</v>
      </c>
      <c r="G64" s="65">
        <f>G65+G66+G67+G68</f>
        <v>9541.84</v>
      </c>
      <c r="H64" s="65">
        <f>H65+H66+H67+H68</f>
        <v>9180</v>
      </c>
      <c r="I64" s="65">
        <f>I65+I66+I67+I68</f>
        <v>9180</v>
      </c>
      <c r="J64" s="65">
        <f>J65+J66+J67+J68</f>
        <v>9811.82</v>
      </c>
      <c r="K64" s="65">
        <f t="shared" si="6"/>
        <v>102.82943331684454</v>
      </c>
      <c r="L64" s="65">
        <f t="shared" si="7"/>
        <v>106.88257080610022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2368.44</v>
      </c>
      <c r="H65" s="66">
        <v>2100</v>
      </c>
      <c r="I65" s="66">
        <v>2100</v>
      </c>
      <c r="J65" s="66">
        <v>2315.69</v>
      </c>
      <c r="K65" s="66">
        <f t="shared" si="6"/>
        <v>97.772795595413015</v>
      </c>
      <c r="L65" s="66">
        <f t="shared" si="7"/>
        <v>110.27095238095238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2137.84</v>
      </c>
      <c r="H66" s="66">
        <v>2000</v>
      </c>
      <c r="I66" s="66">
        <v>2000</v>
      </c>
      <c r="J66" s="66">
        <v>1999.79</v>
      </c>
      <c r="K66" s="66">
        <f t="shared" si="6"/>
        <v>93.542547618156632</v>
      </c>
      <c r="L66" s="66">
        <f t="shared" si="7"/>
        <v>99.989500000000007</v>
      </c>
    </row>
    <row r="67" spans="2:12" x14ac:dyDescent="0.25">
      <c r="B67" s="66"/>
      <c r="C67" s="66"/>
      <c r="D67" s="66"/>
      <c r="E67" s="66" t="s">
        <v>151</v>
      </c>
      <c r="F67" s="66" t="s">
        <v>152</v>
      </c>
      <c r="G67" s="66">
        <v>2416.37</v>
      </c>
      <c r="H67" s="66">
        <v>4780</v>
      </c>
      <c r="I67" s="66">
        <v>4780</v>
      </c>
      <c r="J67" s="66">
        <v>4734.09</v>
      </c>
      <c r="K67" s="66">
        <f t="shared" si="6"/>
        <v>195.91742986380399</v>
      </c>
      <c r="L67" s="66">
        <f t="shared" si="7"/>
        <v>99.03953974895397</v>
      </c>
    </row>
    <row r="68" spans="2:12" x14ac:dyDescent="0.25">
      <c r="B68" s="66"/>
      <c r="C68" s="66"/>
      <c r="D68" s="66"/>
      <c r="E68" s="66" t="s">
        <v>153</v>
      </c>
      <c r="F68" s="66" t="s">
        <v>146</v>
      </c>
      <c r="G68" s="66">
        <v>2619.19</v>
      </c>
      <c r="H68" s="66">
        <v>300</v>
      </c>
      <c r="I68" s="66">
        <v>300</v>
      </c>
      <c r="J68" s="66">
        <v>762.25</v>
      </c>
      <c r="K68" s="66">
        <f t="shared" si="6"/>
        <v>29.102508790885732</v>
      </c>
      <c r="L68" s="66">
        <f t="shared" si="7"/>
        <v>254.08333333333334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>G70+G72</f>
        <v>6264.8499999999995</v>
      </c>
      <c r="H69" s="65">
        <f>H70+H72</f>
        <v>8581</v>
      </c>
      <c r="I69" s="65">
        <f>I70+I72</f>
        <v>8501</v>
      </c>
      <c r="J69" s="65">
        <f>J70+J72</f>
        <v>8434.43</v>
      </c>
      <c r="K69" s="65">
        <f t="shared" si="6"/>
        <v>134.63099675171793</v>
      </c>
      <c r="L69" s="65">
        <f t="shared" si="7"/>
        <v>99.216915656981527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</f>
        <v>1666.62</v>
      </c>
      <c r="H70" s="65">
        <f>H71</f>
        <v>2540</v>
      </c>
      <c r="I70" s="65">
        <f>I71</f>
        <v>2540</v>
      </c>
      <c r="J70" s="65">
        <f>J71</f>
        <v>2533.8200000000002</v>
      </c>
      <c r="K70" s="65">
        <f t="shared" si="6"/>
        <v>152.03345693679424</v>
      </c>
      <c r="L70" s="65">
        <f t="shared" si="7"/>
        <v>99.756692913385834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1666.62</v>
      </c>
      <c r="H71" s="66">
        <v>2540</v>
      </c>
      <c r="I71" s="66">
        <v>2540</v>
      </c>
      <c r="J71" s="66">
        <v>2533.8200000000002</v>
      </c>
      <c r="K71" s="66">
        <f t="shared" si="6"/>
        <v>152.03345693679424</v>
      </c>
      <c r="L71" s="66">
        <f t="shared" si="7"/>
        <v>99.756692913385834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>G73+G74</f>
        <v>4598.2299999999996</v>
      </c>
      <c r="H72" s="65">
        <f>H73+H74</f>
        <v>6041</v>
      </c>
      <c r="I72" s="65">
        <f>I73+I74</f>
        <v>5961</v>
      </c>
      <c r="J72" s="65">
        <f>J73+J74</f>
        <v>5900.6100000000006</v>
      </c>
      <c r="K72" s="65">
        <f t="shared" si="6"/>
        <v>128.32350708859715</v>
      </c>
      <c r="L72" s="65">
        <f t="shared" si="7"/>
        <v>98.986914947156521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4489</v>
      </c>
      <c r="H73" s="66">
        <v>5850</v>
      </c>
      <c r="I73" s="66">
        <v>5850</v>
      </c>
      <c r="J73" s="66">
        <v>5791.01</v>
      </c>
      <c r="K73" s="66">
        <f t="shared" si="6"/>
        <v>129.00445533526397</v>
      </c>
      <c r="L73" s="66">
        <f t="shared" si="7"/>
        <v>98.991623931623934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109.23</v>
      </c>
      <c r="H74" s="66">
        <v>191</v>
      </c>
      <c r="I74" s="66">
        <v>111</v>
      </c>
      <c r="J74" s="66">
        <v>109.6</v>
      </c>
      <c r="K74" s="66">
        <f t="shared" si="6"/>
        <v>100.33873477982239</v>
      </c>
      <c r="L74" s="66">
        <f t="shared" si="7"/>
        <v>98.738738738738732</v>
      </c>
    </row>
    <row r="75" spans="2:12" x14ac:dyDescent="0.25">
      <c r="B75" s="65" t="s">
        <v>166</v>
      </c>
      <c r="C75" s="65"/>
      <c r="D75" s="65"/>
      <c r="E75" s="65"/>
      <c r="F75" s="65" t="s">
        <v>167</v>
      </c>
      <c r="G75" s="65">
        <f>G76+G82</f>
        <v>190873.62</v>
      </c>
      <c r="H75" s="65">
        <f>H76+H82</f>
        <v>243900</v>
      </c>
      <c r="I75" s="65">
        <f>I76+I82</f>
        <v>255400</v>
      </c>
      <c r="J75" s="65">
        <f>J76+J82</f>
        <v>256137.5</v>
      </c>
      <c r="K75" s="65">
        <f t="shared" si="6"/>
        <v>134.19219481455846</v>
      </c>
      <c r="L75" s="65">
        <f t="shared" si="7"/>
        <v>100.28876272513703</v>
      </c>
    </row>
    <row r="76" spans="2:12" x14ac:dyDescent="0.25">
      <c r="B76" s="65"/>
      <c r="C76" s="65" t="s">
        <v>168</v>
      </c>
      <c r="D76" s="65"/>
      <c r="E76" s="65"/>
      <c r="F76" s="65" t="s">
        <v>169</v>
      </c>
      <c r="G76" s="65">
        <f>G77+G80</f>
        <v>11225.5</v>
      </c>
      <c r="H76" s="65">
        <f>H77+H80</f>
        <v>13900</v>
      </c>
      <c r="I76" s="65">
        <f>I77+I80</f>
        <v>14900</v>
      </c>
      <c r="J76" s="65">
        <f>J77+J80</f>
        <v>15725.039999999999</v>
      </c>
      <c r="K76" s="65">
        <f t="shared" si="6"/>
        <v>140.08320342078304</v>
      </c>
      <c r="L76" s="65">
        <f t="shared" si="7"/>
        <v>105.5371812080537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>G78+G79</f>
        <v>1532</v>
      </c>
      <c r="H77" s="65">
        <f>H78+H79</f>
        <v>1300</v>
      </c>
      <c r="I77" s="65">
        <f>I78+I79</f>
        <v>2300</v>
      </c>
      <c r="J77" s="65">
        <f>J78+J79</f>
        <v>3167.9</v>
      </c>
      <c r="K77" s="65">
        <f t="shared" si="6"/>
        <v>206.78198433420366</v>
      </c>
      <c r="L77" s="65">
        <f t="shared" si="7"/>
        <v>137.73478260869564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1532</v>
      </c>
      <c r="H78" s="66">
        <v>1300</v>
      </c>
      <c r="I78" s="66">
        <v>2300</v>
      </c>
      <c r="J78" s="66">
        <v>2416.65</v>
      </c>
      <c r="K78" s="66">
        <f t="shared" si="6"/>
        <v>157.74477806788511</v>
      </c>
      <c r="L78" s="66">
        <f t="shared" si="7"/>
        <v>105.07173913043478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0</v>
      </c>
      <c r="H79" s="66">
        <v>0</v>
      </c>
      <c r="I79" s="66">
        <v>0</v>
      </c>
      <c r="J79" s="66">
        <v>751.25</v>
      </c>
      <c r="K79" s="66" t="e">
        <f t="shared" si="6"/>
        <v>#DIV/0!</v>
      </c>
      <c r="L79" s="66" t="e">
        <f t="shared" si="7"/>
        <v>#DIV/0!</v>
      </c>
    </row>
    <row r="80" spans="2:12" x14ac:dyDescent="0.25">
      <c r="B80" s="65"/>
      <c r="C80" s="65"/>
      <c r="D80" s="65" t="s">
        <v>176</v>
      </c>
      <c r="E80" s="65"/>
      <c r="F80" s="65" t="s">
        <v>177</v>
      </c>
      <c r="G80" s="65">
        <f>G81</f>
        <v>9693.5</v>
      </c>
      <c r="H80" s="65">
        <f>H81</f>
        <v>12600</v>
      </c>
      <c r="I80" s="65">
        <f>I81</f>
        <v>12600</v>
      </c>
      <c r="J80" s="65">
        <f>J81</f>
        <v>12557.14</v>
      </c>
      <c r="K80" s="65">
        <f t="shared" si="6"/>
        <v>129.54185794604632</v>
      </c>
      <c r="L80" s="65">
        <f t="shared" si="7"/>
        <v>99.659841269841266</v>
      </c>
    </row>
    <row r="81" spans="2:12" x14ac:dyDescent="0.25">
      <c r="B81" s="66"/>
      <c r="C81" s="66"/>
      <c r="D81" s="66"/>
      <c r="E81" s="66" t="s">
        <v>178</v>
      </c>
      <c r="F81" s="66" t="s">
        <v>179</v>
      </c>
      <c r="G81" s="66">
        <v>9693.5</v>
      </c>
      <c r="H81" s="66">
        <v>12600</v>
      </c>
      <c r="I81" s="66">
        <v>12600</v>
      </c>
      <c r="J81" s="66">
        <v>12557.14</v>
      </c>
      <c r="K81" s="66">
        <f t="shared" si="6"/>
        <v>129.54185794604632</v>
      </c>
      <c r="L81" s="66">
        <f t="shared" si="7"/>
        <v>99.659841269841266</v>
      </c>
    </row>
    <row r="82" spans="2:12" x14ac:dyDescent="0.25">
      <c r="B82" s="65"/>
      <c r="C82" s="65" t="s">
        <v>180</v>
      </c>
      <c r="D82" s="65"/>
      <c r="E82" s="65"/>
      <c r="F82" s="65" t="s">
        <v>181</v>
      </c>
      <c r="G82" s="65">
        <f t="shared" ref="G82:J83" si="8">G83</f>
        <v>179648.12</v>
      </c>
      <c r="H82" s="65">
        <f t="shared" si="8"/>
        <v>230000</v>
      </c>
      <c r="I82" s="65">
        <f t="shared" si="8"/>
        <v>240500</v>
      </c>
      <c r="J82" s="65">
        <f t="shared" si="8"/>
        <v>240412.46</v>
      </c>
      <c r="K82" s="65">
        <f t="shared" si="6"/>
        <v>133.82408900243431</v>
      </c>
      <c r="L82" s="65">
        <f t="shared" si="7"/>
        <v>99.963600831600829</v>
      </c>
    </row>
    <row r="83" spans="2:12" x14ac:dyDescent="0.25">
      <c r="B83" s="65"/>
      <c r="C83" s="65"/>
      <c r="D83" s="65" t="s">
        <v>182</v>
      </c>
      <c r="E83" s="65"/>
      <c r="F83" s="65" t="s">
        <v>183</v>
      </c>
      <c r="G83" s="65">
        <f t="shared" si="8"/>
        <v>179648.12</v>
      </c>
      <c r="H83" s="65">
        <f t="shared" si="8"/>
        <v>230000</v>
      </c>
      <c r="I83" s="65">
        <f t="shared" si="8"/>
        <v>240500</v>
      </c>
      <c r="J83" s="65">
        <f t="shared" si="8"/>
        <v>240412.46</v>
      </c>
      <c r="K83" s="65">
        <f t="shared" si="6"/>
        <v>133.82408900243431</v>
      </c>
      <c r="L83" s="65">
        <f t="shared" si="7"/>
        <v>99.963600831600829</v>
      </c>
    </row>
    <row r="84" spans="2:12" x14ac:dyDescent="0.25">
      <c r="B84" s="66"/>
      <c r="C84" s="66"/>
      <c r="D84" s="66"/>
      <c r="E84" s="66" t="s">
        <v>184</v>
      </c>
      <c r="F84" s="66" t="s">
        <v>183</v>
      </c>
      <c r="G84" s="66">
        <v>179648.12</v>
      </c>
      <c r="H84" s="66">
        <v>230000</v>
      </c>
      <c r="I84" s="66">
        <v>240500</v>
      </c>
      <c r="J84" s="66">
        <v>240412.46</v>
      </c>
      <c r="K84" s="66">
        <f t="shared" si="6"/>
        <v>133.82408900243431</v>
      </c>
      <c r="L84" s="66">
        <f t="shared" si="7"/>
        <v>99.963600831600829</v>
      </c>
    </row>
    <row r="85" spans="2:12" x14ac:dyDescent="0.25">
      <c r="B85" s="65"/>
      <c r="C85" s="66"/>
      <c r="D85" s="67"/>
      <c r="E85" s="68"/>
      <c r="F85" s="8"/>
      <c r="G85" s="65"/>
      <c r="H85" s="65"/>
      <c r="I85" s="65"/>
      <c r="J85" s="65"/>
      <c r="K85" s="70"/>
      <c r="L85" s="70"/>
    </row>
  </sheetData>
  <mergeCells count="7">
    <mergeCell ref="B28:F28"/>
    <mergeCell ref="B29:F29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5417151.0600000005</v>
      </c>
      <c r="D6" s="71">
        <f>D7+D9+D11+D13</f>
        <v>5846687</v>
      </c>
      <c r="E6" s="71">
        <f>E7+E9+E11+E13</f>
        <v>5970547</v>
      </c>
      <c r="F6" s="71">
        <f>F7+F9+F11+F13</f>
        <v>5969629.0899999999</v>
      </c>
      <c r="G6" s="72">
        <f t="shared" ref="G6:G23" si="0">(F6*100)/C6</f>
        <v>110.19868236792347</v>
      </c>
      <c r="H6" s="72">
        <f t="shared" ref="H6:H23" si="1">(F6*100)/E6</f>
        <v>99.9846260317522</v>
      </c>
    </row>
    <row r="7" spans="1:8" x14ac:dyDescent="0.25">
      <c r="A7"/>
      <c r="B7" s="8" t="s">
        <v>185</v>
      </c>
      <c r="C7" s="71">
        <f>C8</f>
        <v>5412982.4400000004</v>
      </c>
      <c r="D7" s="71">
        <f>D8</f>
        <v>5844387</v>
      </c>
      <c r="E7" s="71">
        <f>E8</f>
        <v>5967247</v>
      </c>
      <c r="F7" s="71">
        <f>F8</f>
        <v>5966784.8399999999</v>
      </c>
      <c r="G7" s="72">
        <f t="shared" si="0"/>
        <v>110.23100307711324</v>
      </c>
      <c r="H7" s="72">
        <f t="shared" si="1"/>
        <v>99.992255054969235</v>
      </c>
    </row>
    <row r="8" spans="1:8" x14ac:dyDescent="0.25">
      <c r="A8"/>
      <c r="B8" s="16" t="s">
        <v>186</v>
      </c>
      <c r="C8" s="73">
        <v>5412982.4400000004</v>
      </c>
      <c r="D8" s="73">
        <v>5844387</v>
      </c>
      <c r="E8" s="73">
        <v>5967247</v>
      </c>
      <c r="F8" s="74">
        <v>5966784.8399999999</v>
      </c>
      <c r="G8" s="70">
        <f t="shared" si="0"/>
        <v>110.23100307711324</v>
      </c>
      <c r="H8" s="70">
        <f t="shared" si="1"/>
        <v>99.992255054969235</v>
      </c>
    </row>
    <row r="9" spans="1:8" x14ac:dyDescent="0.25">
      <c r="A9"/>
      <c r="B9" s="8" t="s">
        <v>187</v>
      </c>
      <c r="C9" s="71">
        <f>C10</f>
        <v>1194.44</v>
      </c>
      <c r="D9" s="71">
        <f>D10</f>
        <v>1200</v>
      </c>
      <c r="E9" s="71">
        <f>E10</f>
        <v>1200</v>
      </c>
      <c r="F9" s="71">
        <f>F10</f>
        <v>1271.1400000000001</v>
      </c>
      <c r="G9" s="72">
        <f t="shared" si="0"/>
        <v>106.4214192424902</v>
      </c>
      <c r="H9" s="72">
        <f t="shared" si="1"/>
        <v>105.92833333333333</v>
      </c>
    </row>
    <row r="10" spans="1:8" x14ac:dyDescent="0.25">
      <c r="A10"/>
      <c r="B10" s="16" t="s">
        <v>188</v>
      </c>
      <c r="C10" s="73">
        <v>1194.44</v>
      </c>
      <c r="D10" s="73">
        <v>1200</v>
      </c>
      <c r="E10" s="73">
        <v>1200</v>
      </c>
      <c r="F10" s="74">
        <v>1271.1400000000001</v>
      </c>
      <c r="G10" s="70">
        <f t="shared" si="0"/>
        <v>106.4214192424902</v>
      </c>
      <c r="H10" s="70">
        <f t="shared" si="1"/>
        <v>105.92833333333333</v>
      </c>
    </row>
    <row r="11" spans="1:8" x14ac:dyDescent="0.25">
      <c r="A11"/>
      <c r="B11" s="8" t="s">
        <v>189</v>
      </c>
      <c r="C11" s="71">
        <f>C12</f>
        <v>918.16</v>
      </c>
      <c r="D11" s="71">
        <f>D12</f>
        <v>1100</v>
      </c>
      <c r="E11" s="71">
        <f>E12</f>
        <v>1100</v>
      </c>
      <c r="F11" s="71">
        <f>F12</f>
        <v>596.63</v>
      </c>
      <c r="G11" s="72">
        <f t="shared" si="0"/>
        <v>64.981049054631001</v>
      </c>
      <c r="H11" s="72">
        <f t="shared" si="1"/>
        <v>54.239090909090912</v>
      </c>
    </row>
    <row r="12" spans="1:8" x14ac:dyDescent="0.25">
      <c r="A12"/>
      <c r="B12" s="16" t="s">
        <v>190</v>
      </c>
      <c r="C12" s="73">
        <v>918.16</v>
      </c>
      <c r="D12" s="73">
        <v>1100</v>
      </c>
      <c r="E12" s="73">
        <v>1100</v>
      </c>
      <c r="F12" s="74">
        <v>596.63</v>
      </c>
      <c r="G12" s="70">
        <f t="shared" si="0"/>
        <v>64.981049054631001</v>
      </c>
      <c r="H12" s="70">
        <f t="shared" si="1"/>
        <v>54.239090909090912</v>
      </c>
    </row>
    <row r="13" spans="1:8" x14ac:dyDescent="0.25">
      <c r="A13"/>
      <c r="B13" s="8" t="s">
        <v>191</v>
      </c>
      <c r="C13" s="71">
        <f>C14</f>
        <v>2056.02</v>
      </c>
      <c r="D13" s="71">
        <f>D14</f>
        <v>0</v>
      </c>
      <c r="E13" s="71">
        <f>E14</f>
        <v>1000</v>
      </c>
      <c r="F13" s="71">
        <f>F14</f>
        <v>976.48</v>
      </c>
      <c r="G13" s="72">
        <f t="shared" si="0"/>
        <v>47.493701423137907</v>
      </c>
      <c r="H13" s="72">
        <f t="shared" si="1"/>
        <v>97.647999999999996</v>
      </c>
    </row>
    <row r="14" spans="1:8" x14ac:dyDescent="0.25">
      <c r="A14"/>
      <c r="B14" s="16" t="s">
        <v>192</v>
      </c>
      <c r="C14" s="73">
        <v>2056.02</v>
      </c>
      <c r="D14" s="73">
        <v>0</v>
      </c>
      <c r="E14" s="73">
        <v>1000</v>
      </c>
      <c r="F14" s="74">
        <v>976.48</v>
      </c>
      <c r="G14" s="70">
        <f t="shared" si="0"/>
        <v>47.493701423137907</v>
      </c>
      <c r="H14" s="70">
        <f t="shared" si="1"/>
        <v>97.647999999999996</v>
      </c>
    </row>
    <row r="15" spans="1:8" x14ac:dyDescent="0.25">
      <c r="B15" s="8" t="s">
        <v>32</v>
      </c>
      <c r="C15" s="75">
        <f>C16+C18+C20+C22</f>
        <v>5416107.96</v>
      </c>
      <c r="D15" s="75">
        <f>D16+D18+D20+D22</f>
        <v>5846687</v>
      </c>
      <c r="E15" s="75">
        <f>E16+E18+E20+E22</f>
        <v>5970547</v>
      </c>
      <c r="F15" s="75">
        <f>F16+F18+F20+F22</f>
        <v>5969952.7400000002</v>
      </c>
      <c r="G15" s="72">
        <f t="shared" si="0"/>
        <v>110.22588146488867</v>
      </c>
      <c r="H15" s="72">
        <f t="shared" si="1"/>
        <v>99.990046808106527</v>
      </c>
    </row>
    <row r="16" spans="1:8" x14ac:dyDescent="0.25">
      <c r="A16"/>
      <c r="B16" s="8" t="s">
        <v>185</v>
      </c>
      <c r="C16" s="75">
        <f>C17</f>
        <v>5412982.4400000004</v>
      </c>
      <c r="D16" s="75">
        <f>D17</f>
        <v>5844387</v>
      </c>
      <c r="E16" s="75">
        <f>E17</f>
        <v>5967247</v>
      </c>
      <c r="F16" s="75">
        <f>F17</f>
        <v>5966784.8399999999</v>
      </c>
      <c r="G16" s="72">
        <f t="shared" si="0"/>
        <v>110.23100307711324</v>
      </c>
      <c r="H16" s="72">
        <f t="shared" si="1"/>
        <v>99.992255054969235</v>
      </c>
    </row>
    <row r="17" spans="1:8" x14ac:dyDescent="0.25">
      <c r="A17"/>
      <c r="B17" s="16" t="s">
        <v>186</v>
      </c>
      <c r="C17" s="73">
        <v>5412982.4400000004</v>
      </c>
      <c r="D17" s="73">
        <v>5844387</v>
      </c>
      <c r="E17" s="76">
        <v>5967247</v>
      </c>
      <c r="F17" s="74">
        <v>5966784.8399999999</v>
      </c>
      <c r="G17" s="70">
        <f t="shared" si="0"/>
        <v>110.23100307711324</v>
      </c>
      <c r="H17" s="70">
        <f t="shared" si="1"/>
        <v>99.992255054969235</v>
      </c>
    </row>
    <row r="18" spans="1:8" x14ac:dyDescent="0.25">
      <c r="A18"/>
      <c r="B18" s="8" t="s">
        <v>187</v>
      </c>
      <c r="C18" s="75">
        <f>C19</f>
        <v>1069.5</v>
      </c>
      <c r="D18" s="75">
        <f>D19</f>
        <v>1200</v>
      </c>
      <c r="E18" s="75">
        <f>E19</f>
        <v>1200</v>
      </c>
      <c r="F18" s="75">
        <f>F19</f>
        <v>1126.25</v>
      </c>
      <c r="G18" s="72">
        <f t="shared" si="0"/>
        <v>105.30621785881253</v>
      </c>
      <c r="H18" s="72">
        <f t="shared" si="1"/>
        <v>93.854166666666671</v>
      </c>
    </row>
    <row r="19" spans="1:8" x14ac:dyDescent="0.25">
      <c r="A19"/>
      <c r="B19" s="16" t="s">
        <v>188</v>
      </c>
      <c r="C19" s="73">
        <v>1069.5</v>
      </c>
      <c r="D19" s="73">
        <v>1200</v>
      </c>
      <c r="E19" s="76">
        <v>1200</v>
      </c>
      <c r="F19" s="74">
        <v>1126.25</v>
      </c>
      <c r="G19" s="70">
        <f t="shared" si="0"/>
        <v>105.30621785881253</v>
      </c>
      <c r="H19" s="70">
        <f t="shared" si="1"/>
        <v>93.854166666666671</v>
      </c>
    </row>
    <row r="20" spans="1:8" x14ac:dyDescent="0.25">
      <c r="A20"/>
      <c r="B20" s="8" t="s">
        <v>189</v>
      </c>
      <c r="C20" s="75">
        <f>C21</f>
        <v>0</v>
      </c>
      <c r="D20" s="75">
        <f>D21</f>
        <v>1100</v>
      </c>
      <c r="E20" s="75">
        <f>E21</f>
        <v>1100</v>
      </c>
      <c r="F20" s="75">
        <f>F21</f>
        <v>1065.17</v>
      </c>
      <c r="G20" s="72" t="e">
        <f t="shared" si="0"/>
        <v>#DIV/0!</v>
      </c>
      <c r="H20" s="72">
        <f t="shared" si="1"/>
        <v>96.833636363636359</v>
      </c>
    </row>
    <row r="21" spans="1:8" x14ac:dyDescent="0.25">
      <c r="A21"/>
      <c r="B21" s="16" t="s">
        <v>190</v>
      </c>
      <c r="C21" s="73">
        <v>0</v>
      </c>
      <c r="D21" s="73">
        <v>1100</v>
      </c>
      <c r="E21" s="76">
        <v>1100</v>
      </c>
      <c r="F21" s="74">
        <v>1065.17</v>
      </c>
      <c r="G21" s="70" t="e">
        <f t="shared" si="0"/>
        <v>#DIV/0!</v>
      </c>
      <c r="H21" s="70">
        <f t="shared" si="1"/>
        <v>96.833636363636359</v>
      </c>
    </row>
    <row r="22" spans="1:8" x14ac:dyDescent="0.25">
      <c r="A22"/>
      <c r="B22" s="8" t="s">
        <v>191</v>
      </c>
      <c r="C22" s="75">
        <f>C23</f>
        <v>2056.02</v>
      </c>
      <c r="D22" s="75">
        <f>D23</f>
        <v>0</v>
      </c>
      <c r="E22" s="75">
        <f>E23</f>
        <v>1000</v>
      </c>
      <c r="F22" s="75">
        <f>F23</f>
        <v>976.48</v>
      </c>
      <c r="G22" s="72">
        <f t="shared" si="0"/>
        <v>47.493701423137907</v>
      </c>
      <c r="H22" s="72">
        <f t="shared" si="1"/>
        <v>97.647999999999996</v>
      </c>
    </row>
    <row r="23" spans="1:8" x14ac:dyDescent="0.25">
      <c r="A23"/>
      <c r="B23" s="16" t="s">
        <v>192</v>
      </c>
      <c r="C23" s="73">
        <v>2056.02</v>
      </c>
      <c r="D23" s="73">
        <v>0</v>
      </c>
      <c r="E23" s="76">
        <v>1000</v>
      </c>
      <c r="F23" s="74">
        <v>976.48</v>
      </c>
      <c r="G23" s="70">
        <f t="shared" si="0"/>
        <v>47.493701423137907</v>
      </c>
      <c r="H23" s="70">
        <f t="shared" si="1"/>
        <v>97.647999999999996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5416107.96</v>
      </c>
      <c r="D6" s="75">
        <f t="shared" si="0"/>
        <v>5846687</v>
      </c>
      <c r="E6" s="75">
        <f t="shared" si="0"/>
        <v>5970547</v>
      </c>
      <c r="F6" s="75">
        <f t="shared" si="0"/>
        <v>5969952.7400000002</v>
      </c>
      <c r="G6" s="70">
        <f>(F6*100)/C6</f>
        <v>110.22588146488867</v>
      </c>
      <c r="H6" s="70">
        <f>(F6*100)/E6</f>
        <v>99.990046808106527</v>
      </c>
    </row>
    <row r="7" spans="2:8" x14ac:dyDescent="0.25">
      <c r="B7" s="8" t="s">
        <v>193</v>
      </c>
      <c r="C7" s="75">
        <f t="shared" si="0"/>
        <v>5416107.96</v>
      </c>
      <c r="D7" s="75">
        <f t="shared" si="0"/>
        <v>5846687</v>
      </c>
      <c r="E7" s="75">
        <f t="shared" si="0"/>
        <v>5970547</v>
      </c>
      <c r="F7" s="75">
        <f t="shared" si="0"/>
        <v>5969952.7400000002</v>
      </c>
      <c r="G7" s="70">
        <f>(F7*100)/C7</f>
        <v>110.22588146488867</v>
      </c>
      <c r="H7" s="70">
        <f>(F7*100)/E7</f>
        <v>99.990046808106527</v>
      </c>
    </row>
    <row r="8" spans="2:8" x14ac:dyDescent="0.25">
      <c r="B8" s="11" t="s">
        <v>194</v>
      </c>
      <c r="C8" s="73">
        <v>5416107.96</v>
      </c>
      <c r="D8" s="73">
        <v>5846687</v>
      </c>
      <c r="E8" s="73">
        <v>5970547</v>
      </c>
      <c r="F8" s="74">
        <v>5969952.7400000002</v>
      </c>
      <c r="G8" s="70">
        <f>(F8*100)/C8</f>
        <v>110.22588146488867</v>
      </c>
      <c r="H8" s="70">
        <f>(F8*100)/E8</f>
        <v>99.990046808106527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tabSelected="1" workbookViewId="0">
      <selection activeCell="E20" sqref="E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76"/>
  <sheetViews>
    <sheetView zoomScaleNormal="100" workbookViewId="0">
      <selection activeCell="B124" sqref="B124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195</v>
      </c>
      <c r="C1" s="39"/>
    </row>
    <row r="2" spans="1:6" ht="15" customHeight="1" x14ac:dyDescent="0.2">
      <c r="A2" s="41" t="s">
        <v>34</v>
      </c>
      <c r="B2" s="42" t="s">
        <v>196</v>
      </c>
      <c r="C2" s="39"/>
    </row>
    <row r="3" spans="1:6" s="39" customFormat="1" ht="43.5" customHeight="1" x14ac:dyDescent="0.2">
      <c r="A3" s="43" t="s">
        <v>35</v>
      </c>
      <c r="B3" s="37" t="s">
        <v>197</v>
      </c>
    </row>
    <row r="4" spans="1:6" s="39" customFormat="1" x14ac:dyDescent="0.2">
      <c r="A4" s="43" t="s">
        <v>36</v>
      </c>
      <c r="B4" s="44" t="s">
        <v>198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199</v>
      </c>
      <c r="B7" s="46"/>
      <c r="C7" s="77">
        <f>C13+C57+C112</f>
        <v>5844387</v>
      </c>
      <c r="D7" s="77">
        <f>D13+D57+D112</f>
        <v>5967247</v>
      </c>
      <c r="E7" s="77">
        <f>E13+E57+E112</f>
        <v>5966784.8399999989</v>
      </c>
      <c r="F7" s="77">
        <f>(E7*100)/D7</f>
        <v>99.992255054969235</v>
      </c>
    </row>
    <row r="8" spans="1:6" x14ac:dyDescent="0.2">
      <c r="A8" s="47" t="s">
        <v>82</v>
      </c>
      <c r="B8" s="46"/>
      <c r="C8" s="77">
        <f>C70+C76</f>
        <v>1200</v>
      </c>
      <c r="D8" s="77">
        <f>D70+D76</f>
        <v>1200</v>
      </c>
      <c r="E8" s="77">
        <f>E70+E76</f>
        <v>1126.25</v>
      </c>
      <c r="F8" s="77">
        <f>(E8*100)/D8</f>
        <v>93.854166666666671</v>
      </c>
    </row>
    <row r="9" spans="1:6" x14ac:dyDescent="0.2">
      <c r="A9" s="47" t="s">
        <v>200</v>
      </c>
      <c r="B9" s="46"/>
      <c r="C9" s="77">
        <f>C86</f>
        <v>1100</v>
      </c>
      <c r="D9" s="77">
        <f>D86</f>
        <v>1100</v>
      </c>
      <c r="E9" s="77">
        <f>E86</f>
        <v>1065.17</v>
      </c>
      <c r="F9" s="77">
        <f>(E9*100)/D9</f>
        <v>96.833636363636359</v>
      </c>
    </row>
    <row r="10" spans="1:6" x14ac:dyDescent="0.2">
      <c r="A10" s="47" t="s">
        <v>201</v>
      </c>
      <c r="B10" s="46"/>
      <c r="C10" s="77">
        <f>C95+C99</f>
        <v>0</v>
      </c>
      <c r="D10" s="77">
        <f>D95+D99</f>
        <v>1000</v>
      </c>
      <c r="E10" s="77">
        <f>E95+E99</f>
        <v>976.48</v>
      </c>
      <c r="F10" s="77">
        <f>(E10*100)/D10</f>
        <v>97.647999999999996</v>
      </c>
    </row>
    <row r="11" spans="1:6" s="57" customFormat="1" x14ac:dyDescent="0.2"/>
    <row r="12" spans="1:6" ht="38.25" x14ac:dyDescent="0.2">
      <c r="A12" s="47" t="s">
        <v>202</v>
      </c>
      <c r="B12" s="47" t="s">
        <v>203</v>
      </c>
      <c r="C12" s="47" t="s">
        <v>43</v>
      </c>
      <c r="D12" s="47" t="s">
        <v>204</v>
      </c>
      <c r="E12" s="47" t="s">
        <v>205</v>
      </c>
      <c r="F12" s="47" t="s">
        <v>206</v>
      </c>
    </row>
    <row r="13" spans="1:6" x14ac:dyDescent="0.2">
      <c r="A13" s="49" t="s">
        <v>80</v>
      </c>
      <c r="B13" s="50" t="s">
        <v>81</v>
      </c>
      <c r="C13" s="80">
        <f>C14+C22+C51</f>
        <v>5599787</v>
      </c>
      <c r="D13" s="80">
        <f>D14+D22+D51</f>
        <v>5714147</v>
      </c>
      <c r="E13" s="80">
        <f>E14+E22+E51</f>
        <v>5713815.2399999993</v>
      </c>
      <c r="F13" s="81">
        <f>(E13*100)/D13</f>
        <v>99.994194059060789</v>
      </c>
    </row>
    <row r="14" spans="1:6" x14ac:dyDescent="0.2">
      <c r="A14" s="51" t="s">
        <v>82</v>
      </c>
      <c r="B14" s="52" t="s">
        <v>83</v>
      </c>
      <c r="C14" s="82">
        <f>C15+C18+C20</f>
        <v>4290317</v>
      </c>
      <c r="D14" s="82">
        <f>D15+D18+D20</f>
        <v>4293917</v>
      </c>
      <c r="E14" s="82">
        <f>E15+E18+E20</f>
        <v>4293653.21</v>
      </c>
      <c r="F14" s="81">
        <f>(E14*100)/D14</f>
        <v>99.993856658151515</v>
      </c>
    </row>
    <row r="15" spans="1:6" x14ac:dyDescent="0.2">
      <c r="A15" s="53" t="s">
        <v>84</v>
      </c>
      <c r="B15" s="54" t="s">
        <v>85</v>
      </c>
      <c r="C15" s="83">
        <f>C16+C17</f>
        <v>3595852</v>
      </c>
      <c r="D15" s="83">
        <f>D16+D17</f>
        <v>3560752</v>
      </c>
      <c r="E15" s="83">
        <f>E16+E17</f>
        <v>3560571.2600000002</v>
      </c>
      <c r="F15" s="83">
        <f>(E15*100)/D15</f>
        <v>99.994924105919196</v>
      </c>
    </row>
    <row r="16" spans="1:6" x14ac:dyDescent="0.2">
      <c r="A16" s="55" t="s">
        <v>86</v>
      </c>
      <c r="B16" s="56" t="s">
        <v>87</v>
      </c>
      <c r="C16" s="84">
        <v>3562852</v>
      </c>
      <c r="D16" s="84">
        <v>3544352</v>
      </c>
      <c r="E16" s="84">
        <v>3544262.18</v>
      </c>
      <c r="F16" s="84"/>
    </row>
    <row r="17" spans="1:6" x14ac:dyDescent="0.2">
      <c r="A17" s="55" t="s">
        <v>88</v>
      </c>
      <c r="B17" s="56" t="s">
        <v>89</v>
      </c>
      <c r="C17" s="84">
        <v>33000</v>
      </c>
      <c r="D17" s="84">
        <v>16400</v>
      </c>
      <c r="E17" s="84">
        <v>16309.08</v>
      </c>
      <c r="F17" s="84"/>
    </row>
    <row r="18" spans="1:6" x14ac:dyDescent="0.2">
      <c r="A18" s="53" t="s">
        <v>90</v>
      </c>
      <c r="B18" s="54" t="s">
        <v>91</v>
      </c>
      <c r="C18" s="83">
        <f>C19</f>
        <v>149900</v>
      </c>
      <c r="D18" s="83">
        <f>D19</f>
        <v>148600</v>
      </c>
      <c r="E18" s="83">
        <f>E19</f>
        <v>148582.53</v>
      </c>
      <c r="F18" s="83">
        <f>(E18*100)/D18</f>
        <v>99.988243606998651</v>
      </c>
    </row>
    <row r="19" spans="1:6" x14ac:dyDescent="0.2">
      <c r="A19" s="55" t="s">
        <v>92</v>
      </c>
      <c r="B19" s="56" t="s">
        <v>91</v>
      </c>
      <c r="C19" s="84">
        <v>149900</v>
      </c>
      <c r="D19" s="84">
        <v>148600</v>
      </c>
      <c r="E19" s="84">
        <v>148582.53</v>
      </c>
      <c r="F19" s="84"/>
    </row>
    <row r="20" spans="1:6" x14ac:dyDescent="0.2">
      <c r="A20" s="53" t="s">
        <v>93</v>
      </c>
      <c r="B20" s="54" t="s">
        <v>94</v>
      </c>
      <c r="C20" s="83">
        <f>C21</f>
        <v>544565</v>
      </c>
      <c r="D20" s="83">
        <f>D21</f>
        <v>584565</v>
      </c>
      <c r="E20" s="83">
        <f>E21</f>
        <v>584499.42000000004</v>
      </c>
      <c r="F20" s="83">
        <f>(E20*100)/D20</f>
        <v>99.988781401555002</v>
      </c>
    </row>
    <row r="21" spans="1:6" x14ac:dyDescent="0.2">
      <c r="A21" s="55" t="s">
        <v>95</v>
      </c>
      <c r="B21" s="56" t="s">
        <v>96</v>
      </c>
      <c r="C21" s="84">
        <v>544565</v>
      </c>
      <c r="D21" s="84">
        <v>584565</v>
      </c>
      <c r="E21" s="84">
        <v>584499.42000000004</v>
      </c>
      <c r="F21" s="84"/>
    </row>
    <row r="22" spans="1:6" x14ac:dyDescent="0.2">
      <c r="A22" s="51" t="s">
        <v>97</v>
      </c>
      <c r="B22" s="52" t="s">
        <v>98</v>
      </c>
      <c r="C22" s="82">
        <f>C23+C28+C34+C44+C46</f>
        <v>1300889</v>
      </c>
      <c r="D22" s="82">
        <f>D23+D28+D34+D44+D46</f>
        <v>1411729</v>
      </c>
      <c r="E22" s="82">
        <f>E23+E28+E34+E44+E46</f>
        <v>1411727.5999999999</v>
      </c>
      <c r="F22" s="81">
        <f>(E22*100)/D22</f>
        <v>99.999900830825183</v>
      </c>
    </row>
    <row r="23" spans="1:6" x14ac:dyDescent="0.2">
      <c r="A23" s="53" t="s">
        <v>99</v>
      </c>
      <c r="B23" s="54" t="s">
        <v>100</v>
      </c>
      <c r="C23" s="83">
        <f>C24+C25+C26+C27</f>
        <v>126050</v>
      </c>
      <c r="D23" s="83">
        <f>D24+D25+D26+D27</f>
        <v>126050</v>
      </c>
      <c r="E23" s="83">
        <f>E24+E25+E26+E27</f>
        <v>121564.39</v>
      </c>
      <c r="F23" s="83">
        <f>(E23*100)/D23</f>
        <v>96.44140420468068</v>
      </c>
    </row>
    <row r="24" spans="1:6" x14ac:dyDescent="0.2">
      <c r="A24" s="55" t="s">
        <v>101</v>
      </c>
      <c r="B24" s="56" t="s">
        <v>102</v>
      </c>
      <c r="C24" s="84">
        <v>4000</v>
      </c>
      <c r="D24" s="84">
        <v>4000</v>
      </c>
      <c r="E24" s="84">
        <v>3169.4</v>
      </c>
      <c r="F24" s="84"/>
    </row>
    <row r="25" spans="1:6" ht="25.5" x14ac:dyDescent="0.2">
      <c r="A25" s="55" t="s">
        <v>103</v>
      </c>
      <c r="B25" s="56" t="s">
        <v>104</v>
      </c>
      <c r="C25" s="84">
        <v>120000</v>
      </c>
      <c r="D25" s="84">
        <v>120000</v>
      </c>
      <c r="E25" s="84">
        <v>116777.49</v>
      </c>
      <c r="F25" s="84"/>
    </row>
    <row r="26" spans="1:6" x14ac:dyDescent="0.2">
      <c r="A26" s="55" t="s">
        <v>105</v>
      </c>
      <c r="B26" s="56" t="s">
        <v>106</v>
      </c>
      <c r="C26" s="84">
        <v>2000</v>
      </c>
      <c r="D26" s="84">
        <v>2000</v>
      </c>
      <c r="E26" s="84">
        <v>1617.5</v>
      </c>
      <c r="F26" s="84"/>
    </row>
    <row r="27" spans="1:6" x14ac:dyDescent="0.2">
      <c r="A27" s="55" t="s">
        <v>107</v>
      </c>
      <c r="B27" s="56" t="s">
        <v>108</v>
      </c>
      <c r="C27" s="84">
        <v>50</v>
      </c>
      <c r="D27" s="84">
        <v>50</v>
      </c>
      <c r="E27" s="84">
        <v>0</v>
      </c>
      <c r="F27" s="84"/>
    </row>
    <row r="28" spans="1:6" x14ac:dyDescent="0.2">
      <c r="A28" s="53" t="s">
        <v>109</v>
      </c>
      <c r="B28" s="54" t="s">
        <v>110</v>
      </c>
      <c r="C28" s="83">
        <f>C29+C30+C31+C32+C33</f>
        <v>120550</v>
      </c>
      <c r="D28" s="83">
        <f>D29+D30+D31+D32+D33</f>
        <v>120550</v>
      </c>
      <c r="E28" s="83">
        <f>E29+E30+E31+E32+E33</f>
        <v>121653.54</v>
      </c>
      <c r="F28" s="83">
        <f>(E28*100)/D28</f>
        <v>100.91542098714227</v>
      </c>
    </row>
    <row r="29" spans="1:6" x14ac:dyDescent="0.2">
      <c r="A29" s="55" t="s">
        <v>111</v>
      </c>
      <c r="B29" s="56" t="s">
        <v>112</v>
      </c>
      <c r="C29" s="84">
        <v>52000</v>
      </c>
      <c r="D29" s="84">
        <v>52000</v>
      </c>
      <c r="E29" s="84">
        <v>53475.11</v>
      </c>
      <c r="F29" s="84"/>
    </row>
    <row r="30" spans="1:6" x14ac:dyDescent="0.2">
      <c r="A30" s="55" t="s">
        <v>113</v>
      </c>
      <c r="B30" s="56" t="s">
        <v>114</v>
      </c>
      <c r="C30" s="84">
        <v>63000</v>
      </c>
      <c r="D30" s="84">
        <v>63000</v>
      </c>
      <c r="E30" s="84">
        <v>62316.44</v>
      </c>
      <c r="F30" s="84"/>
    </row>
    <row r="31" spans="1:6" x14ac:dyDescent="0.2">
      <c r="A31" s="55" t="s">
        <v>115</v>
      </c>
      <c r="B31" s="56" t="s">
        <v>116</v>
      </c>
      <c r="C31" s="84">
        <v>2000</v>
      </c>
      <c r="D31" s="84">
        <v>2000</v>
      </c>
      <c r="E31" s="84">
        <v>2425.91</v>
      </c>
      <c r="F31" s="84"/>
    </row>
    <row r="32" spans="1:6" x14ac:dyDescent="0.2">
      <c r="A32" s="55" t="s">
        <v>117</v>
      </c>
      <c r="B32" s="56" t="s">
        <v>118</v>
      </c>
      <c r="C32" s="84">
        <v>3000</v>
      </c>
      <c r="D32" s="84">
        <v>3000</v>
      </c>
      <c r="E32" s="84">
        <v>3085.4</v>
      </c>
      <c r="F32" s="84"/>
    </row>
    <row r="33" spans="1:6" x14ac:dyDescent="0.2">
      <c r="A33" s="55" t="s">
        <v>119</v>
      </c>
      <c r="B33" s="56" t="s">
        <v>120</v>
      </c>
      <c r="C33" s="84">
        <v>550</v>
      </c>
      <c r="D33" s="84">
        <v>550</v>
      </c>
      <c r="E33" s="84">
        <v>350.68</v>
      </c>
      <c r="F33" s="84"/>
    </row>
    <row r="34" spans="1:6" x14ac:dyDescent="0.2">
      <c r="A34" s="53" t="s">
        <v>121</v>
      </c>
      <c r="B34" s="54" t="s">
        <v>122</v>
      </c>
      <c r="C34" s="83">
        <f>C35+C36+C37+C38+C39+C40+C41+C42+C43</f>
        <v>1033109</v>
      </c>
      <c r="D34" s="83">
        <f>D35+D36+D37+D38+D39+D40+D41+D42+D43</f>
        <v>1143949</v>
      </c>
      <c r="E34" s="83">
        <f>E35+E36+E37+E38+E39+E40+E41+E42+E43</f>
        <v>1146794.2799999998</v>
      </c>
      <c r="F34" s="83">
        <f>(E34*100)/D34</f>
        <v>100.24872437495029</v>
      </c>
    </row>
    <row r="35" spans="1:6" x14ac:dyDescent="0.2">
      <c r="A35" s="55" t="s">
        <v>123</v>
      </c>
      <c r="B35" s="56" t="s">
        <v>124</v>
      </c>
      <c r="C35" s="84">
        <v>369000</v>
      </c>
      <c r="D35" s="84">
        <v>369000</v>
      </c>
      <c r="E35" s="84">
        <v>348819.92</v>
      </c>
      <c r="F35" s="84"/>
    </row>
    <row r="36" spans="1:6" x14ac:dyDescent="0.2">
      <c r="A36" s="55" t="s">
        <v>125</v>
      </c>
      <c r="B36" s="56" t="s">
        <v>126</v>
      </c>
      <c r="C36" s="84">
        <v>44900</v>
      </c>
      <c r="D36" s="84">
        <v>44900</v>
      </c>
      <c r="E36" s="84">
        <v>48125.599999999999</v>
      </c>
      <c r="F36" s="84"/>
    </row>
    <row r="37" spans="1:6" x14ac:dyDescent="0.2">
      <c r="A37" s="55" t="s">
        <v>127</v>
      </c>
      <c r="B37" s="56" t="s">
        <v>128</v>
      </c>
      <c r="C37" s="84">
        <v>3000</v>
      </c>
      <c r="D37" s="84">
        <v>3000</v>
      </c>
      <c r="E37" s="84">
        <v>3479.02</v>
      </c>
      <c r="F37" s="84"/>
    </row>
    <row r="38" spans="1:6" x14ac:dyDescent="0.2">
      <c r="A38" s="55" t="s">
        <v>129</v>
      </c>
      <c r="B38" s="56" t="s">
        <v>130</v>
      </c>
      <c r="C38" s="84">
        <v>25361</v>
      </c>
      <c r="D38" s="84">
        <v>25361</v>
      </c>
      <c r="E38" s="84">
        <v>25396.91</v>
      </c>
      <c r="F38" s="84"/>
    </row>
    <row r="39" spans="1:6" x14ac:dyDescent="0.2">
      <c r="A39" s="55" t="s">
        <v>131</v>
      </c>
      <c r="B39" s="56" t="s">
        <v>132</v>
      </c>
      <c r="C39" s="84">
        <v>39700</v>
      </c>
      <c r="D39" s="84">
        <v>39700</v>
      </c>
      <c r="E39" s="84">
        <v>34722.339999999997</v>
      </c>
      <c r="F39" s="84"/>
    </row>
    <row r="40" spans="1:6" x14ac:dyDescent="0.2">
      <c r="A40" s="55" t="s">
        <v>133</v>
      </c>
      <c r="B40" s="56" t="s">
        <v>134</v>
      </c>
      <c r="C40" s="84">
        <v>10600</v>
      </c>
      <c r="D40" s="84">
        <v>10600</v>
      </c>
      <c r="E40" s="84">
        <v>10334.07</v>
      </c>
      <c r="F40" s="84"/>
    </row>
    <row r="41" spans="1:6" x14ac:dyDescent="0.2">
      <c r="A41" s="55" t="s">
        <v>135</v>
      </c>
      <c r="B41" s="56" t="s">
        <v>136</v>
      </c>
      <c r="C41" s="84">
        <v>511626</v>
      </c>
      <c r="D41" s="84">
        <v>622466</v>
      </c>
      <c r="E41" s="84">
        <v>647849.77</v>
      </c>
      <c r="F41" s="84"/>
    </row>
    <row r="42" spans="1:6" x14ac:dyDescent="0.2">
      <c r="A42" s="55" t="s">
        <v>137</v>
      </c>
      <c r="B42" s="56" t="s">
        <v>138</v>
      </c>
      <c r="C42" s="84">
        <v>600</v>
      </c>
      <c r="D42" s="84">
        <v>600</v>
      </c>
      <c r="E42" s="84">
        <v>1131.3900000000001</v>
      </c>
      <c r="F42" s="84"/>
    </row>
    <row r="43" spans="1:6" x14ac:dyDescent="0.2">
      <c r="A43" s="55" t="s">
        <v>139</v>
      </c>
      <c r="B43" s="56" t="s">
        <v>140</v>
      </c>
      <c r="C43" s="84">
        <v>28322</v>
      </c>
      <c r="D43" s="84">
        <v>28322</v>
      </c>
      <c r="E43" s="84">
        <v>26935.26</v>
      </c>
      <c r="F43" s="84"/>
    </row>
    <row r="44" spans="1:6" x14ac:dyDescent="0.2">
      <c r="A44" s="53" t="s">
        <v>141</v>
      </c>
      <c r="B44" s="54" t="s">
        <v>142</v>
      </c>
      <c r="C44" s="83">
        <f>C45</f>
        <v>12000</v>
      </c>
      <c r="D44" s="83">
        <f>D45</f>
        <v>12000</v>
      </c>
      <c r="E44" s="83">
        <f>E45</f>
        <v>11903.57</v>
      </c>
      <c r="F44" s="83">
        <f>(E44*100)/D44</f>
        <v>99.196416666666664</v>
      </c>
    </row>
    <row r="45" spans="1:6" ht="25.5" x14ac:dyDescent="0.2">
      <c r="A45" s="55" t="s">
        <v>143</v>
      </c>
      <c r="B45" s="56" t="s">
        <v>144</v>
      </c>
      <c r="C45" s="84">
        <v>12000</v>
      </c>
      <c r="D45" s="84">
        <v>12000</v>
      </c>
      <c r="E45" s="84">
        <v>11903.57</v>
      </c>
      <c r="F45" s="84"/>
    </row>
    <row r="46" spans="1:6" x14ac:dyDescent="0.2">
      <c r="A46" s="53" t="s">
        <v>145</v>
      </c>
      <c r="B46" s="54" t="s">
        <v>146</v>
      </c>
      <c r="C46" s="83">
        <f>C47+C48+C49+C50</f>
        <v>9180</v>
      </c>
      <c r="D46" s="83">
        <f>D47+D48+D49+D50</f>
        <v>9180</v>
      </c>
      <c r="E46" s="83">
        <f>E47+E48+E49+E50</f>
        <v>9811.82</v>
      </c>
      <c r="F46" s="83">
        <f>(E46*100)/D46</f>
        <v>106.88257080610022</v>
      </c>
    </row>
    <row r="47" spans="1:6" x14ac:dyDescent="0.2">
      <c r="A47" s="55" t="s">
        <v>147</v>
      </c>
      <c r="B47" s="56" t="s">
        <v>148</v>
      </c>
      <c r="C47" s="84">
        <v>2100</v>
      </c>
      <c r="D47" s="84">
        <v>2100</v>
      </c>
      <c r="E47" s="84">
        <v>2315.69</v>
      </c>
      <c r="F47" s="84"/>
    </row>
    <row r="48" spans="1:6" x14ac:dyDescent="0.2">
      <c r="A48" s="55" t="s">
        <v>149</v>
      </c>
      <c r="B48" s="56" t="s">
        <v>150</v>
      </c>
      <c r="C48" s="84">
        <v>2000</v>
      </c>
      <c r="D48" s="84">
        <v>2000</v>
      </c>
      <c r="E48" s="84">
        <v>1999.79</v>
      </c>
      <c r="F48" s="84"/>
    </row>
    <row r="49" spans="1:6" x14ac:dyDescent="0.2">
      <c r="A49" s="55" t="s">
        <v>151</v>
      </c>
      <c r="B49" s="56" t="s">
        <v>152</v>
      </c>
      <c r="C49" s="84">
        <v>4780</v>
      </c>
      <c r="D49" s="84">
        <v>4780</v>
      </c>
      <c r="E49" s="84">
        <v>4734.09</v>
      </c>
      <c r="F49" s="84"/>
    </row>
    <row r="50" spans="1:6" x14ac:dyDescent="0.2">
      <c r="A50" s="55" t="s">
        <v>153</v>
      </c>
      <c r="B50" s="56" t="s">
        <v>146</v>
      </c>
      <c r="C50" s="84">
        <v>300</v>
      </c>
      <c r="D50" s="84">
        <v>300</v>
      </c>
      <c r="E50" s="84">
        <v>762.25</v>
      </c>
      <c r="F50" s="84"/>
    </row>
    <row r="51" spans="1:6" x14ac:dyDescent="0.2">
      <c r="A51" s="51" t="s">
        <v>154</v>
      </c>
      <c r="B51" s="52" t="s">
        <v>155</v>
      </c>
      <c r="C51" s="82">
        <f>C52+C54</f>
        <v>8581</v>
      </c>
      <c r="D51" s="82">
        <f>D52+D54</f>
        <v>8501</v>
      </c>
      <c r="E51" s="82">
        <f>E52+E54</f>
        <v>8434.43</v>
      </c>
      <c r="F51" s="81">
        <f>(E51*100)/D51</f>
        <v>99.216915656981527</v>
      </c>
    </row>
    <row r="52" spans="1:6" x14ac:dyDescent="0.2">
      <c r="A52" s="53" t="s">
        <v>156</v>
      </c>
      <c r="B52" s="54" t="s">
        <v>157</v>
      </c>
      <c r="C52" s="83">
        <f>C53</f>
        <v>2540</v>
      </c>
      <c r="D52" s="83">
        <f>D53</f>
        <v>2540</v>
      </c>
      <c r="E52" s="83">
        <f>E53</f>
        <v>2533.8200000000002</v>
      </c>
      <c r="F52" s="83">
        <f>(E52*100)/D52</f>
        <v>99.756692913385834</v>
      </c>
    </row>
    <row r="53" spans="1:6" ht="25.5" x14ac:dyDescent="0.2">
      <c r="A53" s="55" t="s">
        <v>158</v>
      </c>
      <c r="B53" s="56" t="s">
        <v>159</v>
      </c>
      <c r="C53" s="84">
        <v>2540</v>
      </c>
      <c r="D53" s="84">
        <v>2540</v>
      </c>
      <c r="E53" s="84">
        <v>2533.8200000000002</v>
      </c>
      <c r="F53" s="84"/>
    </row>
    <row r="54" spans="1:6" x14ac:dyDescent="0.2">
      <c r="A54" s="53" t="s">
        <v>160</v>
      </c>
      <c r="B54" s="54" t="s">
        <v>161</v>
      </c>
      <c r="C54" s="83">
        <f>C55+C56</f>
        <v>6041</v>
      </c>
      <c r="D54" s="83">
        <f>D55+D56</f>
        <v>5961</v>
      </c>
      <c r="E54" s="83">
        <f>E55+E56</f>
        <v>5900.6100000000006</v>
      </c>
      <c r="F54" s="83">
        <f>(E54*100)/D54</f>
        <v>98.986914947156521</v>
      </c>
    </row>
    <row r="55" spans="1:6" x14ac:dyDescent="0.2">
      <c r="A55" s="55" t="s">
        <v>162</v>
      </c>
      <c r="B55" s="56" t="s">
        <v>163</v>
      </c>
      <c r="C55" s="84">
        <v>5850</v>
      </c>
      <c r="D55" s="84">
        <v>5850</v>
      </c>
      <c r="E55" s="84">
        <v>5791.01</v>
      </c>
      <c r="F55" s="84"/>
    </row>
    <row r="56" spans="1:6" x14ac:dyDescent="0.2">
      <c r="A56" s="55" t="s">
        <v>164</v>
      </c>
      <c r="B56" s="56" t="s">
        <v>165</v>
      </c>
      <c r="C56" s="84">
        <v>191</v>
      </c>
      <c r="D56" s="84">
        <v>111</v>
      </c>
      <c r="E56" s="84">
        <v>109.6</v>
      </c>
      <c r="F56" s="84"/>
    </row>
    <row r="57" spans="1:6" x14ac:dyDescent="0.2">
      <c r="A57" s="49" t="s">
        <v>166</v>
      </c>
      <c r="B57" s="50" t="s">
        <v>167</v>
      </c>
      <c r="C57" s="80">
        <f>C58+C61</f>
        <v>242600</v>
      </c>
      <c r="D57" s="80">
        <f>D58+D61</f>
        <v>253100</v>
      </c>
      <c r="E57" s="80">
        <f>E58+E61</f>
        <v>252969.59999999998</v>
      </c>
      <c r="F57" s="81">
        <f>(E57*100)/D57</f>
        <v>99.948478862109837</v>
      </c>
    </row>
    <row r="58" spans="1:6" x14ac:dyDescent="0.2">
      <c r="A58" s="51" t="s">
        <v>168</v>
      </c>
      <c r="B58" s="52" t="s">
        <v>169</v>
      </c>
      <c r="C58" s="82">
        <f t="shared" ref="C58:E59" si="0">C59</f>
        <v>12600</v>
      </c>
      <c r="D58" s="82">
        <f t="shared" si="0"/>
        <v>12600</v>
      </c>
      <c r="E58" s="82">
        <f t="shared" si="0"/>
        <v>12557.14</v>
      </c>
      <c r="F58" s="81">
        <f>(E58*100)/D58</f>
        <v>99.659841269841266</v>
      </c>
    </row>
    <row r="59" spans="1:6" x14ac:dyDescent="0.2">
      <c r="A59" s="53" t="s">
        <v>176</v>
      </c>
      <c r="B59" s="54" t="s">
        <v>177</v>
      </c>
      <c r="C59" s="83">
        <f t="shared" si="0"/>
        <v>12600</v>
      </c>
      <c r="D59" s="83">
        <f t="shared" si="0"/>
        <v>12600</v>
      </c>
      <c r="E59" s="83">
        <f t="shared" si="0"/>
        <v>12557.14</v>
      </c>
      <c r="F59" s="83">
        <f>(E59*100)/D59</f>
        <v>99.659841269841266</v>
      </c>
    </row>
    <row r="60" spans="1:6" x14ac:dyDescent="0.2">
      <c r="A60" s="55" t="s">
        <v>178</v>
      </c>
      <c r="B60" s="56" t="s">
        <v>179</v>
      </c>
      <c r="C60" s="84">
        <v>12600</v>
      </c>
      <c r="D60" s="84">
        <v>12600</v>
      </c>
      <c r="E60" s="84">
        <v>12557.14</v>
      </c>
      <c r="F60" s="84"/>
    </row>
    <row r="61" spans="1:6" x14ac:dyDescent="0.2">
      <c r="A61" s="51" t="s">
        <v>180</v>
      </c>
      <c r="B61" s="52" t="s">
        <v>181</v>
      </c>
      <c r="C61" s="82">
        <f t="shared" ref="C61:E62" si="1">C62</f>
        <v>230000</v>
      </c>
      <c r="D61" s="82">
        <f t="shared" si="1"/>
        <v>240500</v>
      </c>
      <c r="E61" s="82">
        <f t="shared" si="1"/>
        <v>240412.46</v>
      </c>
      <c r="F61" s="81">
        <f>(E61*100)/D61</f>
        <v>99.963600831600829</v>
      </c>
    </row>
    <row r="62" spans="1:6" ht="25.5" x14ac:dyDescent="0.2">
      <c r="A62" s="53" t="s">
        <v>182</v>
      </c>
      <c r="B62" s="54" t="s">
        <v>183</v>
      </c>
      <c r="C62" s="83">
        <f t="shared" si="1"/>
        <v>230000</v>
      </c>
      <c r="D62" s="83">
        <f t="shared" si="1"/>
        <v>240500</v>
      </c>
      <c r="E62" s="83">
        <f t="shared" si="1"/>
        <v>240412.46</v>
      </c>
      <c r="F62" s="83">
        <f>(E62*100)/D62</f>
        <v>99.963600831600829</v>
      </c>
    </row>
    <row r="63" spans="1:6" x14ac:dyDescent="0.2">
      <c r="A63" s="55" t="s">
        <v>184</v>
      </c>
      <c r="B63" s="56" t="s">
        <v>183</v>
      </c>
      <c r="C63" s="84">
        <v>230000</v>
      </c>
      <c r="D63" s="84">
        <v>240500</v>
      </c>
      <c r="E63" s="84">
        <v>240412.46</v>
      </c>
      <c r="F63" s="84"/>
    </row>
    <row r="64" spans="1:6" x14ac:dyDescent="0.2">
      <c r="A64" s="49" t="s">
        <v>50</v>
      </c>
      <c r="B64" s="50" t="s">
        <v>51</v>
      </c>
      <c r="C64" s="80">
        <f t="shared" ref="C64:E65" si="2">C65</f>
        <v>5842387</v>
      </c>
      <c r="D64" s="80">
        <f t="shared" si="2"/>
        <v>5967247</v>
      </c>
      <c r="E64" s="80">
        <f t="shared" si="2"/>
        <v>5966784.8399999999</v>
      </c>
      <c r="F64" s="81">
        <f>(E64*100)/D64</f>
        <v>99.992255054969235</v>
      </c>
    </row>
    <row r="65" spans="1:6" x14ac:dyDescent="0.2">
      <c r="A65" s="51" t="s">
        <v>72</v>
      </c>
      <c r="B65" s="52" t="s">
        <v>73</v>
      </c>
      <c r="C65" s="82">
        <f t="shared" si="2"/>
        <v>5842387</v>
      </c>
      <c r="D65" s="82">
        <f t="shared" si="2"/>
        <v>5967247</v>
      </c>
      <c r="E65" s="82">
        <f t="shared" si="2"/>
        <v>5966784.8399999999</v>
      </c>
      <c r="F65" s="81">
        <f>(E65*100)/D65</f>
        <v>99.992255054969235</v>
      </c>
    </row>
    <row r="66" spans="1:6" ht="25.5" x14ac:dyDescent="0.2">
      <c r="A66" s="53" t="s">
        <v>74</v>
      </c>
      <c r="B66" s="54" t="s">
        <v>75</v>
      </c>
      <c r="C66" s="83">
        <f>C67+C68</f>
        <v>5842387</v>
      </c>
      <c r="D66" s="83">
        <f>D67+D68</f>
        <v>5967247</v>
      </c>
      <c r="E66" s="83">
        <f>E67+E68</f>
        <v>5966784.8399999999</v>
      </c>
      <c r="F66" s="83">
        <f>(E66*100)/D66</f>
        <v>99.992255054969235</v>
      </c>
    </row>
    <row r="67" spans="1:6" x14ac:dyDescent="0.2">
      <c r="A67" s="55" t="s">
        <v>76</v>
      </c>
      <c r="B67" s="56" t="s">
        <v>77</v>
      </c>
      <c r="C67" s="84">
        <v>5599787</v>
      </c>
      <c r="D67" s="84">
        <v>5714147</v>
      </c>
      <c r="E67" s="84">
        <v>5713815.2400000002</v>
      </c>
      <c r="F67" s="84"/>
    </row>
    <row r="68" spans="1:6" ht="25.5" x14ac:dyDescent="0.2">
      <c r="A68" s="55" t="s">
        <v>78</v>
      </c>
      <c r="B68" s="56" t="s">
        <v>79</v>
      </c>
      <c r="C68" s="84">
        <v>242600</v>
      </c>
      <c r="D68" s="84">
        <v>253100</v>
      </c>
      <c r="E68" s="84">
        <v>252969.60000000001</v>
      </c>
      <c r="F68" s="84"/>
    </row>
    <row r="69" spans="1:6" x14ac:dyDescent="0.2">
      <c r="A69" s="48" t="s">
        <v>199</v>
      </c>
      <c r="B69" s="48" t="s">
        <v>207</v>
      </c>
      <c r="C69" s="78"/>
      <c r="D69" s="78"/>
      <c r="E69" s="78"/>
      <c r="F69" s="79" t="e">
        <f>(E69*100)/D69</f>
        <v>#DIV/0!</v>
      </c>
    </row>
    <row r="70" spans="1:6" x14ac:dyDescent="0.2">
      <c r="A70" s="49" t="s">
        <v>80</v>
      </c>
      <c r="B70" s="50" t="s">
        <v>81</v>
      </c>
      <c r="C70" s="80">
        <f>C71</f>
        <v>1000</v>
      </c>
      <c r="D70" s="80">
        <f>D71</f>
        <v>1000</v>
      </c>
      <c r="E70" s="80">
        <f>E71</f>
        <v>0</v>
      </c>
      <c r="F70" s="81">
        <f>(E70*100)/D70</f>
        <v>0</v>
      </c>
    </row>
    <row r="71" spans="1:6" x14ac:dyDescent="0.2">
      <c r="A71" s="51" t="s">
        <v>97</v>
      </c>
      <c r="B71" s="52" t="s">
        <v>98</v>
      </c>
      <c r="C71" s="82">
        <f>C72+C74</f>
        <v>1000</v>
      </c>
      <c r="D71" s="82">
        <f>D72+D74</f>
        <v>1000</v>
      </c>
      <c r="E71" s="82">
        <f>E72+E74</f>
        <v>0</v>
      </c>
      <c r="F71" s="81">
        <f>(E71*100)/D71</f>
        <v>0</v>
      </c>
    </row>
    <row r="72" spans="1:6" x14ac:dyDescent="0.2">
      <c r="A72" s="53" t="s">
        <v>109</v>
      </c>
      <c r="B72" s="54" t="s">
        <v>110</v>
      </c>
      <c r="C72" s="83">
        <f>C73</f>
        <v>800</v>
      </c>
      <c r="D72" s="83">
        <f>D73</f>
        <v>800</v>
      </c>
      <c r="E72" s="83">
        <f>E73</f>
        <v>0</v>
      </c>
      <c r="F72" s="83">
        <f>(E72*100)/D72</f>
        <v>0</v>
      </c>
    </row>
    <row r="73" spans="1:6" x14ac:dyDescent="0.2">
      <c r="A73" s="55" t="s">
        <v>111</v>
      </c>
      <c r="B73" s="56" t="s">
        <v>112</v>
      </c>
      <c r="C73" s="84">
        <v>800</v>
      </c>
      <c r="D73" s="84">
        <v>800</v>
      </c>
      <c r="E73" s="84">
        <v>0</v>
      </c>
      <c r="F73" s="84"/>
    </row>
    <row r="74" spans="1:6" x14ac:dyDescent="0.2">
      <c r="A74" s="53" t="s">
        <v>121</v>
      </c>
      <c r="B74" s="54" t="s">
        <v>122</v>
      </c>
      <c r="C74" s="83">
        <f>C75</f>
        <v>200</v>
      </c>
      <c r="D74" s="83">
        <f>D75</f>
        <v>200</v>
      </c>
      <c r="E74" s="83">
        <f>E75</f>
        <v>0</v>
      </c>
      <c r="F74" s="83">
        <f>(E74*100)/D74</f>
        <v>0</v>
      </c>
    </row>
    <row r="75" spans="1:6" x14ac:dyDescent="0.2">
      <c r="A75" s="55" t="s">
        <v>125</v>
      </c>
      <c r="B75" s="56" t="s">
        <v>126</v>
      </c>
      <c r="C75" s="84">
        <v>200</v>
      </c>
      <c r="D75" s="84">
        <v>200</v>
      </c>
      <c r="E75" s="84">
        <v>0</v>
      </c>
      <c r="F75" s="84"/>
    </row>
    <row r="76" spans="1:6" x14ac:dyDescent="0.2">
      <c r="A76" s="49" t="s">
        <v>166</v>
      </c>
      <c r="B76" s="50" t="s">
        <v>167</v>
      </c>
      <c r="C76" s="80">
        <f t="shared" ref="C76:E77" si="3">C77</f>
        <v>200</v>
      </c>
      <c r="D76" s="80">
        <f t="shared" si="3"/>
        <v>200</v>
      </c>
      <c r="E76" s="80">
        <f t="shared" si="3"/>
        <v>1126.25</v>
      </c>
      <c r="F76" s="81">
        <f>(E76*100)/D76</f>
        <v>563.125</v>
      </c>
    </row>
    <row r="77" spans="1:6" x14ac:dyDescent="0.2">
      <c r="A77" s="51" t="s">
        <v>168</v>
      </c>
      <c r="B77" s="52" t="s">
        <v>169</v>
      </c>
      <c r="C77" s="82">
        <f t="shared" si="3"/>
        <v>200</v>
      </c>
      <c r="D77" s="82">
        <f t="shared" si="3"/>
        <v>200</v>
      </c>
      <c r="E77" s="82">
        <f t="shared" si="3"/>
        <v>1126.25</v>
      </c>
      <c r="F77" s="81">
        <f>(E77*100)/D77</f>
        <v>563.125</v>
      </c>
    </row>
    <row r="78" spans="1:6" x14ac:dyDescent="0.2">
      <c r="A78" s="53" t="s">
        <v>170</v>
      </c>
      <c r="B78" s="54" t="s">
        <v>171</v>
      </c>
      <c r="C78" s="83">
        <f>C79+C80</f>
        <v>200</v>
      </c>
      <c r="D78" s="83">
        <f>D79+D80</f>
        <v>200</v>
      </c>
      <c r="E78" s="83">
        <f>E79+E80</f>
        <v>1126.25</v>
      </c>
      <c r="F78" s="83">
        <f>(E78*100)/D78</f>
        <v>563.125</v>
      </c>
    </row>
    <row r="79" spans="1:6" x14ac:dyDescent="0.2">
      <c r="A79" s="55" t="s">
        <v>172</v>
      </c>
      <c r="B79" s="56" t="s">
        <v>173</v>
      </c>
      <c r="C79" s="84">
        <v>200</v>
      </c>
      <c r="D79" s="84">
        <v>200</v>
      </c>
      <c r="E79" s="84">
        <v>375</v>
      </c>
      <c r="F79" s="84"/>
    </row>
    <row r="80" spans="1:6" x14ac:dyDescent="0.2">
      <c r="A80" s="55" t="s">
        <v>174</v>
      </c>
      <c r="B80" s="56" t="s">
        <v>175</v>
      </c>
      <c r="C80" s="84">
        <v>0</v>
      </c>
      <c r="D80" s="84">
        <v>0</v>
      </c>
      <c r="E80" s="84">
        <v>751.25</v>
      </c>
      <c r="F80" s="84"/>
    </row>
    <row r="81" spans="1:6" x14ac:dyDescent="0.2">
      <c r="A81" s="49" t="s">
        <v>50</v>
      </c>
      <c r="B81" s="50" t="s">
        <v>51</v>
      </c>
      <c r="C81" s="80">
        <f t="shared" ref="C81:E83" si="4">C82</f>
        <v>1200</v>
      </c>
      <c r="D81" s="80">
        <f t="shared" si="4"/>
        <v>1200</v>
      </c>
      <c r="E81" s="80">
        <f t="shared" si="4"/>
        <v>1271.1400000000001</v>
      </c>
      <c r="F81" s="81">
        <f>(E81*100)/D81</f>
        <v>105.92833333333333</v>
      </c>
    </row>
    <row r="82" spans="1:6" x14ac:dyDescent="0.2">
      <c r="A82" s="51" t="s">
        <v>66</v>
      </c>
      <c r="B82" s="52" t="s">
        <v>67</v>
      </c>
      <c r="C82" s="82">
        <f t="shared" si="4"/>
        <v>1200</v>
      </c>
      <c r="D82" s="82">
        <f t="shared" si="4"/>
        <v>1200</v>
      </c>
      <c r="E82" s="82">
        <f t="shared" si="4"/>
        <v>1271.1400000000001</v>
      </c>
      <c r="F82" s="81">
        <f>(E82*100)/D82</f>
        <v>105.92833333333333</v>
      </c>
    </row>
    <row r="83" spans="1:6" x14ac:dyDescent="0.2">
      <c r="A83" s="53" t="s">
        <v>68</v>
      </c>
      <c r="B83" s="54" t="s">
        <v>69</v>
      </c>
      <c r="C83" s="83">
        <f t="shared" si="4"/>
        <v>1200</v>
      </c>
      <c r="D83" s="83">
        <f t="shared" si="4"/>
        <v>1200</v>
      </c>
      <c r="E83" s="83">
        <f t="shared" si="4"/>
        <v>1271.1400000000001</v>
      </c>
      <c r="F83" s="83">
        <f>(E83*100)/D83</f>
        <v>105.92833333333333</v>
      </c>
    </row>
    <row r="84" spans="1:6" x14ac:dyDescent="0.2">
      <c r="A84" s="55" t="s">
        <v>70</v>
      </c>
      <c r="B84" s="56" t="s">
        <v>71</v>
      </c>
      <c r="C84" s="84">
        <v>1200</v>
      </c>
      <c r="D84" s="84">
        <v>1200</v>
      </c>
      <c r="E84" s="84">
        <v>1271.1400000000001</v>
      </c>
      <c r="F84" s="84"/>
    </row>
    <row r="85" spans="1:6" x14ac:dyDescent="0.2">
      <c r="A85" s="48" t="s">
        <v>82</v>
      </c>
      <c r="B85" s="48" t="s">
        <v>208</v>
      </c>
      <c r="C85" s="78"/>
      <c r="D85" s="78"/>
      <c r="E85" s="78"/>
      <c r="F85" s="79" t="e">
        <f>(E85*100)/D85</f>
        <v>#DIV/0!</v>
      </c>
    </row>
    <row r="86" spans="1:6" x14ac:dyDescent="0.2">
      <c r="A86" s="49" t="s">
        <v>166</v>
      </c>
      <c r="B86" s="50" t="s">
        <v>167</v>
      </c>
      <c r="C86" s="80">
        <f t="shared" ref="C86:E88" si="5">C87</f>
        <v>1100</v>
      </c>
      <c r="D86" s="80">
        <f t="shared" si="5"/>
        <v>1100</v>
      </c>
      <c r="E86" s="80">
        <f t="shared" si="5"/>
        <v>1065.17</v>
      </c>
      <c r="F86" s="81">
        <f>(E86*100)/D86</f>
        <v>96.833636363636359</v>
      </c>
    </row>
    <row r="87" spans="1:6" x14ac:dyDescent="0.2">
      <c r="A87" s="51" t="s">
        <v>168</v>
      </c>
      <c r="B87" s="52" t="s">
        <v>169</v>
      </c>
      <c r="C87" s="82">
        <f t="shared" si="5"/>
        <v>1100</v>
      </c>
      <c r="D87" s="82">
        <f t="shared" si="5"/>
        <v>1100</v>
      </c>
      <c r="E87" s="82">
        <f t="shared" si="5"/>
        <v>1065.17</v>
      </c>
      <c r="F87" s="81">
        <f>(E87*100)/D87</f>
        <v>96.833636363636359</v>
      </c>
    </row>
    <row r="88" spans="1:6" x14ac:dyDescent="0.2">
      <c r="A88" s="53" t="s">
        <v>170</v>
      </c>
      <c r="B88" s="54" t="s">
        <v>171</v>
      </c>
      <c r="C88" s="83">
        <f t="shared" si="5"/>
        <v>1100</v>
      </c>
      <c r="D88" s="83">
        <f t="shared" si="5"/>
        <v>1100</v>
      </c>
      <c r="E88" s="83">
        <f t="shared" si="5"/>
        <v>1065.17</v>
      </c>
      <c r="F88" s="83">
        <f>(E88*100)/D88</f>
        <v>96.833636363636359</v>
      </c>
    </row>
    <row r="89" spans="1:6" x14ac:dyDescent="0.2">
      <c r="A89" s="55" t="s">
        <v>172</v>
      </c>
      <c r="B89" s="56" t="s">
        <v>173</v>
      </c>
      <c r="C89" s="84">
        <v>1100</v>
      </c>
      <c r="D89" s="84">
        <v>1100</v>
      </c>
      <c r="E89" s="84">
        <v>1065.17</v>
      </c>
      <c r="F89" s="84"/>
    </row>
    <row r="90" spans="1:6" x14ac:dyDescent="0.2">
      <c r="A90" s="49" t="s">
        <v>50</v>
      </c>
      <c r="B90" s="50" t="s">
        <v>51</v>
      </c>
      <c r="C90" s="80">
        <f t="shared" ref="C90:E92" si="6">C91</f>
        <v>1100</v>
      </c>
      <c r="D90" s="80">
        <f t="shared" si="6"/>
        <v>1100</v>
      </c>
      <c r="E90" s="80">
        <f t="shared" si="6"/>
        <v>596.63</v>
      </c>
      <c r="F90" s="81">
        <f>(E90*100)/D90</f>
        <v>54.239090909090912</v>
      </c>
    </row>
    <row r="91" spans="1:6" x14ac:dyDescent="0.2">
      <c r="A91" s="51" t="s">
        <v>60</v>
      </c>
      <c r="B91" s="52" t="s">
        <v>61</v>
      </c>
      <c r="C91" s="82">
        <f t="shared" si="6"/>
        <v>1100</v>
      </c>
      <c r="D91" s="82">
        <f t="shared" si="6"/>
        <v>1100</v>
      </c>
      <c r="E91" s="82">
        <f t="shared" si="6"/>
        <v>596.63</v>
      </c>
      <c r="F91" s="81">
        <f>(E91*100)/D91</f>
        <v>54.239090909090912</v>
      </c>
    </row>
    <row r="92" spans="1:6" x14ac:dyDescent="0.2">
      <c r="A92" s="53" t="s">
        <v>62</v>
      </c>
      <c r="B92" s="54" t="s">
        <v>63</v>
      </c>
      <c r="C92" s="83">
        <f t="shared" si="6"/>
        <v>1100</v>
      </c>
      <c r="D92" s="83">
        <f t="shared" si="6"/>
        <v>1100</v>
      </c>
      <c r="E92" s="83">
        <f t="shared" si="6"/>
        <v>596.63</v>
      </c>
      <c r="F92" s="83">
        <f>(E92*100)/D92</f>
        <v>54.239090909090912</v>
      </c>
    </row>
    <row r="93" spans="1:6" x14ac:dyDescent="0.2">
      <c r="A93" s="55" t="s">
        <v>64</v>
      </c>
      <c r="B93" s="56" t="s">
        <v>65</v>
      </c>
      <c r="C93" s="84">
        <v>1100</v>
      </c>
      <c r="D93" s="84">
        <v>1100</v>
      </c>
      <c r="E93" s="84">
        <v>596.63</v>
      </c>
      <c r="F93" s="84"/>
    </row>
    <row r="94" spans="1:6" x14ac:dyDescent="0.2">
      <c r="A94" s="48" t="s">
        <v>200</v>
      </c>
      <c r="B94" s="48" t="s">
        <v>209</v>
      </c>
      <c r="C94" s="78"/>
      <c r="D94" s="78"/>
      <c r="E94" s="78"/>
      <c r="F94" s="79" t="e">
        <f>(E94*100)/D94</f>
        <v>#DIV/0!</v>
      </c>
    </row>
    <row r="95" spans="1:6" x14ac:dyDescent="0.2">
      <c r="A95" s="49" t="s">
        <v>80</v>
      </c>
      <c r="B95" s="50" t="s">
        <v>81</v>
      </c>
      <c r="C95" s="80">
        <f t="shared" ref="C95:E97" si="7">C96</f>
        <v>0</v>
      </c>
      <c r="D95" s="80">
        <f t="shared" si="7"/>
        <v>0</v>
      </c>
      <c r="E95" s="80">
        <f t="shared" si="7"/>
        <v>0</v>
      </c>
      <c r="F95" s="81" t="e">
        <f>(E95*100)/D95</f>
        <v>#DIV/0!</v>
      </c>
    </row>
    <row r="96" spans="1:6" x14ac:dyDescent="0.2">
      <c r="A96" s="51" t="s">
        <v>97</v>
      </c>
      <c r="B96" s="52" t="s">
        <v>98</v>
      </c>
      <c r="C96" s="82">
        <f t="shared" si="7"/>
        <v>0</v>
      </c>
      <c r="D96" s="82">
        <f t="shared" si="7"/>
        <v>0</v>
      </c>
      <c r="E96" s="82">
        <f t="shared" si="7"/>
        <v>0</v>
      </c>
      <c r="F96" s="81" t="e">
        <f>(E96*100)/D96</f>
        <v>#DIV/0!</v>
      </c>
    </row>
    <row r="97" spans="1:6" x14ac:dyDescent="0.2">
      <c r="A97" s="53" t="s">
        <v>109</v>
      </c>
      <c r="B97" s="54" t="s">
        <v>110</v>
      </c>
      <c r="C97" s="83">
        <f t="shared" si="7"/>
        <v>0</v>
      </c>
      <c r="D97" s="83">
        <f t="shared" si="7"/>
        <v>0</v>
      </c>
      <c r="E97" s="83">
        <f t="shared" si="7"/>
        <v>0</v>
      </c>
      <c r="F97" s="83" t="e">
        <f>(E97*100)/D97</f>
        <v>#DIV/0!</v>
      </c>
    </row>
    <row r="98" spans="1:6" x14ac:dyDescent="0.2">
      <c r="A98" s="55" t="s">
        <v>111</v>
      </c>
      <c r="B98" s="56" t="s">
        <v>112</v>
      </c>
      <c r="C98" s="84">
        <v>0</v>
      </c>
      <c r="D98" s="84">
        <v>0</v>
      </c>
      <c r="E98" s="84">
        <v>0</v>
      </c>
      <c r="F98" s="84"/>
    </row>
    <row r="99" spans="1:6" x14ac:dyDescent="0.2">
      <c r="A99" s="49" t="s">
        <v>166</v>
      </c>
      <c r="B99" s="50" t="s">
        <v>167</v>
      </c>
      <c r="C99" s="80">
        <f t="shared" ref="C99:E100" si="8">C100</f>
        <v>0</v>
      </c>
      <c r="D99" s="80">
        <f t="shared" si="8"/>
        <v>1000</v>
      </c>
      <c r="E99" s="80">
        <f t="shared" si="8"/>
        <v>976.48</v>
      </c>
      <c r="F99" s="81">
        <f>(E99*100)/D99</f>
        <v>97.647999999999996</v>
      </c>
    </row>
    <row r="100" spans="1:6" x14ac:dyDescent="0.2">
      <c r="A100" s="51" t="s">
        <v>168</v>
      </c>
      <c r="B100" s="52" t="s">
        <v>169</v>
      </c>
      <c r="C100" s="82">
        <f t="shared" si="8"/>
        <v>0</v>
      </c>
      <c r="D100" s="82">
        <f t="shared" si="8"/>
        <v>1000</v>
      </c>
      <c r="E100" s="82">
        <f t="shared" si="8"/>
        <v>976.48</v>
      </c>
      <c r="F100" s="81">
        <f>(E100*100)/D100</f>
        <v>97.647999999999996</v>
      </c>
    </row>
    <row r="101" spans="1:6" x14ac:dyDescent="0.2">
      <c r="A101" s="53" t="s">
        <v>170</v>
      </c>
      <c r="B101" s="54" t="s">
        <v>171</v>
      </c>
      <c r="C101" s="83">
        <f>C102+C103+C104</f>
        <v>0</v>
      </c>
      <c r="D101" s="83">
        <f>D102+D103+D104</f>
        <v>1000</v>
      </c>
      <c r="E101" s="83">
        <f>E102+E103+E104</f>
        <v>976.48</v>
      </c>
      <c r="F101" s="83">
        <f>(E101*100)/D101</f>
        <v>97.647999999999996</v>
      </c>
    </row>
    <row r="102" spans="1:6" x14ac:dyDescent="0.2">
      <c r="A102" s="55" t="s">
        <v>172</v>
      </c>
      <c r="B102" s="56" t="s">
        <v>173</v>
      </c>
      <c r="C102" s="84">
        <v>0</v>
      </c>
      <c r="D102" s="84">
        <v>1000</v>
      </c>
      <c r="E102" s="84">
        <v>976.48</v>
      </c>
      <c r="F102" s="84"/>
    </row>
    <row r="103" spans="1:6" x14ac:dyDescent="0.2">
      <c r="A103" s="55" t="s">
        <v>211</v>
      </c>
      <c r="B103" s="56" t="s">
        <v>212</v>
      </c>
      <c r="C103" s="84">
        <v>0</v>
      </c>
      <c r="D103" s="84">
        <v>0</v>
      </c>
      <c r="E103" s="84">
        <v>0</v>
      </c>
      <c r="F103" s="84"/>
    </row>
    <row r="104" spans="1:6" x14ac:dyDescent="0.2">
      <c r="A104" s="55" t="s">
        <v>174</v>
      </c>
      <c r="B104" s="56" t="s">
        <v>175</v>
      </c>
      <c r="C104" s="84">
        <v>0</v>
      </c>
      <c r="D104" s="84">
        <v>0</v>
      </c>
      <c r="E104" s="84">
        <v>0</v>
      </c>
      <c r="F104" s="84"/>
    </row>
    <row r="105" spans="1:6" x14ac:dyDescent="0.2">
      <c r="A105" s="49" t="s">
        <v>50</v>
      </c>
      <c r="B105" s="50" t="s">
        <v>51</v>
      </c>
      <c r="C105" s="80">
        <f t="shared" ref="C105:E106" si="9">C106</f>
        <v>0</v>
      </c>
      <c r="D105" s="80">
        <f t="shared" si="9"/>
        <v>1000</v>
      </c>
      <c r="E105" s="80">
        <f t="shared" si="9"/>
        <v>976.48</v>
      </c>
      <c r="F105" s="81">
        <f>(E105*100)/D105</f>
        <v>97.647999999999996</v>
      </c>
    </row>
    <row r="106" spans="1:6" x14ac:dyDescent="0.2">
      <c r="A106" s="51" t="s">
        <v>52</v>
      </c>
      <c r="B106" s="52" t="s">
        <v>53</v>
      </c>
      <c r="C106" s="82">
        <f t="shared" si="9"/>
        <v>0</v>
      </c>
      <c r="D106" s="82">
        <f t="shared" si="9"/>
        <v>1000</v>
      </c>
      <c r="E106" s="82">
        <f t="shared" si="9"/>
        <v>976.48</v>
      </c>
      <c r="F106" s="81">
        <f>(E106*100)/D106</f>
        <v>97.647999999999996</v>
      </c>
    </row>
    <row r="107" spans="1:6" ht="25.5" x14ac:dyDescent="0.2">
      <c r="A107" s="53" t="s">
        <v>54</v>
      </c>
      <c r="B107" s="54" t="s">
        <v>55</v>
      </c>
      <c r="C107" s="83">
        <f>C108+C109</f>
        <v>0</v>
      </c>
      <c r="D107" s="83">
        <f>D108+D109</f>
        <v>1000</v>
      </c>
      <c r="E107" s="83">
        <f>E108+E109</f>
        <v>976.48</v>
      </c>
      <c r="F107" s="83">
        <f>(E107*100)/D107</f>
        <v>97.647999999999996</v>
      </c>
    </row>
    <row r="108" spans="1:6" ht="25.5" x14ac:dyDescent="0.2">
      <c r="A108" s="55" t="s">
        <v>56</v>
      </c>
      <c r="B108" s="56" t="s">
        <v>57</v>
      </c>
      <c r="C108" s="84">
        <v>0</v>
      </c>
      <c r="D108" s="84">
        <v>0</v>
      </c>
      <c r="E108" s="84">
        <v>0</v>
      </c>
      <c r="F108" s="84"/>
    </row>
    <row r="109" spans="1:6" ht="25.5" x14ac:dyDescent="0.2">
      <c r="A109" s="55" t="s">
        <v>58</v>
      </c>
      <c r="B109" s="56" t="s">
        <v>59</v>
      </c>
      <c r="C109" s="84">
        <v>0</v>
      </c>
      <c r="D109" s="84">
        <v>1000</v>
      </c>
      <c r="E109" s="84">
        <v>976.48</v>
      </c>
      <c r="F109" s="84"/>
    </row>
    <row r="110" spans="1:6" x14ac:dyDescent="0.2">
      <c r="A110" s="48" t="s">
        <v>201</v>
      </c>
      <c r="B110" s="48" t="s">
        <v>210</v>
      </c>
      <c r="C110" s="78"/>
      <c r="D110" s="78"/>
      <c r="E110" s="78"/>
      <c r="F110" s="79" t="e">
        <f>(E110*100)/D110</f>
        <v>#DIV/0!</v>
      </c>
    </row>
    <row r="111" spans="1:6" ht="38.25" x14ac:dyDescent="0.2">
      <c r="A111" s="47" t="s">
        <v>213</v>
      </c>
      <c r="B111" s="47" t="s">
        <v>214</v>
      </c>
      <c r="C111" s="47" t="s">
        <v>43</v>
      </c>
      <c r="D111" s="47" t="s">
        <v>204</v>
      </c>
      <c r="E111" s="47" t="s">
        <v>205</v>
      </c>
      <c r="F111" s="47" t="s">
        <v>206</v>
      </c>
    </row>
    <row r="112" spans="1:6" x14ac:dyDescent="0.2">
      <c r="A112" s="49" t="s">
        <v>80</v>
      </c>
      <c r="B112" s="50" t="s">
        <v>81</v>
      </c>
      <c r="C112" s="80">
        <f t="shared" ref="C112:E114" si="10">C113</f>
        <v>2000</v>
      </c>
      <c r="D112" s="80">
        <f t="shared" si="10"/>
        <v>0</v>
      </c>
      <c r="E112" s="80">
        <f t="shared" si="10"/>
        <v>0</v>
      </c>
      <c r="F112" s="81" t="e">
        <f>(E112*100)/D112</f>
        <v>#DIV/0!</v>
      </c>
    </row>
    <row r="113" spans="1:6" x14ac:dyDescent="0.2">
      <c r="A113" s="51" t="s">
        <v>97</v>
      </c>
      <c r="B113" s="52" t="s">
        <v>98</v>
      </c>
      <c r="C113" s="82">
        <f t="shared" si="10"/>
        <v>2000</v>
      </c>
      <c r="D113" s="82">
        <f t="shared" si="10"/>
        <v>0</v>
      </c>
      <c r="E113" s="82">
        <f t="shared" si="10"/>
        <v>0</v>
      </c>
      <c r="F113" s="81" t="e">
        <f>(E113*100)/D113</f>
        <v>#DIV/0!</v>
      </c>
    </row>
    <row r="114" spans="1:6" x14ac:dyDescent="0.2">
      <c r="A114" s="53" t="s">
        <v>121</v>
      </c>
      <c r="B114" s="54" t="s">
        <v>122</v>
      </c>
      <c r="C114" s="83">
        <f t="shared" si="10"/>
        <v>2000</v>
      </c>
      <c r="D114" s="83">
        <f t="shared" si="10"/>
        <v>0</v>
      </c>
      <c r="E114" s="83">
        <f t="shared" si="10"/>
        <v>0</v>
      </c>
      <c r="F114" s="83" t="e">
        <f>(E114*100)/D114</f>
        <v>#DIV/0!</v>
      </c>
    </row>
    <row r="115" spans="1:6" x14ac:dyDescent="0.2">
      <c r="A115" s="55" t="s">
        <v>135</v>
      </c>
      <c r="B115" s="56" t="s">
        <v>136</v>
      </c>
      <c r="C115" s="84">
        <v>2000</v>
      </c>
      <c r="D115" s="84">
        <v>0</v>
      </c>
      <c r="E115" s="84">
        <v>0</v>
      </c>
      <c r="F115" s="84"/>
    </row>
    <row r="116" spans="1:6" x14ac:dyDescent="0.2">
      <c r="A116" s="49" t="s">
        <v>50</v>
      </c>
      <c r="B116" s="50" t="s">
        <v>51</v>
      </c>
      <c r="C116" s="80">
        <f t="shared" ref="C116:E118" si="11">C117</f>
        <v>2000</v>
      </c>
      <c r="D116" s="80">
        <f t="shared" si="11"/>
        <v>0</v>
      </c>
      <c r="E116" s="80">
        <f t="shared" si="11"/>
        <v>0</v>
      </c>
      <c r="F116" s="81" t="e">
        <f>(E116*100)/D116</f>
        <v>#DIV/0!</v>
      </c>
    </row>
    <row r="117" spans="1:6" x14ac:dyDescent="0.2">
      <c r="A117" s="51" t="s">
        <v>72</v>
      </c>
      <c r="B117" s="52" t="s">
        <v>73</v>
      </c>
      <c r="C117" s="82">
        <f t="shared" si="11"/>
        <v>2000</v>
      </c>
      <c r="D117" s="82">
        <f t="shared" si="11"/>
        <v>0</v>
      </c>
      <c r="E117" s="82">
        <f t="shared" si="11"/>
        <v>0</v>
      </c>
      <c r="F117" s="81" t="e">
        <f>(E117*100)/D117</f>
        <v>#DIV/0!</v>
      </c>
    </row>
    <row r="118" spans="1:6" ht="25.5" x14ac:dyDescent="0.2">
      <c r="A118" s="53" t="s">
        <v>74</v>
      </c>
      <c r="B118" s="54" t="s">
        <v>75</v>
      </c>
      <c r="C118" s="83">
        <f t="shared" si="11"/>
        <v>2000</v>
      </c>
      <c r="D118" s="83">
        <f t="shared" si="11"/>
        <v>0</v>
      </c>
      <c r="E118" s="83">
        <f t="shared" si="11"/>
        <v>0</v>
      </c>
      <c r="F118" s="83" t="e">
        <f>(E118*100)/D118</f>
        <v>#DIV/0!</v>
      </c>
    </row>
    <row r="119" spans="1:6" x14ac:dyDescent="0.2">
      <c r="A119" s="55" t="s">
        <v>76</v>
      </c>
      <c r="B119" s="56" t="s">
        <v>77</v>
      </c>
      <c r="C119" s="84">
        <v>2000</v>
      </c>
      <c r="D119" s="84">
        <v>0</v>
      </c>
      <c r="E119" s="84">
        <v>0</v>
      </c>
      <c r="F119" s="84"/>
    </row>
    <row r="120" spans="1:6" x14ac:dyDescent="0.2">
      <c r="A120" s="48" t="s">
        <v>199</v>
      </c>
      <c r="B120" s="48" t="s">
        <v>207</v>
      </c>
      <c r="C120" s="78"/>
      <c r="D120" s="78"/>
      <c r="E120" s="78"/>
      <c r="F120" s="79" t="e">
        <f>(E120*100)/D120</f>
        <v>#DIV/0!</v>
      </c>
    </row>
    <row r="121" spans="1:6" s="57" customFormat="1" x14ac:dyDescent="0.2"/>
    <row r="122" spans="1:6" s="57" customFormat="1" x14ac:dyDescent="0.2"/>
    <row r="123" spans="1:6" s="57" customFormat="1" x14ac:dyDescent="0.2"/>
    <row r="124" spans="1:6" s="57" customFormat="1" x14ac:dyDescent="0.2"/>
    <row r="125" spans="1:6" s="57" customFormat="1" x14ac:dyDescent="0.2"/>
    <row r="126" spans="1:6" s="57" customFormat="1" x14ac:dyDescent="0.2"/>
    <row r="127" spans="1:6" s="57" customFormat="1" x14ac:dyDescent="0.2"/>
    <row r="128" spans="1:6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s="57" customFormat="1" x14ac:dyDescent="0.2"/>
    <row r="1251" spans="1:3" s="57" customFormat="1" x14ac:dyDescent="0.2"/>
    <row r="1252" spans="1:3" s="57" customFormat="1" x14ac:dyDescent="0.2"/>
    <row r="1253" spans="1:3" s="57" customFormat="1" x14ac:dyDescent="0.2"/>
    <row r="1254" spans="1:3" s="57" customFormat="1" x14ac:dyDescent="0.2"/>
    <row r="1255" spans="1:3" s="57" customFormat="1" x14ac:dyDescent="0.2"/>
    <row r="1256" spans="1:3" s="57" customFormat="1" x14ac:dyDescent="0.2"/>
    <row r="1257" spans="1:3" s="57" customFormat="1" x14ac:dyDescent="0.2"/>
    <row r="1258" spans="1:3" s="57" customFormat="1" x14ac:dyDescent="0.2"/>
    <row r="1259" spans="1:3" s="57" customFormat="1" x14ac:dyDescent="0.2"/>
    <row r="1260" spans="1:3" s="57" customFormat="1" x14ac:dyDescent="0.2"/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57"/>
      <c r="B1297" s="57"/>
      <c r="C1297" s="57"/>
    </row>
    <row r="1298" spans="1:3" x14ac:dyDescent="0.2">
      <c r="A1298" s="40"/>
      <c r="B1298" s="40"/>
      <c r="C1298" s="40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Tatjana Rašpolić Majcan</cp:lastModifiedBy>
  <cp:lastPrinted>2026-03-27T09:16:30Z</cp:lastPrinted>
  <dcterms:created xsi:type="dcterms:W3CDTF">2022-08-12T12:51:27Z</dcterms:created>
  <dcterms:modified xsi:type="dcterms:W3CDTF">2026-03-27T11:56:29Z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