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2" i="15"/>
  <c r="E82" i="15"/>
  <c r="D82" i="15"/>
  <c r="C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1" i="15"/>
  <c r="E41" i="15"/>
  <c r="D41" i="15"/>
  <c r="C41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K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<sst xmlns="http://schemas.openxmlformats.org/spreadsheetml/2006/main" count="417" uniqueCount="191">
  <si>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</si>
  <si>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</si>
  <si>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</si>
  <si>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</si>
  <si>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</si>
  <si>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</si>
  <si>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</si>
  <si>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</si>
  <si>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</si>
  <si>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</si>
  <si>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</si>
  <si>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</si>
  <si>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</si>
  <si>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</si>
  <si>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</si>
  <si>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</si>
  <si>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</si>
  <si>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</si>
  <si>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</si>
  <si>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</si>
  <si>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</si>
  <si>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</si>
  <si>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</si>
  <si>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</si>
  <si>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</si>
  <si>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</si>
  <si>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</si>
  <si>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</si>
  <si>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</si>
  <si>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</si>
  <si>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</si>
  <si>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</si>
  <si>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</si>
  <si>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</si>
  <si>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</si>
  <si>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</si>
  <si>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</si>
  <si>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</si>
  <si>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</si>
  <si>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</si>
  <si>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</si>
  <si>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</si>
  <si>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</si>
  <si>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</si>
  <si>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</si>
  <si>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</si>
  <si>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</si>
  <si>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</si>
  <si>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</si>
  <si>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</si>
  <si>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</si>
  <si>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</si>
  <si>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</si>
  <si>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</si>
  <si>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</si>
  <si>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</si>
  <si>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</si>
  <si>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</si>
  <si>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</si>
  <si>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</si>
  <si>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</si>
  <si>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</si>
  <si>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</si>
  <si>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</si>
  <si>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</si>
  <si>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</si>
  <si>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</si>
  <si>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</si>
  <si>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</si>
  <si>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</si>
  <si>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</si>
  <si>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</si>
  <si>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</si>
  <si>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</si>
  <si>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</si>
  <si>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</si>
  <si>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</si>
  <si>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</si>
  <si>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</si>
  <si>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</si>
  <si>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</si>
  <si>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</si>
  <si>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</si>
  <si>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</si>
  <si>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</si>
  <si>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</si>
  <si>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</si>
  <si>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</si>
  <si>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</si>
  <si>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</si>
  <si>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</si>
  <si>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</si>
  <si>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</si>
  <si>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</si>
  <si>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</si>
  <si>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</si>
  <si>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</si>
  <si>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</si>
  <si>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</si>
  <si>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</si>
  <si>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</si>
  <si>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</si>
  <si>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</si>
  <si>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</si>
  <si>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</si>
  <si>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</si>
  <si>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</si>
  <si>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</si>
  <si>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</si>
  <si>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</si>
  <si>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</si>
  <si>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</si>
  <si>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</si>
  <si>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</si>
  <si>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</si>
  <si>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</si>
  <si>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</si>
  <si>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</si>
  <si>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</si>
  <si>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</si>
  <si>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</si>
  <si>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</si>
  <si>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</si>
  <si>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</si>
  <si>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</si>
  <si>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</si>
  <si>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</si>
  <si>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</si>
  <si>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</si>
  <si>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</si>
  <si>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</si>
  <si>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</si>
  <si>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</si>
  <si>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</si>
  <si>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</si>
  <si>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</si>
  <si>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</si>
  <si>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</si>
  <si>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</si>
  <si>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</si>
  <si>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</si>
  <si>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</si>
  <si>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</si>
  <si>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</si>
  <si>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</si>
  <si>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</si>
  <si>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</si>
  <si>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</si>
  <si>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</si>
  <si>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</si>
  <si>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</si>
  <si>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</si>
  <si>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</si>
  <si>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</si>
  <si>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</si>
  <si>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</si>
  <si>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</si>
  <si>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</si>
  <si>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</si>
  <si>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</si>
  <si>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</si>
  <si>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</si>
  <si>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</si>
  <si>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</si>
  <si>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</si>
  <si>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</si>
  <si>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</si>
  <si>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</si>
  <si>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</si>
  <si>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</si>
  <si>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</si>
  <si>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</si>
  <si>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</si>
  <si>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</si>
  <si>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</si>
  <si>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</si>
  <si>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</si>
  <si>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</si>
  <si>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70 Trgovački sudovi</t>
  </si>
  <si>
    <t>3515 BJELOVAR TRGOVAČKI SUD</t>
  </si>
  <si>
    <t>2803 vođenje sudskih postupaka</t>
  </si>
  <si>
    <t>11</t>
  </si>
  <si>
    <t>43</t>
  </si>
  <si>
    <t>A639000</t>
  </si>
  <si>
    <t>Vođenje sudskih postupaka iz nadležnosti trgovačkih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</si>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</sst>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833150.33</v>
      </c>
      <c r="H10" s="87">
        <v>893438</v>
      </c>
      <c r="I10" s="87">
        <v>896658</v>
      </c>
      <c r="J10" s="87">
        <v>896224.79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833150.33</v>
      </c>
      <c r="H12" s="88">
        <f>ROUND(H10+H11,2)</f>
        <v>893438</v>
      </c>
      <c r="I12" s="88">
        <f>ROUND(I10+I11,2)</f>
        <v>896658</v>
      </c>
      <c r="J12" s="88">
        <f>ROUND(J10+J11,2)</f>
        <v>896224.79</v>
      </c>
      <c r="K12" s="89">
        <f>J12/G12*100</f>
        <v>107.570597733545</v>
      </c>
      <c r="L12" s="89">
        <f>J12/I12*100</f>
        <v>99.951686150126406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794893.79</v>
      </c>
      <c r="H13" s="87">
        <v>855673</v>
      </c>
      <c r="I13" s="87">
        <v>859873</v>
      </c>
      <c r="J13" s="87">
        <v>861347.74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38139.75</v>
      </c>
      <c r="H14" s="87">
        <v>37765</v>
      </c>
      <c r="I14" s="87">
        <v>36785</v>
      </c>
      <c r="J14" s="87">
        <v>36125.379999999997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833033.54</v>
      </c>
      <c r="H15" s="88">
        <f>ROUND(H13+H14,2)</f>
        <v>893438</v>
      </c>
      <c r="I15" s="88">
        <f>ROUND(I13+I14,2)</f>
        <v>896658</v>
      </c>
      <c r="J15" s="88">
        <f>ROUND(J13+J14,2)</f>
        <v>897473.12</v>
      </c>
      <c r="K15" s="89">
        <f>J15/G15*100</f>
        <v>107.735532473278</v>
      </c>
      <c r="L15" s="89">
        <f>J15/I15*100</f>
        <v>100.090906454858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116.79</v>
      </c>
      <c r="H16" s="91">
        <f>ROUND(H12-H15,2)</f>
        <v>0</v>
      </c>
      <c r="I16" s="91">
        <f>ROUND(I12-I15,2)</f>
        <v>0</v>
      </c>
      <c r="J16" s="91">
        <f>ROUND(J12-J15,2)</f>
        <v>-1248.33</v>
      </c>
      <c r="K16" s="89">
        <f>J16/G16*100</f>
        <v>-1068.8671975340401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5105.2299999999996</v>
      </c>
      <c r="H24" s="87"/>
      <c r="I24" s="87"/>
      <c r="J24" s="87">
        <v>5222.0200000000004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-5222.0200000000004</v>
      </c>
      <c r="H25" s="87"/>
      <c r="I25" s="87"/>
      <c r="J25" s="87">
        <v>-3973.69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-116.79</v>
      </c>
      <c r="H26" s="95">
        <f>ROUND(H24+H25,2)</f>
        <v>0</v>
      </c>
      <c r="I26" s="95">
        <f>ROUND(I24+I25,2)</f>
        <v>0</v>
      </c>
      <c r="J26" s="95">
        <f>ROUND(J24+J25,2)</f>
        <v>1248.33</v>
      </c>
      <c r="K26" s="94">
        <f>J26/G26*100</f>
        <v>-1068.8671975340401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7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833150.33000000007</v>
      </c>
      <c r="H10" s="66">
        <f>H11</f>
        <v>893438</v>
      </c>
      <c r="I10" s="66">
        <f>I11</f>
        <v>896658</v>
      </c>
      <c r="J10" s="66">
        <f>J11</f>
        <v>896224.79</v>
      </c>
      <c r="K10" s="70">
        <f t="shared" ref="K10:K21" si="0">(J10*100)/G10</f>
        <v>107.57059773354467</v>
      </c>
      <c r="L10" s="70">
        <f t="shared" ref="L10:L21" si="1">(J10*100)/I10</f>
        <v>99.951686150126363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833150.33000000007</v>
      </c>
      <c r="H11" s="66">
        <f>H12+H15+H18</f>
        <v>893438</v>
      </c>
      <c r="I11" s="66">
        <f>I12+I15+I18</f>
        <v>896658</v>
      </c>
      <c r="J11" s="66">
        <f>J12+J15+J18</f>
        <v>896224.79</v>
      </c>
      <c r="K11" s="66">
        <f t="shared" si="0"/>
        <v>107.57059773354467</v>
      </c>
      <c r="L11" s="66">
        <f t="shared" si="1"/>
        <v>99.951686150126363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87.66</v>
      </c>
      <c r="H12" s="66">
        <f t="shared" si="2"/>
        <v>500</v>
      </c>
      <c r="I12" s="66">
        <f t="shared" si="2"/>
        <v>500</v>
      </c>
      <c r="J12" s="66">
        <f t="shared" si="2"/>
        <v>190.01</v>
      </c>
      <c r="K12" s="66">
        <f t="shared" si="0"/>
        <v>216.75792835957108</v>
      </c>
      <c r="L12" s="66">
        <f t="shared" si="1"/>
        <v>38.002000000000002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87.66</v>
      </c>
      <c r="H13" s="66">
        <f t="shared" si="2"/>
        <v>500</v>
      </c>
      <c r="I13" s="66">
        <f t="shared" si="2"/>
        <v>500</v>
      </c>
      <c r="J13" s="66">
        <f t="shared" si="2"/>
        <v>190.01</v>
      </c>
      <c r="K13" s="66">
        <f t="shared" si="0"/>
        <v>216.75792835957108</v>
      </c>
      <c r="L13" s="66">
        <f t="shared" si="1"/>
        <v>38.002000000000002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87.66</v>
      </c>
      <c r="H14" s="67">
        <v>500</v>
      </c>
      <c r="I14" s="67">
        <v>500</v>
      </c>
      <c r="J14" s="67">
        <v>190.01</v>
      </c>
      <c r="K14" s="67">
        <f t="shared" si="0"/>
        <v>216.75792835957108</v>
      </c>
      <c r="L14" s="67">
        <f t="shared" si="1"/>
        <v>38.002000000000002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359.12</v>
      </c>
      <c r="H15" s="66">
        <f t="shared" si="3"/>
        <v>200</v>
      </c>
      <c r="I15" s="66">
        <f t="shared" si="3"/>
        <v>200</v>
      </c>
      <c r="J15" s="66">
        <f t="shared" si="3"/>
        <v>1452.23</v>
      </c>
      <c r="K15" s="66">
        <f t="shared" si="0"/>
        <v>404.38572065047896</v>
      </c>
      <c r="L15" s="66">
        <f t="shared" si="1"/>
        <v>726.11500000000001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359.12</v>
      </c>
      <c r="H16" s="66">
        <f t="shared" si="3"/>
        <v>200</v>
      </c>
      <c r="I16" s="66">
        <f t="shared" si="3"/>
        <v>200</v>
      </c>
      <c r="J16" s="66">
        <f t="shared" si="3"/>
        <v>1452.23</v>
      </c>
      <c r="K16" s="66">
        <f t="shared" si="0"/>
        <v>404.38572065047896</v>
      </c>
      <c r="L16" s="66">
        <f t="shared" si="1"/>
        <v>726.11500000000001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359.12</v>
      </c>
      <c r="H17" s="67">
        <v>200</v>
      </c>
      <c r="I17" s="67">
        <v>200</v>
      </c>
      <c r="J17" s="67">
        <v>1452.23</v>
      </c>
      <c r="K17" s="67">
        <f t="shared" si="0"/>
        <v>404.38572065047896</v>
      </c>
      <c r="L17" s="67">
        <f t="shared" si="1"/>
        <v>726.11500000000001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832703.55</v>
      </c>
      <c r="H18" s="66">
        <f>H19</f>
        <v>892738</v>
      </c>
      <c r="I18" s="66">
        <f>I19</f>
        <v>895958</v>
      </c>
      <c r="J18" s="66">
        <f>J19</f>
        <v>894582.55</v>
      </c>
      <c r="K18" s="66">
        <f t="shared" si="0"/>
        <v>107.43109597647326</v>
      </c>
      <c r="L18" s="66">
        <f t="shared" si="1"/>
        <v>99.84648275923648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832703.55</v>
      </c>
      <c r="H19" s="66">
        <f>H20+H21</f>
        <v>892738</v>
      </c>
      <c r="I19" s="66">
        <f>I20+I21</f>
        <v>895958</v>
      </c>
      <c r="J19" s="66">
        <f>J20+J21</f>
        <v>894582.55</v>
      </c>
      <c r="K19" s="66">
        <f t="shared" si="0"/>
        <v>107.43109597647326</v>
      </c>
      <c r="L19" s="66">
        <f t="shared" si="1"/>
        <v>99.84648275923648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794563.8</v>
      </c>
      <c r="H20" s="67">
        <v>854973</v>
      </c>
      <c r="I20" s="67">
        <v>859173</v>
      </c>
      <c r="J20" s="67">
        <v>858457.17</v>
      </c>
      <c r="K20" s="67">
        <f t="shared" si="0"/>
        <v>108.04131398888295</v>
      </c>
      <c r="L20" s="67">
        <f t="shared" si="1"/>
        <v>99.916683834338372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38139.75</v>
      </c>
      <c r="H21" s="67">
        <v>37765</v>
      </c>
      <c r="I21" s="67">
        <v>36785</v>
      </c>
      <c r="J21" s="67">
        <v>36125.379999999997</v>
      </c>
      <c r="K21" s="67">
        <f t="shared" si="0"/>
        <v>94.718449911181906</v>
      </c>
      <c r="L21" s="67">
        <f t="shared" si="1"/>
        <v>98.206823433464734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G27+G67</f>
        <v>833033.54</v>
      </c>
      <c r="H26" s="66">
        <f>H27+H67</f>
        <v>893438</v>
      </c>
      <c r="I26" s="66">
        <f>I27+I67</f>
        <v>896658</v>
      </c>
      <c r="J26" s="66">
        <f>J27+J67</f>
        <v>897473.12</v>
      </c>
      <c r="K26" s="71">
        <f t="shared" ref="K26:K57" si="4">(J26*100)/G26</f>
        <v>107.73553247327833</v>
      </c>
      <c r="L26" s="71">
        <f t="shared" ref="L26:L57" si="5">(J26*100)/I26</f>
        <v>100.09090645485793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G28+G36+G61</f>
        <v>794893.79</v>
      </c>
      <c r="H27" s="66">
        <f>H28+H36+H61</f>
        <v>855673</v>
      </c>
      <c r="I27" s="66">
        <f>I28+I36+I61</f>
        <v>859873</v>
      </c>
      <c r="J27" s="66">
        <f>J28+J36+J61</f>
        <v>861347.74</v>
      </c>
      <c r="K27" s="66">
        <f t="shared" si="4"/>
        <v>108.3601043102878</v>
      </c>
      <c r="L27" s="66">
        <f t="shared" si="5"/>
        <v>100.17150672250438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737465.57000000007</v>
      </c>
      <c r="H28" s="66">
        <f>H29+H32+H34</f>
        <v>803145</v>
      </c>
      <c r="I28" s="66">
        <f>I29+I32+I34</f>
        <v>807495</v>
      </c>
      <c r="J28" s="66">
        <f>J29+J32+J34</f>
        <v>807409.82</v>
      </c>
      <c r="K28" s="66">
        <f t="shared" si="4"/>
        <v>109.48440887891212</v>
      </c>
      <c r="L28" s="66">
        <f t="shared" si="5"/>
        <v>99.989451327872004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610781.99</v>
      </c>
      <c r="H29" s="66">
        <f>H30+H31</f>
        <v>672606</v>
      </c>
      <c r="I29" s="66">
        <f>I30+I31</f>
        <v>681306</v>
      </c>
      <c r="J29" s="66">
        <f>J30+J31</f>
        <v>681098.89</v>
      </c>
      <c r="K29" s="66">
        <f t="shared" si="4"/>
        <v>111.51260206608254</v>
      </c>
      <c r="L29" s="66">
        <f t="shared" si="5"/>
        <v>99.96960103096113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610781.99</v>
      </c>
      <c r="H30" s="67">
        <v>672006</v>
      </c>
      <c r="I30" s="67">
        <v>680706</v>
      </c>
      <c r="J30" s="67">
        <v>680639.92</v>
      </c>
      <c r="K30" s="67">
        <f t="shared" si="4"/>
        <v>111.43745741422401</v>
      </c>
      <c r="L30" s="67">
        <f t="shared" si="5"/>
        <v>99.990292431681226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0</v>
      </c>
      <c r="H31" s="67">
        <v>600</v>
      </c>
      <c r="I31" s="67">
        <v>600</v>
      </c>
      <c r="J31" s="67">
        <v>458.97</v>
      </c>
      <c r="K31" s="67" t="e">
        <f t="shared" si="4"/>
        <v>#DIV/0!</v>
      </c>
      <c r="L31" s="67">
        <f t="shared" si="5"/>
        <v>76.495000000000005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31256.51</v>
      </c>
      <c r="H32" s="66">
        <f>H33</f>
        <v>21800</v>
      </c>
      <c r="I32" s="66">
        <f>I33</f>
        <v>19500</v>
      </c>
      <c r="J32" s="66">
        <f>J33</f>
        <v>19481.439999999999</v>
      </c>
      <c r="K32" s="66">
        <f t="shared" si="4"/>
        <v>62.327623909387199</v>
      </c>
      <c r="L32" s="66">
        <f t="shared" si="5"/>
        <v>99.904820512820507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31256.51</v>
      </c>
      <c r="H33" s="67">
        <v>21800</v>
      </c>
      <c r="I33" s="67">
        <v>19500</v>
      </c>
      <c r="J33" s="67">
        <v>19481.439999999999</v>
      </c>
      <c r="K33" s="67">
        <f t="shared" si="4"/>
        <v>62.327623909387199</v>
      </c>
      <c r="L33" s="67">
        <f t="shared" si="5"/>
        <v>99.904820512820507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95427.07</v>
      </c>
      <c r="H34" s="66">
        <f>H35</f>
        <v>108739</v>
      </c>
      <c r="I34" s="66">
        <f>I35</f>
        <v>106689</v>
      </c>
      <c r="J34" s="66">
        <f>J35</f>
        <v>106829.49</v>
      </c>
      <c r="K34" s="66">
        <f t="shared" si="4"/>
        <v>111.94883170991207</v>
      </c>
      <c r="L34" s="66">
        <f t="shared" si="5"/>
        <v>100.13168180412227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95427.07</v>
      </c>
      <c r="H35" s="67">
        <v>108739</v>
      </c>
      <c r="I35" s="67">
        <v>106689</v>
      </c>
      <c r="J35" s="67">
        <v>106829.49</v>
      </c>
      <c r="K35" s="67">
        <f t="shared" si="4"/>
        <v>111.94883170991207</v>
      </c>
      <c r="L35" s="67">
        <f t="shared" si="5"/>
        <v>100.13168180412227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G37+G42+G46+G56</f>
        <v>56529.21</v>
      </c>
      <c r="H36" s="66">
        <f>H37+H42+H46+H56</f>
        <v>51488</v>
      </c>
      <c r="I36" s="66">
        <f>I37+I42+I46+I56</f>
        <v>51338</v>
      </c>
      <c r="J36" s="66">
        <f>J37+J42+J46+J56</f>
        <v>53064.87</v>
      </c>
      <c r="K36" s="66">
        <f t="shared" si="4"/>
        <v>93.871593110889052</v>
      </c>
      <c r="L36" s="66">
        <f t="shared" si="5"/>
        <v>103.36372667419845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G38+G39+G40+G41</f>
        <v>20653.760000000002</v>
      </c>
      <c r="H37" s="66">
        <f>H38+H39+H40+H41</f>
        <v>20880</v>
      </c>
      <c r="I37" s="66">
        <f>I38+I39+I40+I41</f>
        <v>21280</v>
      </c>
      <c r="J37" s="66">
        <f>J38+J39+J40+J41</f>
        <v>21187.02</v>
      </c>
      <c r="K37" s="66">
        <f t="shared" si="4"/>
        <v>102.58190276249941</v>
      </c>
      <c r="L37" s="66">
        <f t="shared" si="5"/>
        <v>99.563063909774442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1574.9</v>
      </c>
      <c r="H38" s="67">
        <v>2500</v>
      </c>
      <c r="I38" s="67">
        <v>2450</v>
      </c>
      <c r="J38" s="67">
        <v>2437.9</v>
      </c>
      <c r="K38" s="67">
        <f t="shared" si="4"/>
        <v>154.79712997650643</v>
      </c>
      <c r="L38" s="67">
        <f t="shared" si="5"/>
        <v>99.506122448979596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18009.91</v>
      </c>
      <c r="H39" s="67">
        <v>17780</v>
      </c>
      <c r="I39" s="67">
        <v>18680</v>
      </c>
      <c r="J39" s="67">
        <v>18639.12</v>
      </c>
      <c r="K39" s="67">
        <f t="shared" si="4"/>
        <v>103.49368764197045</v>
      </c>
      <c r="L39" s="67">
        <f t="shared" si="5"/>
        <v>99.781156316916494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1068.95</v>
      </c>
      <c r="H40" s="67">
        <v>400</v>
      </c>
      <c r="I40" s="67">
        <v>150</v>
      </c>
      <c r="J40" s="67">
        <v>110</v>
      </c>
      <c r="K40" s="67">
        <f t="shared" si="4"/>
        <v>10.290471958463913</v>
      </c>
      <c r="L40" s="67">
        <f t="shared" si="5"/>
        <v>73.333333333333329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0</v>
      </c>
      <c r="H41" s="67">
        <v>200</v>
      </c>
      <c r="I41" s="67">
        <v>0</v>
      </c>
      <c r="J41" s="67">
        <v>0</v>
      </c>
      <c r="K41" s="67" t="e">
        <f t="shared" si="4"/>
        <v>#DIV/0!</v>
      </c>
      <c r="L41" s="67" t="e">
        <f t="shared" si="5"/>
        <v>#DIV/0!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</f>
        <v>12226.64</v>
      </c>
      <c r="H42" s="66">
        <f>H43+H44+H45</f>
        <v>11700</v>
      </c>
      <c r="I42" s="66">
        <f>I43+I44+I45</f>
        <v>11850</v>
      </c>
      <c r="J42" s="66">
        <f>J43+J44+J45</f>
        <v>12836.910000000002</v>
      </c>
      <c r="K42" s="66">
        <f t="shared" si="4"/>
        <v>104.9913140486675</v>
      </c>
      <c r="L42" s="66">
        <f t="shared" si="5"/>
        <v>108.32835443037975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7120.09</v>
      </c>
      <c r="H43" s="67">
        <v>6700</v>
      </c>
      <c r="I43" s="67">
        <v>6200</v>
      </c>
      <c r="J43" s="67">
        <v>7220.81</v>
      </c>
      <c r="K43" s="67">
        <f t="shared" si="4"/>
        <v>101.41458886053407</v>
      </c>
      <c r="L43" s="67">
        <f t="shared" si="5"/>
        <v>116.46467741935484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3514.66</v>
      </c>
      <c r="H44" s="67">
        <v>4500</v>
      </c>
      <c r="I44" s="67">
        <v>5300</v>
      </c>
      <c r="J44" s="67">
        <v>5270</v>
      </c>
      <c r="K44" s="67">
        <f t="shared" si="4"/>
        <v>149.94338001399851</v>
      </c>
      <c r="L44" s="67">
        <f t="shared" si="5"/>
        <v>99.433962264150949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1591.89</v>
      </c>
      <c r="H45" s="67">
        <v>500</v>
      </c>
      <c r="I45" s="67">
        <v>350</v>
      </c>
      <c r="J45" s="67">
        <v>346.1</v>
      </c>
      <c r="K45" s="67">
        <f t="shared" si="4"/>
        <v>21.741451984747687</v>
      </c>
      <c r="L45" s="67">
        <f t="shared" si="5"/>
        <v>98.885714285714286</v>
      </c>
    </row>
    <row r="46" spans="2:12" x14ac:dyDescent="0.25">
      <c r="B46" s="66"/>
      <c r="C46" s="66"/>
      <c r="D46" s="66" t="s">
        <v>109</v>
      </c>
      <c r="E46" s="66"/>
      <c r="F46" s="66" t="s">
        <v>110</v>
      </c>
      <c r="G46" s="66">
        <f>G47+G48+G49+G50+G51+G52+G53+G54+G55</f>
        <v>19207.36</v>
      </c>
      <c r="H46" s="66">
        <f>H47+H48+H49+H50+H51+H52+H53+H54+H55</f>
        <v>14678</v>
      </c>
      <c r="I46" s="66">
        <f>I47+I48+I49+I50+I51+I52+I53+I54+I55</f>
        <v>14578</v>
      </c>
      <c r="J46" s="66">
        <f>J47+J48+J49+J50+J51+J52+J53+J54+J55</f>
        <v>15506.330000000002</v>
      </c>
      <c r="K46" s="66">
        <f t="shared" si="4"/>
        <v>80.731188461089914</v>
      </c>
      <c r="L46" s="66">
        <f t="shared" si="5"/>
        <v>106.36802030456853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7148.04</v>
      </c>
      <c r="H47" s="67">
        <v>7100</v>
      </c>
      <c r="I47" s="67">
        <v>6800</v>
      </c>
      <c r="J47" s="67">
        <v>7276.33</v>
      </c>
      <c r="K47" s="67">
        <f t="shared" si="4"/>
        <v>101.79475772379561</v>
      </c>
      <c r="L47" s="67">
        <f t="shared" si="5"/>
        <v>107.00485294117647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1083.02</v>
      </c>
      <c r="H48" s="67">
        <v>848</v>
      </c>
      <c r="I48" s="67">
        <v>748</v>
      </c>
      <c r="J48" s="67">
        <v>1347.75</v>
      </c>
      <c r="K48" s="67">
        <f t="shared" si="4"/>
        <v>124.44368525050322</v>
      </c>
      <c r="L48" s="67">
        <f t="shared" si="5"/>
        <v>180.18048128342247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1420</v>
      </c>
      <c r="H49" s="67">
        <v>100</v>
      </c>
      <c r="I49" s="67">
        <v>0</v>
      </c>
      <c r="J49" s="67">
        <v>0</v>
      </c>
      <c r="K49" s="67">
        <f t="shared" si="4"/>
        <v>0</v>
      </c>
      <c r="L49" s="67" t="e">
        <f t="shared" si="5"/>
        <v>#DIV/0!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1595.27</v>
      </c>
      <c r="H50" s="67">
        <v>1400</v>
      </c>
      <c r="I50" s="67">
        <v>1400</v>
      </c>
      <c r="J50" s="67">
        <v>1380.39</v>
      </c>
      <c r="K50" s="67">
        <f t="shared" si="4"/>
        <v>86.530179844164309</v>
      </c>
      <c r="L50" s="67">
        <f t="shared" si="5"/>
        <v>98.599285714285713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1984.01</v>
      </c>
      <c r="H51" s="67">
        <v>2400</v>
      </c>
      <c r="I51" s="67">
        <v>2450</v>
      </c>
      <c r="J51" s="67">
        <v>2425.36</v>
      </c>
      <c r="K51" s="67">
        <f t="shared" si="4"/>
        <v>122.24535158592951</v>
      </c>
      <c r="L51" s="67">
        <f t="shared" si="5"/>
        <v>98.994285714285709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2975.6</v>
      </c>
      <c r="H52" s="67">
        <v>100</v>
      </c>
      <c r="I52" s="67">
        <v>350</v>
      </c>
      <c r="J52" s="67">
        <v>320</v>
      </c>
      <c r="K52" s="67">
        <f t="shared" si="4"/>
        <v>10.754133620110229</v>
      </c>
      <c r="L52" s="67">
        <f t="shared" si="5"/>
        <v>91.428571428571431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2321.5</v>
      </c>
      <c r="H53" s="67">
        <v>2600</v>
      </c>
      <c r="I53" s="67">
        <v>2600</v>
      </c>
      <c r="J53" s="67">
        <v>2555.21</v>
      </c>
      <c r="K53" s="67">
        <f t="shared" si="4"/>
        <v>110.06719793237131</v>
      </c>
      <c r="L53" s="67">
        <f t="shared" si="5"/>
        <v>98.277307692307687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19.920000000000002</v>
      </c>
      <c r="H54" s="67">
        <v>30</v>
      </c>
      <c r="I54" s="67">
        <v>30</v>
      </c>
      <c r="J54" s="67">
        <v>19.920000000000002</v>
      </c>
      <c r="K54" s="67">
        <f t="shared" si="4"/>
        <v>99.999999999999986</v>
      </c>
      <c r="L54" s="67">
        <f t="shared" si="5"/>
        <v>66.400000000000006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660</v>
      </c>
      <c r="H55" s="67">
        <v>100</v>
      </c>
      <c r="I55" s="67">
        <v>200</v>
      </c>
      <c r="J55" s="67">
        <v>181.37</v>
      </c>
      <c r="K55" s="67">
        <f t="shared" si="4"/>
        <v>27.48030303030303</v>
      </c>
      <c r="L55" s="67">
        <f t="shared" si="5"/>
        <v>90.685000000000002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</f>
        <v>4441.45</v>
      </c>
      <c r="H56" s="66">
        <f>H57+H58+H59+H60</f>
        <v>4230</v>
      </c>
      <c r="I56" s="66">
        <f>I57+I58+I59+I60</f>
        <v>3630</v>
      </c>
      <c r="J56" s="66">
        <f>J57+J58+J59+J60</f>
        <v>3534.6099999999997</v>
      </c>
      <c r="K56" s="66">
        <f t="shared" si="4"/>
        <v>79.582343604003199</v>
      </c>
      <c r="L56" s="66">
        <f t="shared" si="5"/>
        <v>97.372176308539949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715.27</v>
      </c>
      <c r="H57" s="67">
        <v>500</v>
      </c>
      <c r="I57" s="67">
        <v>500</v>
      </c>
      <c r="J57" s="67">
        <v>481.6</v>
      </c>
      <c r="K57" s="67">
        <f t="shared" si="4"/>
        <v>67.331217582171774</v>
      </c>
      <c r="L57" s="67">
        <f t="shared" si="5"/>
        <v>96.32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987.94</v>
      </c>
      <c r="H58" s="67">
        <v>630</v>
      </c>
      <c r="I58" s="67">
        <v>30</v>
      </c>
      <c r="J58" s="67">
        <v>0</v>
      </c>
      <c r="K58" s="67">
        <f t="shared" ref="K58:K89" si="6">(J58*100)/G58</f>
        <v>0</v>
      </c>
      <c r="L58" s="67">
        <f t="shared" ref="L58:L76" si="7">(J58*100)/I58</f>
        <v>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2016</v>
      </c>
      <c r="H59" s="67">
        <v>2500</v>
      </c>
      <c r="I59" s="67">
        <v>2500</v>
      </c>
      <c r="J59" s="67">
        <v>2496</v>
      </c>
      <c r="K59" s="67">
        <f t="shared" si="6"/>
        <v>123.80952380952381</v>
      </c>
      <c r="L59" s="67">
        <f t="shared" si="7"/>
        <v>99.84</v>
      </c>
    </row>
    <row r="60" spans="2:12" x14ac:dyDescent="0.25">
      <c r="B60" s="67"/>
      <c r="C60" s="67"/>
      <c r="D60" s="67"/>
      <c r="E60" s="67" t="s">
        <v>137</v>
      </c>
      <c r="F60" s="67" t="s">
        <v>130</v>
      </c>
      <c r="G60" s="67">
        <v>722.24</v>
      </c>
      <c r="H60" s="67">
        <v>600</v>
      </c>
      <c r="I60" s="67">
        <v>600</v>
      </c>
      <c r="J60" s="67">
        <v>557.01</v>
      </c>
      <c r="K60" s="67">
        <f t="shared" si="6"/>
        <v>77.122563136907402</v>
      </c>
      <c r="L60" s="67">
        <f t="shared" si="7"/>
        <v>92.834999999999994</v>
      </c>
    </row>
    <row r="61" spans="2:12" x14ac:dyDescent="0.25">
      <c r="B61" s="66"/>
      <c r="C61" s="66" t="s">
        <v>138</v>
      </c>
      <c r="D61" s="66"/>
      <c r="E61" s="66"/>
      <c r="F61" s="66" t="s">
        <v>139</v>
      </c>
      <c r="G61" s="66">
        <f>G62+G64</f>
        <v>899.01</v>
      </c>
      <c r="H61" s="66">
        <f>H62+H64</f>
        <v>1040</v>
      </c>
      <c r="I61" s="66">
        <f>I62+I64</f>
        <v>1040</v>
      </c>
      <c r="J61" s="66">
        <f>J62+J64</f>
        <v>873.05</v>
      </c>
      <c r="K61" s="66">
        <f t="shared" si="6"/>
        <v>97.112379172645461</v>
      </c>
      <c r="L61" s="66">
        <f t="shared" si="7"/>
        <v>83.947115384615387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226.31</v>
      </c>
      <c r="H62" s="66">
        <f>H63</f>
        <v>120</v>
      </c>
      <c r="I62" s="66">
        <f>I63</f>
        <v>120</v>
      </c>
      <c r="J62" s="66">
        <f>J63</f>
        <v>117.05</v>
      </c>
      <c r="K62" s="66">
        <f t="shared" si="6"/>
        <v>51.721090539525427</v>
      </c>
      <c r="L62" s="66">
        <f t="shared" si="7"/>
        <v>97.541666666666671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226.31</v>
      </c>
      <c r="H63" s="67">
        <v>120</v>
      </c>
      <c r="I63" s="67">
        <v>120</v>
      </c>
      <c r="J63" s="67">
        <v>117.05</v>
      </c>
      <c r="K63" s="67">
        <f t="shared" si="6"/>
        <v>51.721090539525427</v>
      </c>
      <c r="L63" s="67">
        <f t="shared" si="7"/>
        <v>97.541666666666671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G65+G66</f>
        <v>672.7</v>
      </c>
      <c r="H64" s="66">
        <f>H65+H66</f>
        <v>920</v>
      </c>
      <c r="I64" s="66">
        <f>I65+I66</f>
        <v>920</v>
      </c>
      <c r="J64" s="66">
        <f>J65+J66</f>
        <v>756</v>
      </c>
      <c r="K64" s="66">
        <f t="shared" si="6"/>
        <v>112.38293444328824</v>
      </c>
      <c r="L64" s="66">
        <f t="shared" si="7"/>
        <v>82.173913043478265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672.7</v>
      </c>
      <c r="H65" s="67">
        <v>900</v>
      </c>
      <c r="I65" s="67">
        <v>900</v>
      </c>
      <c r="J65" s="67">
        <v>756</v>
      </c>
      <c r="K65" s="67">
        <f t="shared" si="6"/>
        <v>112.38293444328824</v>
      </c>
      <c r="L65" s="67">
        <f t="shared" si="7"/>
        <v>84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0</v>
      </c>
      <c r="H66" s="67">
        <v>20</v>
      </c>
      <c r="I66" s="67">
        <v>20</v>
      </c>
      <c r="J66" s="67">
        <v>0</v>
      </c>
      <c r="K66" s="67" t="e">
        <f t="shared" si="6"/>
        <v>#DIV/0!</v>
      </c>
      <c r="L66" s="67">
        <f t="shared" si="7"/>
        <v>0</v>
      </c>
    </row>
    <row r="67" spans="2:12" x14ac:dyDescent="0.25">
      <c r="B67" s="66" t="s">
        <v>150</v>
      </c>
      <c r="C67" s="66"/>
      <c r="D67" s="66"/>
      <c r="E67" s="66"/>
      <c r="F67" s="66" t="s">
        <v>151</v>
      </c>
      <c r="G67" s="66">
        <f>G68+G74</f>
        <v>38139.75</v>
      </c>
      <c r="H67" s="66">
        <f>H68+H74</f>
        <v>37765</v>
      </c>
      <c r="I67" s="66">
        <f>I68+I74</f>
        <v>36785</v>
      </c>
      <c r="J67" s="66">
        <f>J68+J74</f>
        <v>36125.379999999997</v>
      </c>
      <c r="K67" s="66">
        <f t="shared" si="6"/>
        <v>94.718449911181906</v>
      </c>
      <c r="L67" s="66">
        <f t="shared" si="7"/>
        <v>98.206823433464734</v>
      </c>
    </row>
    <row r="68" spans="2:12" x14ac:dyDescent="0.25">
      <c r="B68" s="66"/>
      <c r="C68" s="66" t="s">
        <v>152</v>
      </c>
      <c r="D68" s="66"/>
      <c r="E68" s="66"/>
      <c r="F68" s="66" t="s">
        <v>153</v>
      </c>
      <c r="G68" s="66">
        <f>G69+G72</f>
        <v>6897.25</v>
      </c>
      <c r="H68" s="66">
        <f>H69+H72</f>
        <v>7765</v>
      </c>
      <c r="I68" s="66">
        <f>I69+I72</f>
        <v>6785</v>
      </c>
      <c r="J68" s="66">
        <f>J69+J72</f>
        <v>6576.88</v>
      </c>
      <c r="K68" s="66">
        <f t="shared" si="6"/>
        <v>95.355105295588828</v>
      </c>
      <c r="L68" s="66">
        <f t="shared" si="7"/>
        <v>96.932645541635964</v>
      </c>
    </row>
    <row r="69" spans="2:12" x14ac:dyDescent="0.25">
      <c r="B69" s="66"/>
      <c r="C69" s="66"/>
      <c r="D69" s="66" t="s">
        <v>154</v>
      </c>
      <c r="E69" s="66"/>
      <c r="F69" s="66" t="s">
        <v>155</v>
      </c>
      <c r="G69" s="66">
        <f>G70+G71</f>
        <v>3243.96</v>
      </c>
      <c r="H69" s="66">
        <f>H70+H71</f>
        <v>4000</v>
      </c>
      <c r="I69" s="66">
        <f>I70+I71</f>
        <v>3020</v>
      </c>
      <c r="J69" s="66">
        <f>J70+J71</f>
        <v>2814.33</v>
      </c>
      <c r="K69" s="66">
        <f t="shared" si="6"/>
        <v>86.756001923574885</v>
      </c>
      <c r="L69" s="66">
        <f t="shared" si="7"/>
        <v>93.189735099337753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3243.96</v>
      </c>
      <c r="H70" s="67">
        <v>2000</v>
      </c>
      <c r="I70" s="67">
        <v>1000</v>
      </c>
      <c r="J70" s="67">
        <v>799.71</v>
      </c>
      <c r="K70" s="67">
        <f t="shared" si="6"/>
        <v>24.652276846816854</v>
      </c>
      <c r="L70" s="67">
        <f t="shared" si="7"/>
        <v>79.971000000000004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0</v>
      </c>
      <c r="H71" s="67">
        <v>2000</v>
      </c>
      <c r="I71" s="67">
        <v>2020</v>
      </c>
      <c r="J71" s="67">
        <v>2014.62</v>
      </c>
      <c r="K71" s="67" t="e">
        <f t="shared" si="6"/>
        <v>#DIV/0!</v>
      </c>
      <c r="L71" s="67">
        <f t="shared" si="7"/>
        <v>99.733663366336629</v>
      </c>
    </row>
    <row r="72" spans="2:12" x14ac:dyDescent="0.25">
      <c r="B72" s="66"/>
      <c r="C72" s="66"/>
      <c r="D72" s="66" t="s">
        <v>160</v>
      </c>
      <c r="E72" s="66"/>
      <c r="F72" s="66" t="s">
        <v>161</v>
      </c>
      <c r="G72" s="66">
        <f>G73</f>
        <v>3653.29</v>
      </c>
      <c r="H72" s="66">
        <f>H73</f>
        <v>3765</v>
      </c>
      <c r="I72" s="66">
        <f>I73</f>
        <v>3765</v>
      </c>
      <c r="J72" s="66">
        <f>J73</f>
        <v>3762.55</v>
      </c>
      <c r="K72" s="66">
        <f t="shared" si="6"/>
        <v>102.99072890463117</v>
      </c>
      <c r="L72" s="66">
        <f t="shared" si="7"/>
        <v>99.93492695883134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3653.29</v>
      </c>
      <c r="H73" s="67">
        <v>3765</v>
      </c>
      <c r="I73" s="67">
        <v>3765</v>
      </c>
      <c r="J73" s="67">
        <v>3762.55</v>
      </c>
      <c r="K73" s="67">
        <f t="shared" si="6"/>
        <v>102.99072890463117</v>
      </c>
      <c r="L73" s="67">
        <f t="shared" si="7"/>
        <v>99.93492695883134</v>
      </c>
    </row>
    <row r="74" spans="2:12" x14ac:dyDescent="0.25">
      <c r="B74" s="66"/>
      <c r="C74" s="66" t="s">
        <v>164</v>
      </c>
      <c r="D74" s="66"/>
      <c r="E74" s="66"/>
      <c r="F74" s="66" t="s">
        <v>165</v>
      </c>
      <c r="G74" s="66">
        <f t="shared" ref="G74:J75" si="8">G75</f>
        <v>31242.5</v>
      </c>
      <c r="H74" s="66">
        <f t="shared" si="8"/>
        <v>30000</v>
      </c>
      <c r="I74" s="66">
        <f t="shared" si="8"/>
        <v>30000</v>
      </c>
      <c r="J74" s="66">
        <f t="shared" si="8"/>
        <v>29548.5</v>
      </c>
      <c r="K74" s="66">
        <f t="shared" si="6"/>
        <v>94.577898695686969</v>
      </c>
      <c r="L74" s="66">
        <f t="shared" si="7"/>
        <v>98.495000000000005</v>
      </c>
    </row>
    <row r="75" spans="2:12" x14ac:dyDescent="0.25">
      <c r="B75" s="66"/>
      <c r="C75" s="66"/>
      <c r="D75" s="66" t="s">
        <v>166</v>
      </c>
      <c r="E75" s="66"/>
      <c r="F75" s="66" t="s">
        <v>167</v>
      </c>
      <c r="G75" s="66">
        <f t="shared" si="8"/>
        <v>31242.5</v>
      </c>
      <c r="H75" s="66">
        <f t="shared" si="8"/>
        <v>30000</v>
      </c>
      <c r="I75" s="66">
        <f t="shared" si="8"/>
        <v>30000</v>
      </c>
      <c r="J75" s="66">
        <f t="shared" si="8"/>
        <v>29548.5</v>
      </c>
      <c r="K75" s="66">
        <f t="shared" si="6"/>
        <v>94.577898695686969</v>
      </c>
      <c r="L75" s="66">
        <f t="shared" si="7"/>
        <v>98.495000000000005</v>
      </c>
    </row>
    <row r="76" spans="2:12" x14ac:dyDescent="0.25">
      <c r="B76" s="67"/>
      <c r="C76" s="67"/>
      <c r="D76" s="67"/>
      <c r="E76" s="67" t="s">
        <v>168</v>
      </c>
      <c r="F76" s="67" t="s">
        <v>167</v>
      </c>
      <c r="G76" s="67">
        <v>31242.5</v>
      </c>
      <c r="H76" s="67">
        <v>30000</v>
      </c>
      <c r="I76" s="67">
        <v>30000</v>
      </c>
      <c r="J76" s="67">
        <v>29548.5</v>
      </c>
      <c r="K76" s="67">
        <f t="shared" si="6"/>
        <v>94.577898695686969</v>
      </c>
      <c r="L76" s="67">
        <f t="shared" si="7"/>
        <v>98.495000000000005</v>
      </c>
    </row>
    <row r="77" spans="2:12" x14ac:dyDescent="0.25">
      <c r="B77" s="66"/>
      <c r="C77" s="67"/>
      <c r="D77" s="68"/>
      <c r="E77" s="69"/>
      <c r="F77" s="9"/>
      <c r="G77" s="66"/>
      <c r="H77" s="66"/>
      <c r="I77" s="66"/>
      <c r="J77" s="66"/>
      <c r="K77" s="71"/>
      <c r="L77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833150.33000000007</v>
      </c>
      <c r="D6" s="72">
        <f>D7+D9+D11</f>
        <v>893438</v>
      </c>
      <c r="E6" s="72">
        <f>E7+E9+E11</f>
        <v>896658</v>
      </c>
      <c r="F6" s="72">
        <f>F7+F9+F11</f>
        <v>896224.79</v>
      </c>
      <c r="G6" s="73">
        <f t="shared" ref="G6:G19" si="0">(F6*100)/C6</f>
        <v>107.57059773354467</v>
      </c>
      <c r="H6" s="73">
        <f t="shared" ref="H6:H19" si="1">(F6*100)/E6</f>
        <v>99.951686150126363</v>
      </c>
    </row>
    <row r="7" spans="1:8" x14ac:dyDescent="0.25">
      <c r="A7"/>
      <c r="B7" s="9" t="s">
        <v>169</v>
      </c>
      <c r="C7" s="72">
        <f>C8</f>
        <v>832703.55</v>
      </c>
      <c r="D7" s="72">
        <f>D8</f>
        <v>892738</v>
      </c>
      <c r="E7" s="72">
        <f>E8</f>
        <v>895958</v>
      </c>
      <c r="F7" s="72">
        <f>F8</f>
        <v>894582.55</v>
      </c>
      <c r="G7" s="73">
        <f t="shared" si="0"/>
        <v>107.43109597647326</v>
      </c>
      <c r="H7" s="73">
        <f t="shared" si="1"/>
        <v>99.84648275923648</v>
      </c>
    </row>
    <row r="8" spans="1:8" x14ac:dyDescent="0.25">
      <c r="A8"/>
      <c r="B8" s="17" t="s">
        <v>170</v>
      </c>
      <c r="C8" s="74">
        <v>832703.55</v>
      </c>
      <c r="D8" s="74">
        <v>892738</v>
      </c>
      <c r="E8" s="74">
        <v>895958</v>
      </c>
      <c r="F8" s="75">
        <v>894582.55</v>
      </c>
      <c r="G8" s="71">
        <f t="shared" si="0"/>
        <v>107.43109597647326</v>
      </c>
      <c r="H8" s="71">
        <f t="shared" si="1"/>
        <v>99.84648275923648</v>
      </c>
    </row>
    <row r="9" spans="1:8" x14ac:dyDescent="0.25">
      <c r="A9"/>
      <c r="B9" s="9" t="s">
        <v>171</v>
      </c>
      <c r="C9" s="72">
        <f>C10</f>
        <v>359.12</v>
      </c>
      <c r="D9" s="72">
        <f>D10</f>
        <v>200</v>
      </c>
      <c r="E9" s="72">
        <f>E10</f>
        <v>200</v>
      </c>
      <c r="F9" s="72">
        <f>F10</f>
        <v>1452.23</v>
      </c>
      <c r="G9" s="73">
        <f t="shared" si="0"/>
        <v>404.38572065047896</v>
      </c>
      <c r="H9" s="73">
        <f t="shared" si="1"/>
        <v>726.11500000000001</v>
      </c>
    </row>
    <row r="10" spans="1:8" x14ac:dyDescent="0.25">
      <c r="A10"/>
      <c r="B10" s="17" t="s">
        <v>172</v>
      </c>
      <c r="C10" s="74">
        <v>359.12</v>
      </c>
      <c r="D10" s="74">
        <v>200</v>
      </c>
      <c r="E10" s="74">
        <v>200</v>
      </c>
      <c r="F10" s="75">
        <v>1452.23</v>
      </c>
      <c r="G10" s="71">
        <f t="shared" si="0"/>
        <v>404.38572065047896</v>
      </c>
      <c r="H10" s="71">
        <f t="shared" si="1"/>
        <v>726.11500000000001</v>
      </c>
    </row>
    <row r="11" spans="1:8" x14ac:dyDescent="0.25">
      <c r="A11"/>
      <c r="B11" s="9" t="s">
        <v>173</v>
      </c>
      <c r="C11" s="72">
        <f>C12</f>
        <v>87.66</v>
      </c>
      <c r="D11" s="72">
        <f>D12</f>
        <v>500</v>
      </c>
      <c r="E11" s="72">
        <f>E12</f>
        <v>500</v>
      </c>
      <c r="F11" s="72">
        <f>F12</f>
        <v>190.01</v>
      </c>
      <c r="G11" s="73">
        <f t="shared" si="0"/>
        <v>216.75792835957108</v>
      </c>
      <c r="H11" s="73">
        <f t="shared" si="1"/>
        <v>38.002000000000002</v>
      </c>
    </row>
    <row r="12" spans="1:8" x14ac:dyDescent="0.25">
      <c r="A12"/>
      <c r="B12" s="17" t="s">
        <v>174</v>
      </c>
      <c r="C12" s="74">
        <v>87.66</v>
      </c>
      <c r="D12" s="74">
        <v>500</v>
      </c>
      <c r="E12" s="74">
        <v>500</v>
      </c>
      <c r="F12" s="75">
        <v>190.01</v>
      </c>
      <c r="G12" s="71">
        <f t="shared" si="0"/>
        <v>216.75792835957108</v>
      </c>
      <c r="H12" s="71">
        <f t="shared" si="1"/>
        <v>38.002000000000002</v>
      </c>
    </row>
    <row r="13" spans="1:8" x14ac:dyDescent="0.25">
      <c r="B13" s="9" t="s">
        <v>32</v>
      </c>
      <c r="C13" s="76">
        <f>C14+C16+C18</f>
        <v>833033.54</v>
      </c>
      <c r="D13" s="76">
        <f>D14+D16+D18</f>
        <v>893438</v>
      </c>
      <c r="E13" s="76">
        <f>E14+E16+E18</f>
        <v>896658</v>
      </c>
      <c r="F13" s="76">
        <f>F14+F16+F18</f>
        <v>897473.12</v>
      </c>
      <c r="G13" s="73">
        <f t="shared" si="0"/>
        <v>107.73553247327833</v>
      </c>
      <c r="H13" s="73">
        <f t="shared" si="1"/>
        <v>100.09090645485793</v>
      </c>
    </row>
    <row r="14" spans="1:8" x14ac:dyDescent="0.25">
      <c r="A14"/>
      <c r="B14" s="9" t="s">
        <v>169</v>
      </c>
      <c r="C14" s="76">
        <f>C15</f>
        <v>832703.55</v>
      </c>
      <c r="D14" s="76">
        <f>D15</f>
        <v>892738</v>
      </c>
      <c r="E14" s="76">
        <f>E15</f>
        <v>895958</v>
      </c>
      <c r="F14" s="76">
        <f>F15</f>
        <v>894582.55</v>
      </c>
      <c r="G14" s="73">
        <f t="shared" si="0"/>
        <v>107.43109597647326</v>
      </c>
      <c r="H14" s="73">
        <f t="shared" si="1"/>
        <v>99.84648275923648</v>
      </c>
    </row>
    <row r="15" spans="1:8" x14ac:dyDescent="0.25">
      <c r="A15"/>
      <c r="B15" s="17" t="s">
        <v>170</v>
      </c>
      <c r="C15" s="74">
        <v>832703.55</v>
      </c>
      <c r="D15" s="74">
        <v>892738</v>
      </c>
      <c r="E15" s="77">
        <v>895958</v>
      </c>
      <c r="F15" s="75">
        <v>894582.55</v>
      </c>
      <c r="G15" s="71">
        <f t="shared" si="0"/>
        <v>107.43109597647326</v>
      </c>
      <c r="H15" s="71">
        <f t="shared" si="1"/>
        <v>99.84648275923648</v>
      </c>
    </row>
    <row r="16" spans="1:8" x14ac:dyDescent="0.25">
      <c r="A16"/>
      <c r="B16" s="9" t="s">
        <v>171</v>
      </c>
      <c r="C16" s="76">
        <f>C17</f>
        <v>329.99</v>
      </c>
      <c r="D16" s="76">
        <f>D17</f>
        <v>200</v>
      </c>
      <c r="E16" s="76">
        <f>E17</f>
        <v>200</v>
      </c>
      <c r="F16" s="76">
        <f>F17</f>
        <v>869.63</v>
      </c>
      <c r="G16" s="73">
        <f t="shared" si="0"/>
        <v>263.5322282493409</v>
      </c>
      <c r="H16" s="73">
        <f t="shared" si="1"/>
        <v>434.815</v>
      </c>
    </row>
    <row r="17" spans="1:8" x14ac:dyDescent="0.25">
      <c r="A17"/>
      <c r="B17" s="17" t="s">
        <v>172</v>
      </c>
      <c r="C17" s="74">
        <v>329.99</v>
      </c>
      <c r="D17" s="74">
        <v>200</v>
      </c>
      <c r="E17" s="77">
        <v>200</v>
      </c>
      <c r="F17" s="75">
        <v>869.63</v>
      </c>
      <c r="G17" s="71">
        <f t="shared" si="0"/>
        <v>263.5322282493409</v>
      </c>
      <c r="H17" s="71">
        <f t="shared" si="1"/>
        <v>434.815</v>
      </c>
    </row>
    <row r="18" spans="1:8" x14ac:dyDescent="0.25">
      <c r="A18"/>
      <c r="B18" s="9" t="s">
        <v>173</v>
      </c>
      <c r="C18" s="76">
        <f>C19</f>
        <v>0</v>
      </c>
      <c r="D18" s="76">
        <f>D19</f>
        <v>500</v>
      </c>
      <c r="E18" s="76">
        <f>E19</f>
        <v>500</v>
      </c>
      <c r="F18" s="76">
        <f>F19</f>
        <v>2020.94</v>
      </c>
      <c r="G18" s="73" t="e">
        <f t="shared" si="0"/>
        <v>#DIV/0!</v>
      </c>
      <c r="H18" s="73">
        <f t="shared" si="1"/>
        <v>404.18799999999999</v>
      </c>
    </row>
    <row r="19" spans="1:8" x14ac:dyDescent="0.25">
      <c r="A19"/>
      <c r="B19" s="17" t="s">
        <v>174</v>
      </c>
      <c r="C19" s="74">
        <v>0</v>
      </c>
      <c r="D19" s="74">
        <v>500</v>
      </c>
      <c r="E19" s="77">
        <v>500</v>
      </c>
      <c r="F19" s="75">
        <v>2020.94</v>
      </c>
      <c r="G19" s="71" t="e">
        <f t="shared" si="0"/>
        <v>#DIV/0!</v>
      </c>
      <c r="H19" s="71">
        <f t="shared" si="1"/>
        <v>404.18799999999999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833033.54</v>
      </c>
      <c r="D6" s="76">
        <f t="shared" si="0"/>
        <v>893438</v>
      </c>
      <c r="E6" s="76">
        <f t="shared" si="0"/>
        <v>896658</v>
      </c>
      <c r="F6" s="76">
        <f t="shared" si="0"/>
        <v>897473.12</v>
      </c>
      <c r="G6" s="71">
        <f>(F6*100)/C6</f>
        <v>107.73553247327833</v>
      </c>
      <c r="H6" s="71">
        <f>(F6*100)/E6</f>
        <v>100.09090645485793</v>
      </c>
    </row>
    <row r="7" spans="2:8" x14ac:dyDescent="0.25">
      <c r="B7" s="9" t="s">
        <v>175</v>
      </c>
      <c r="C7" s="76">
        <f t="shared" si="0"/>
        <v>833033.54</v>
      </c>
      <c r="D7" s="76">
        <f t="shared" si="0"/>
        <v>893438</v>
      </c>
      <c r="E7" s="76">
        <f t="shared" si="0"/>
        <v>896658</v>
      </c>
      <c r="F7" s="76">
        <f t="shared" si="0"/>
        <v>897473.12</v>
      </c>
      <c r="G7" s="71">
        <f>(F7*100)/C7</f>
        <v>107.73553247327833</v>
      </c>
      <c r="H7" s="71">
        <f>(F7*100)/E7</f>
        <v>100.09090645485793</v>
      </c>
    </row>
    <row r="8" spans="2:8" x14ac:dyDescent="0.25">
      <c r="B8" s="12" t="s">
        <v>176</v>
      </c>
      <c r="C8" s="74">
        <v>833033.54</v>
      </c>
      <c r="D8" s="74">
        <v>893438</v>
      </c>
      <c r="E8" s="74">
        <v>896658</v>
      </c>
      <c r="F8" s="75">
        <v>897473.12</v>
      </c>
      <c r="G8" s="71">
        <f>(F8*100)/C8</f>
        <v>107.73553247327833</v>
      </c>
      <c r="H8" s="71">
        <f>(F8*100)/E8</f>
        <v>100.09090645485793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45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177</v>
      </c>
      <c r="C1" s="40"/>
    </row>
    <row r="2" spans="1:6" ht="15" customHeight="1" x14ac:dyDescent="0.2">
      <c r="A2" s="42" t="s">
        <v>34</v>
      </c>
      <c r="B2" s="43" t="s">
        <v>178</v>
      </c>
      <c r="C2" s="40"/>
    </row>
    <row r="3" spans="1:6" s="40" customFormat="1" ht="43.5" customHeight="1" x14ac:dyDescent="0.2">
      <c r="A3" s="44" t="s">
        <v>35</v>
      </c>
      <c r="B3" s="38" t="s">
        <v>179</v>
      </c>
    </row>
    <row r="4" spans="1:6" s="40" customFormat="1" x14ac:dyDescent="0.2">
      <c r="A4" s="44" t="s">
        <v>36</v>
      </c>
      <c r="B4" s="45" t="s">
        <v>180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181</v>
      </c>
      <c r="B7" s="47"/>
      <c r="C7" s="78">
        <f>C12+C52</f>
        <v>892738</v>
      </c>
      <c r="D7" s="78">
        <f>D12+D52</f>
        <v>895958</v>
      </c>
      <c r="E7" s="78">
        <f>E12+E52</f>
        <v>894582.55</v>
      </c>
      <c r="F7" s="78">
        <f>(E7*100)/D7</f>
        <v>99.84648275923648</v>
      </c>
    </row>
    <row r="8" spans="1:6" x14ac:dyDescent="0.2">
      <c r="A8" s="48" t="s">
        <v>74</v>
      </c>
      <c r="B8" s="47"/>
      <c r="C8" s="78">
        <f>C68</f>
        <v>200</v>
      </c>
      <c r="D8" s="78">
        <f>D68</f>
        <v>200</v>
      </c>
      <c r="E8" s="78">
        <f>E68</f>
        <v>869.63</v>
      </c>
      <c r="F8" s="78">
        <f>(E8*100)/D8</f>
        <v>434.815</v>
      </c>
    </row>
    <row r="9" spans="1:6" x14ac:dyDescent="0.2">
      <c r="A9" s="48" t="s">
        <v>182</v>
      </c>
      <c r="B9" s="47"/>
      <c r="C9" s="78">
        <f>C78</f>
        <v>500</v>
      </c>
      <c r="D9" s="78">
        <f>D78</f>
        <v>500</v>
      </c>
      <c r="E9" s="78">
        <f>E78</f>
        <v>2020.94</v>
      </c>
      <c r="F9" s="78">
        <f>(E9*100)/D9</f>
        <v>404.18799999999999</v>
      </c>
    </row>
    <row r="10" spans="1:6" s="58" customFormat="1" x14ac:dyDescent="0.2"/>
    <row r="11" spans="1:6" ht="38.25" x14ac:dyDescent="0.2">
      <c r="A11" s="48" t="s">
        <v>183</v>
      </c>
      <c r="B11" s="48" t="s">
        <v>184</v>
      </c>
      <c r="C11" s="48" t="s">
        <v>43</v>
      </c>
      <c r="D11" s="48" t="s">
        <v>185</v>
      </c>
      <c r="E11" s="48" t="s">
        <v>186</v>
      </c>
      <c r="F11" s="48" t="s">
        <v>187</v>
      </c>
    </row>
    <row r="12" spans="1:6" x14ac:dyDescent="0.2">
      <c r="A12" s="50" t="s">
        <v>72</v>
      </c>
      <c r="B12" s="51" t="s">
        <v>73</v>
      </c>
      <c r="C12" s="81">
        <f>C13+C21+C46</f>
        <v>854973</v>
      </c>
      <c r="D12" s="81">
        <f>D13+D21+D46</f>
        <v>859173</v>
      </c>
      <c r="E12" s="81">
        <f>E13+E21+E46</f>
        <v>858457.17</v>
      </c>
      <c r="F12" s="82">
        <f>(E12*100)/D12</f>
        <v>99.916683834338372</v>
      </c>
    </row>
    <row r="13" spans="1:6" x14ac:dyDescent="0.2">
      <c r="A13" s="52" t="s">
        <v>74</v>
      </c>
      <c r="B13" s="53" t="s">
        <v>75</v>
      </c>
      <c r="C13" s="83">
        <f>C14+C17+C19</f>
        <v>803145</v>
      </c>
      <c r="D13" s="83">
        <f>D14+D17+D19</f>
        <v>807495</v>
      </c>
      <c r="E13" s="83">
        <f>E14+E17+E19</f>
        <v>807409.82</v>
      </c>
      <c r="F13" s="82">
        <f>(E13*100)/D13</f>
        <v>99.989451327872004</v>
      </c>
    </row>
    <row r="14" spans="1:6" x14ac:dyDescent="0.2">
      <c r="A14" s="54" t="s">
        <v>76</v>
      </c>
      <c r="B14" s="55" t="s">
        <v>77</v>
      </c>
      <c r="C14" s="84">
        <f>C15+C16</f>
        <v>672606</v>
      </c>
      <c r="D14" s="84">
        <f>D15+D16</f>
        <v>681306</v>
      </c>
      <c r="E14" s="84">
        <f>E15+E16</f>
        <v>681098.89</v>
      </c>
      <c r="F14" s="84">
        <f>(E14*100)/D14</f>
        <v>99.96960103096113</v>
      </c>
    </row>
    <row r="15" spans="1:6" x14ac:dyDescent="0.2">
      <c r="A15" s="56" t="s">
        <v>78</v>
      </c>
      <c r="B15" s="57" t="s">
        <v>79</v>
      </c>
      <c r="C15" s="85">
        <v>672006</v>
      </c>
      <c r="D15" s="85">
        <v>680706</v>
      </c>
      <c r="E15" s="85">
        <v>680639.92</v>
      </c>
      <c r="F15" s="85"/>
    </row>
    <row r="16" spans="1:6" x14ac:dyDescent="0.2">
      <c r="A16" s="56" t="s">
        <v>80</v>
      </c>
      <c r="B16" s="57" t="s">
        <v>81</v>
      </c>
      <c r="C16" s="85">
        <v>600</v>
      </c>
      <c r="D16" s="85">
        <v>600</v>
      </c>
      <c r="E16" s="85">
        <v>458.97</v>
      </c>
      <c r="F16" s="85"/>
    </row>
    <row r="17" spans="1:6" x14ac:dyDescent="0.2">
      <c r="A17" s="54" t="s">
        <v>82</v>
      </c>
      <c r="B17" s="55" t="s">
        <v>83</v>
      </c>
      <c r="C17" s="84">
        <f>C18</f>
        <v>21800</v>
      </c>
      <c r="D17" s="84">
        <f>D18</f>
        <v>19500</v>
      </c>
      <c r="E17" s="84">
        <f>E18</f>
        <v>19481.439999999999</v>
      </c>
      <c r="F17" s="84">
        <f>(E17*100)/D17</f>
        <v>99.904820512820507</v>
      </c>
    </row>
    <row r="18" spans="1:6" x14ac:dyDescent="0.2">
      <c r="A18" s="56" t="s">
        <v>84</v>
      </c>
      <c r="B18" s="57" t="s">
        <v>83</v>
      </c>
      <c r="C18" s="85">
        <v>21800</v>
      </c>
      <c r="D18" s="85">
        <v>19500</v>
      </c>
      <c r="E18" s="85">
        <v>19481.439999999999</v>
      </c>
      <c r="F18" s="85"/>
    </row>
    <row r="19" spans="1:6" x14ac:dyDescent="0.2">
      <c r="A19" s="54" t="s">
        <v>85</v>
      </c>
      <c r="B19" s="55" t="s">
        <v>86</v>
      </c>
      <c r="C19" s="84">
        <f>C20</f>
        <v>108739</v>
      </c>
      <c r="D19" s="84">
        <f>D20</f>
        <v>106689</v>
      </c>
      <c r="E19" s="84">
        <f>E20</f>
        <v>106829.49</v>
      </c>
      <c r="F19" s="84">
        <f>(E19*100)/D19</f>
        <v>100.13168180412227</v>
      </c>
    </row>
    <row r="20" spans="1:6" x14ac:dyDescent="0.2">
      <c r="A20" s="56" t="s">
        <v>87</v>
      </c>
      <c r="B20" s="57" t="s">
        <v>88</v>
      </c>
      <c r="C20" s="85">
        <v>108739</v>
      </c>
      <c r="D20" s="85">
        <v>106689</v>
      </c>
      <c r="E20" s="85">
        <v>106829.49</v>
      </c>
      <c r="F20" s="85"/>
    </row>
    <row r="21" spans="1:6" x14ac:dyDescent="0.2">
      <c r="A21" s="52" t="s">
        <v>89</v>
      </c>
      <c r="B21" s="53" t="s">
        <v>90</v>
      </c>
      <c r="C21" s="83">
        <f>C22+C27+C31+C41</f>
        <v>50788</v>
      </c>
      <c r="D21" s="83">
        <f>D22+D27+D31+D41</f>
        <v>50638</v>
      </c>
      <c r="E21" s="83">
        <f>E22+E27+E31+E41</f>
        <v>50174.3</v>
      </c>
      <c r="F21" s="82">
        <f>(E21*100)/D21</f>
        <v>99.084284529404798</v>
      </c>
    </row>
    <row r="22" spans="1:6" x14ac:dyDescent="0.2">
      <c r="A22" s="54" t="s">
        <v>91</v>
      </c>
      <c r="B22" s="55" t="s">
        <v>92</v>
      </c>
      <c r="C22" s="84">
        <f>C23+C24+C25+C26</f>
        <v>20880</v>
      </c>
      <c r="D22" s="84">
        <f>D23+D24+D25+D26</f>
        <v>21280</v>
      </c>
      <c r="E22" s="84">
        <f>E23+E24+E25+E26</f>
        <v>21187.02</v>
      </c>
      <c r="F22" s="84">
        <f>(E22*100)/D22</f>
        <v>99.563063909774442</v>
      </c>
    </row>
    <row r="23" spans="1:6" x14ac:dyDescent="0.2">
      <c r="A23" s="56" t="s">
        <v>93</v>
      </c>
      <c r="B23" s="57" t="s">
        <v>94</v>
      </c>
      <c r="C23" s="85">
        <v>2500</v>
      </c>
      <c r="D23" s="85">
        <v>2450</v>
      </c>
      <c r="E23" s="85">
        <v>2437.9</v>
      </c>
      <c r="F23" s="85"/>
    </row>
    <row r="24" spans="1:6" ht="25.5" x14ac:dyDescent="0.2">
      <c r="A24" s="56" t="s">
        <v>95</v>
      </c>
      <c r="B24" s="57" t="s">
        <v>96</v>
      </c>
      <c r="C24" s="85">
        <v>17780</v>
      </c>
      <c r="D24" s="85">
        <v>18680</v>
      </c>
      <c r="E24" s="85">
        <v>18639.12</v>
      </c>
      <c r="F24" s="85"/>
    </row>
    <row r="25" spans="1:6" x14ac:dyDescent="0.2">
      <c r="A25" s="56" t="s">
        <v>97</v>
      </c>
      <c r="B25" s="57" t="s">
        <v>98</v>
      </c>
      <c r="C25" s="85">
        <v>400</v>
      </c>
      <c r="D25" s="85">
        <v>150</v>
      </c>
      <c r="E25" s="85">
        <v>110</v>
      </c>
      <c r="F25" s="85"/>
    </row>
    <row r="26" spans="1:6" x14ac:dyDescent="0.2">
      <c r="A26" s="56" t="s">
        <v>99</v>
      </c>
      <c r="B26" s="57" t="s">
        <v>100</v>
      </c>
      <c r="C26" s="85">
        <v>200</v>
      </c>
      <c r="D26" s="85">
        <v>0</v>
      </c>
      <c r="E26" s="85">
        <v>0</v>
      </c>
      <c r="F26" s="85"/>
    </row>
    <row r="27" spans="1:6" x14ac:dyDescent="0.2">
      <c r="A27" s="54" t="s">
        <v>101</v>
      </c>
      <c r="B27" s="55" t="s">
        <v>102</v>
      </c>
      <c r="C27" s="84">
        <f>C28+C29+C30</f>
        <v>11500</v>
      </c>
      <c r="D27" s="84">
        <f>D28+D29+D30</f>
        <v>11650</v>
      </c>
      <c r="E27" s="84">
        <f>E28+E29+E30</f>
        <v>11601.86</v>
      </c>
      <c r="F27" s="84">
        <f>(E27*100)/D27</f>
        <v>99.58678111587983</v>
      </c>
    </row>
    <row r="28" spans="1:6" x14ac:dyDescent="0.2">
      <c r="A28" s="56" t="s">
        <v>103</v>
      </c>
      <c r="B28" s="57" t="s">
        <v>104</v>
      </c>
      <c r="C28" s="85">
        <v>6500</v>
      </c>
      <c r="D28" s="85">
        <v>6000</v>
      </c>
      <c r="E28" s="85">
        <v>5985.76</v>
      </c>
      <c r="F28" s="85"/>
    </row>
    <row r="29" spans="1:6" x14ac:dyDescent="0.2">
      <c r="A29" s="56" t="s">
        <v>105</v>
      </c>
      <c r="B29" s="57" t="s">
        <v>106</v>
      </c>
      <c r="C29" s="85">
        <v>4500</v>
      </c>
      <c r="D29" s="85">
        <v>5300</v>
      </c>
      <c r="E29" s="85">
        <v>5270</v>
      </c>
      <c r="F29" s="85"/>
    </row>
    <row r="30" spans="1:6" x14ac:dyDescent="0.2">
      <c r="A30" s="56" t="s">
        <v>107</v>
      </c>
      <c r="B30" s="57" t="s">
        <v>108</v>
      </c>
      <c r="C30" s="85">
        <v>500</v>
      </c>
      <c r="D30" s="85">
        <v>350</v>
      </c>
      <c r="E30" s="85">
        <v>346.1</v>
      </c>
      <c r="F30" s="85"/>
    </row>
    <row r="31" spans="1:6" x14ac:dyDescent="0.2">
      <c r="A31" s="54" t="s">
        <v>109</v>
      </c>
      <c r="B31" s="55" t="s">
        <v>110</v>
      </c>
      <c r="C31" s="84">
        <f>C32+C33+C34+C35+C36+C37+C38+C39+C40</f>
        <v>14178</v>
      </c>
      <c r="D31" s="84">
        <f>D32+D33+D34+D35+D36+D37+D38+D39+D40</f>
        <v>14078</v>
      </c>
      <c r="E31" s="84">
        <f>E32+E33+E34+E35+E36+E37+E38+E39+E40</f>
        <v>13850.810000000001</v>
      </c>
      <c r="F31" s="84">
        <f>(E31*100)/D31</f>
        <v>98.386205426907225</v>
      </c>
    </row>
    <row r="32" spans="1:6" x14ac:dyDescent="0.2">
      <c r="A32" s="56" t="s">
        <v>111</v>
      </c>
      <c r="B32" s="57" t="s">
        <v>112</v>
      </c>
      <c r="C32" s="85">
        <v>7100</v>
      </c>
      <c r="D32" s="85">
        <v>6800</v>
      </c>
      <c r="E32" s="85">
        <v>6758.06</v>
      </c>
      <c r="F32" s="85"/>
    </row>
    <row r="33" spans="1:6" x14ac:dyDescent="0.2">
      <c r="A33" s="56" t="s">
        <v>113</v>
      </c>
      <c r="B33" s="57" t="s">
        <v>114</v>
      </c>
      <c r="C33" s="85">
        <v>348</v>
      </c>
      <c r="D33" s="85">
        <v>248</v>
      </c>
      <c r="E33" s="85">
        <v>210.5</v>
      </c>
      <c r="F33" s="85"/>
    </row>
    <row r="34" spans="1:6" x14ac:dyDescent="0.2">
      <c r="A34" s="56" t="s">
        <v>115</v>
      </c>
      <c r="B34" s="57" t="s">
        <v>116</v>
      </c>
      <c r="C34" s="85">
        <v>100</v>
      </c>
      <c r="D34" s="85">
        <v>0</v>
      </c>
      <c r="E34" s="85">
        <v>0</v>
      </c>
      <c r="F34" s="85"/>
    </row>
    <row r="35" spans="1:6" x14ac:dyDescent="0.2">
      <c r="A35" s="56" t="s">
        <v>117</v>
      </c>
      <c r="B35" s="57" t="s">
        <v>118</v>
      </c>
      <c r="C35" s="85">
        <v>1400</v>
      </c>
      <c r="D35" s="85">
        <v>1400</v>
      </c>
      <c r="E35" s="85">
        <v>1380.39</v>
      </c>
      <c r="F35" s="85"/>
    </row>
    <row r="36" spans="1:6" x14ac:dyDescent="0.2">
      <c r="A36" s="56" t="s">
        <v>119</v>
      </c>
      <c r="B36" s="57" t="s">
        <v>120</v>
      </c>
      <c r="C36" s="85">
        <v>2400</v>
      </c>
      <c r="D36" s="85">
        <v>2450</v>
      </c>
      <c r="E36" s="85">
        <v>2425.36</v>
      </c>
      <c r="F36" s="85"/>
    </row>
    <row r="37" spans="1:6" x14ac:dyDescent="0.2">
      <c r="A37" s="56" t="s">
        <v>121</v>
      </c>
      <c r="B37" s="57" t="s">
        <v>122</v>
      </c>
      <c r="C37" s="85">
        <v>100</v>
      </c>
      <c r="D37" s="85">
        <v>350</v>
      </c>
      <c r="E37" s="85">
        <v>320</v>
      </c>
      <c r="F37" s="85"/>
    </row>
    <row r="38" spans="1:6" x14ac:dyDescent="0.2">
      <c r="A38" s="56" t="s">
        <v>123</v>
      </c>
      <c r="B38" s="57" t="s">
        <v>124</v>
      </c>
      <c r="C38" s="85">
        <v>2600</v>
      </c>
      <c r="D38" s="85">
        <v>2600</v>
      </c>
      <c r="E38" s="85">
        <v>2555.21</v>
      </c>
      <c r="F38" s="85"/>
    </row>
    <row r="39" spans="1:6" x14ac:dyDescent="0.2">
      <c r="A39" s="56" t="s">
        <v>125</v>
      </c>
      <c r="B39" s="57" t="s">
        <v>126</v>
      </c>
      <c r="C39" s="85">
        <v>30</v>
      </c>
      <c r="D39" s="85">
        <v>30</v>
      </c>
      <c r="E39" s="85">
        <v>19.920000000000002</v>
      </c>
      <c r="F39" s="85"/>
    </row>
    <row r="40" spans="1:6" x14ac:dyDescent="0.2">
      <c r="A40" s="56" t="s">
        <v>127</v>
      </c>
      <c r="B40" s="57" t="s">
        <v>128</v>
      </c>
      <c r="C40" s="85">
        <v>100</v>
      </c>
      <c r="D40" s="85">
        <v>200</v>
      </c>
      <c r="E40" s="85">
        <v>181.37</v>
      </c>
      <c r="F40" s="85"/>
    </row>
    <row r="41" spans="1:6" x14ac:dyDescent="0.2">
      <c r="A41" s="54" t="s">
        <v>129</v>
      </c>
      <c r="B41" s="55" t="s">
        <v>130</v>
      </c>
      <c r="C41" s="84">
        <f>C42+C43+C44+C45</f>
        <v>4230</v>
      </c>
      <c r="D41" s="84">
        <f>D42+D43+D44+D45</f>
        <v>3630</v>
      </c>
      <c r="E41" s="84">
        <f>E42+E43+E44+E45</f>
        <v>3534.6099999999997</v>
      </c>
      <c r="F41" s="84">
        <f>(E41*100)/D41</f>
        <v>97.372176308539949</v>
      </c>
    </row>
    <row r="42" spans="1:6" x14ac:dyDescent="0.2">
      <c r="A42" s="56" t="s">
        <v>131</v>
      </c>
      <c r="B42" s="57" t="s">
        <v>132</v>
      </c>
      <c r="C42" s="85">
        <v>500</v>
      </c>
      <c r="D42" s="85">
        <v>500</v>
      </c>
      <c r="E42" s="85">
        <v>481.6</v>
      </c>
      <c r="F42" s="85"/>
    </row>
    <row r="43" spans="1:6" x14ac:dyDescent="0.2">
      <c r="A43" s="56" t="s">
        <v>133</v>
      </c>
      <c r="B43" s="57" t="s">
        <v>134</v>
      </c>
      <c r="C43" s="85">
        <v>630</v>
      </c>
      <c r="D43" s="85">
        <v>30</v>
      </c>
      <c r="E43" s="85">
        <v>0</v>
      </c>
      <c r="F43" s="85"/>
    </row>
    <row r="44" spans="1:6" x14ac:dyDescent="0.2">
      <c r="A44" s="56" t="s">
        <v>135</v>
      </c>
      <c r="B44" s="57" t="s">
        <v>136</v>
      </c>
      <c r="C44" s="85">
        <v>2500</v>
      </c>
      <c r="D44" s="85">
        <v>2500</v>
      </c>
      <c r="E44" s="85">
        <v>2496</v>
      </c>
      <c r="F44" s="85"/>
    </row>
    <row r="45" spans="1:6" x14ac:dyDescent="0.2">
      <c r="A45" s="56" t="s">
        <v>137</v>
      </c>
      <c r="B45" s="57" t="s">
        <v>130</v>
      </c>
      <c r="C45" s="85">
        <v>600</v>
      </c>
      <c r="D45" s="85">
        <v>600</v>
      </c>
      <c r="E45" s="85">
        <v>557.01</v>
      </c>
      <c r="F45" s="85"/>
    </row>
    <row r="46" spans="1:6" x14ac:dyDescent="0.2">
      <c r="A46" s="52" t="s">
        <v>138</v>
      </c>
      <c r="B46" s="53" t="s">
        <v>139</v>
      </c>
      <c r="C46" s="83">
        <f>C47+C49</f>
        <v>1040</v>
      </c>
      <c r="D46" s="83">
        <f>D47+D49</f>
        <v>1040</v>
      </c>
      <c r="E46" s="83">
        <f>E47+E49</f>
        <v>873.05</v>
      </c>
      <c r="F46" s="82">
        <f>(E46*100)/D46</f>
        <v>83.947115384615387</v>
      </c>
    </row>
    <row r="47" spans="1:6" x14ac:dyDescent="0.2">
      <c r="A47" s="54" t="s">
        <v>140</v>
      </c>
      <c r="B47" s="55" t="s">
        <v>141</v>
      </c>
      <c r="C47" s="84">
        <f>C48</f>
        <v>120</v>
      </c>
      <c r="D47" s="84">
        <f>D48</f>
        <v>120</v>
      </c>
      <c r="E47" s="84">
        <f>E48</f>
        <v>117.05</v>
      </c>
      <c r="F47" s="84">
        <f>(E47*100)/D47</f>
        <v>97.541666666666671</v>
      </c>
    </row>
    <row r="48" spans="1:6" ht="25.5" x14ac:dyDescent="0.2">
      <c r="A48" s="56" t="s">
        <v>142</v>
      </c>
      <c r="B48" s="57" t="s">
        <v>143</v>
      </c>
      <c r="C48" s="85">
        <v>120</v>
      </c>
      <c r="D48" s="85">
        <v>120</v>
      </c>
      <c r="E48" s="85">
        <v>117.05</v>
      </c>
      <c r="F48" s="85"/>
    </row>
    <row r="49" spans="1:6" x14ac:dyDescent="0.2">
      <c r="A49" s="54" t="s">
        <v>144</v>
      </c>
      <c r="B49" s="55" t="s">
        <v>145</v>
      </c>
      <c r="C49" s="84">
        <f>C50+C51</f>
        <v>920</v>
      </c>
      <c r="D49" s="84">
        <f>D50+D51</f>
        <v>920</v>
      </c>
      <c r="E49" s="84">
        <f>E50+E51</f>
        <v>756</v>
      </c>
      <c r="F49" s="84">
        <f>(E49*100)/D49</f>
        <v>82.173913043478265</v>
      </c>
    </row>
    <row r="50" spans="1:6" x14ac:dyDescent="0.2">
      <c r="A50" s="56" t="s">
        <v>146</v>
      </c>
      <c r="B50" s="57" t="s">
        <v>147</v>
      </c>
      <c r="C50" s="85">
        <v>900</v>
      </c>
      <c r="D50" s="85">
        <v>900</v>
      </c>
      <c r="E50" s="85">
        <v>756</v>
      </c>
      <c r="F50" s="85"/>
    </row>
    <row r="51" spans="1:6" x14ac:dyDescent="0.2">
      <c r="A51" s="56" t="s">
        <v>148</v>
      </c>
      <c r="B51" s="57" t="s">
        <v>149</v>
      </c>
      <c r="C51" s="85">
        <v>20</v>
      </c>
      <c r="D51" s="85">
        <v>20</v>
      </c>
      <c r="E51" s="85">
        <v>0</v>
      </c>
      <c r="F51" s="85"/>
    </row>
    <row r="52" spans="1:6" x14ac:dyDescent="0.2">
      <c r="A52" s="50" t="s">
        <v>150</v>
      </c>
      <c r="B52" s="51" t="s">
        <v>151</v>
      </c>
      <c r="C52" s="81">
        <f>C53+C59</f>
        <v>37765</v>
      </c>
      <c r="D52" s="81">
        <f>D53+D59</f>
        <v>36785</v>
      </c>
      <c r="E52" s="81">
        <f>E53+E59</f>
        <v>36125.379999999997</v>
      </c>
      <c r="F52" s="82">
        <f>(E52*100)/D52</f>
        <v>98.206823433464734</v>
      </c>
    </row>
    <row r="53" spans="1:6" x14ac:dyDescent="0.2">
      <c r="A53" s="52" t="s">
        <v>152</v>
      </c>
      <c r="B53" s="53" t="s">
        <v>153</v>
      </c>
      <c r="C53" s="83">
        <f>C54+C57</f>
        <v>7765</v>
      </c>
      <c r="D53" s="83">
        <f>D54+D57</f>
        <v>6785</v>
      </c>
      <c r="E53" s="83">
        <f>E54+E57</f>
        <v>6576.88</v>
      </c>
      <c r="F53" s="82">
        <f>(E53*100)/D53</f>
        <v>96.932645541635964</v>
      </c>
    </row>
    <row r="54" spans="1:6" x14ac:dyDescent="0.2">
      <c r="A54" s="54" t="s">
        <v>154</v>
      </c>
      <c r="B54" s="55" t="s">
        <v>155</v>
      </c>
      <c r="C54" s="84">
        <f>C55+C56</f>
        <v>4000</v>
      </c>
      <c r="D54" s="84">
        <f>D55+D56</f>
        <v>3020</v>
      </c>
      <c r="E54" s="84">
        <f>E55+E56</f>
        <v>2814.33</v>
      </c>
      <c r="F54" s="84">
        <f>(E54*100)/D54</f>
        <v>93.189735099337753</v>
      </c>
    </row>
    <row r="55" spans="1:6" x14ac:dyDescent="0.2">
      <c r="A55" s="56" t="s">
        <v>156</v>
      </c>
      <c r="B55" s="57" t="s">
        <v>157</v>
      </c>
      <c r="C55" s="85">
        <v>2000</v>
      </c>
      <c r="D55" s="85">
        <v>1000</v>
      </c>
      <c r="E55" s="85">
        <v>799.71</v>
      </c>
      <c r="F55" s="85"/>
    </row>
    <row r="56" spans="1:6" x14ac:dyDescent="0.2">
      <c r="A56" s="56" t="s">
        <v>158</v>
      </c>
      <c r="B56" s="57" t="s">
        <v>159</v>
      </c>
      <c r="C56" s="85">
        <v>2000</v>
      </c>
      <c r="D56" s="85">
        <v>2020</v>
      </c>
      <c r="E56" s="85">
        <v>2014.62</v>
      </c>
      <c r="F56" s="85"/>
    </row>
    <row r="57" spans="1:6" x14ac:dyDescent="0.2">
      <c r="A57" s="54" t="s">
        <v>160</v>
      </c>
      <c r="B57" s="55" t="s">
        <v>161</v>
      </c>
      <c r="C57" s="84">
        <f>C58</f>
        <v>3765</v>
      </c>
      <c r="D57" s="84">
        <f>D58</f>
        <v>3765</v>
      </c>
      <c r="E57" s="84">
        <f>E58</f>
        <v>3762.55</v>
      </c>
      <c r="F57" s="84">
        <f>(E57*100)/D57</f>
        <v>99.93492695883134</v>
      </c>
    </row>
    <row r="58" spans="1:6" x14ac:dyDescent="0.2">
      <c r="A58" s="56" t="s">
        <v>162</v>
      </c>
      <c r="B58" s="57" t="s">
        <v>163</v>
      </c>
      <c r="C58" s="85">
        <v>3765</v>
      </c>
      <c r="D58" s="85">
        <v>3765</v>
      </c>
      <c r="E58" s="85">
        <v>3762.55</v>
      </c>
      <c r="F58" s="85"/>
    </row>
    <row r="59" spans="1:6" x14ac:dyDescent="0.2">
      <c r="A59" s="52" t="s">
        <v>164</v>
      </c>
      <c r="B59" s="53" t="s">
        <v>165</v>
      </c>
      <c r="C59" s="83">
        <f t="shared" ref="C59:E60" si="0">C60</f>
        <v>30000</v>
      </c>
      <c r="D59" s="83">
        <f t="shared" si="0"/>
        <v>30000</v>
      </c>
      <c r="E59" s="83">
        <f t="shared" si="0"/>
        <v>29548.5</v>
      </c>
      <c r="F59" s="82">
        <f>(E59*100)/D59</f>
        <v>98.495000000000005</v>
      </c>
    </row>
    <row r="60" spans="1:6" ht="25.5" x14ac:dyDescent="0.2">
      <c r="A60" s="54" t="s">
        <v>166</v>
      </c>
      <c r="B60" s="55" t="s">
        <v>167</v>
      </c>
      <c r="C60" s="84">
        <f t="shared" si="0"/>
        <v>30000</v>
      </c>
      <c r="D60" s="84">
        <f t="shared" si="0"/>
        <v>30000</v>
      </c>
      <c r="E60" s="84">
        <f t="shared" si="0"/>
        <v>29548.5</v>
      </c>
      <c r="F60" s="84">
        <f>(E60*100)/D60</f>
        <v>98.495000000000005</v>
      </c>
    </row>
    <row r="61" spans="1:6" x14ac:dyDescent="0.2">
      <c r="A61" s="56" t="s">
        <v>168</v>
      </c>
      <c r="B61" s="57" t="s">
        <v>167</v>
      </c>
      <c r="C61" s="85">
        <v>30000</v>
      </c>
      <c r="D61" s="85">
        <v>30000</v>
      </c>
      <c r="E61" s="85">
        <v>29548.5</v>
      </c>
      <c r="F61" s="85"/>
    </row>
    <row r="62" spans="1:6" x14ac:dyDescent="0.2">
      <c r="A62" s="50" t="s">
        <v>50</v>
      </c>
      <c r="B62" s="51" t="s">
        <v>51</v>
      </c>
      <c r="C62" s="81">
        <f t="shared" ref="C62:E63" si="1">C63</f>
        <v>892738</v>
      </c>
      <c r="D62" s="81">
        <f t="shared" si="1"/>
        <v>895958</v>
      </c>
      <c r="E62" s="81">
        <f t="shared" si="1"/>
        <v>894582.55</v>
      </c>
      <c r="F62" s="82">
        <f>(E62*100)/D62</f>
        <v>99.84648275923648</v>
      </c>
    </row>
    <row r="63" spans="1:6" x14ac:dyDescent="0.2">
      <c r="A63" s="52" t="s">
        <v>64</v>
      </c>
      <c r="B63" s="53" t="s">
        <v>65</v>
      </c>
      <c r="C63" s="83">
        <f t="shared" si="1"/>
        <v>892738</v>
      </c>
      <c r="D63" s="83">
        <f t="shared" si="1"/>
        <v>895958</v>
      </c>
      <c r="E63" s="83">
        <f t="shared" si="1"/>
        <v>894582.55</v>
      </c>
      <c r="F63" s="82">
        <f>(E63*100)/D63</f>
        <v>99.84648275923648</v>
      </c>
    </row>
    <row r="64" spans="1:6" ht="25.5" x14ac:dyDescent="0.2">
      <c r="A64" s="54" t="s">
        <v>66</v>
      </c>
      <c r="B64" s="55" t="s">
        <v>67</v>
      </c>
      <c r="C64" s="84">
        <f>C65+C66</f>
        <v>892738</v>
      </c>
      <c r="D64" s="84">
        <f>D65+D66</f>
        <v>895958</v>
      </c>
      <c r="E64" s="84">
        <f>E65+E66</f>
        <v>894582.55</v>
      </c>
      <c r="F64" s="84">
        <f>(E64*100)/D64</f>
        <v>99.84648275923648</v>
      </c>
    </row>
    <row r="65" spans="1:6" x14ac:dyDescent="0.2">
      <c r="A65" s="56" t="s">
        <v>68</v>
      </c>
      <c r="B65" s="57" t="s">
        <v>69</v>
      </c>
      <c r="C65" s="85">
        <v>854973</v>
      </c>
      <c r="D65" s="85">
        <v>859173</v>
      </c>
      <c r="E65" s="85">
        <v>858457.17</v>
      </c>
      <c r="F65" s="85"/>
    </row>
    <row r="66" spans="1:6" ht="25.5" x14ac:dyDescent="0.2">
      <c r="A66" s="56" t="s">
        <v>70</v>
      </c>
      <c r="B66" s="57" t="s">
        <v>71</v>
      </c>
      <c r="C66" s="85">
        <v>37765</v>
      </c>
      <c r="D66" s="85">
        <v>36785</v>
      </c>
      <c r="E66" s="85">
        <v>36125.379999999997</v>
      </c>
      <c r="F66" s="85"/>
    </row>
    <row r="67" spans="1:6" x14ac:dyDescent="0.2">
      <c r="A67" s="49" t="s">
        <v>181</v>
      </c>
      <c r="B67" s="49" t="s">
        <v>188</v>
      </c>
      <c r="C67" s="79"/>
      <c r="D67" s="79"/>
      <c r="E67" s="79"/>
      <c r="F67" s="80" t="e">
        <f>(E67*100)/D67</f>
        <v>#DIV/0!</v>
      </c>
    </row>
    <row r="68" spans="1:6" x14ac:dyDescent="0.2">
      <c r="A68" s="50" t="s">
        <v>72</v>
      </c>
      <c r="B68" s="51" t="s">
        <v>73</v>
      </c>
      <c r="C68" s="81">
        <f t="shared" ref="C68:E69" si="2">C69</f>
        <v>200</v>
      </c>
      <c r="D68" s="81">
        <f t="shared" si="2"/>
        <v>200</v>
      </c>
      <c r="E68" s="81">
        <f t="shared" si="2"/>
        <v>869.63</v>
      </c>
      <c r="F68" s="82">
        <f>(E68*100)/D68</f>
        <v>434.815</v>
      </c>
    </row>
    <row r="69" spans="1:6" x14ac:dyDescent="0.2">
      <c r="A69" s="52" t="s">
        <v>89</v>
      </c>
      <c r="B69" s="53" t="s">
        <v>90</v>
      </c>
      <c r="C69" s="83">
        <f t="shared" si="2"/>
        <v>200</v>
      </c>
      <c r="D69" s="83">
        <f t="shared" si="2"/>
        <v>200</v>
      </c>
      <c r="E69" s="83">
        <f t="shared" si="2"/>
        <v>869.63</v>
      </c>
      <c r="F69" s="82">
        <f>(E69*100)/D69</f>
        <v>434.815</v>
      </c>
    </row>
    <row r="70" spans="1:6" x14ac:dyDescent="0.2">
      <c r="A70" s="54" t="s">
        <v>101</v>
      </c>
      <c r="B70" s="55" t="s">
        <v>102</v>
      </c>
      <c r="C70" s="84">
        <f>C71+C72</f>
        <v>200</v>
      </c>
      <c r="D70" s="84">
        <f>D71+D72</f>
        <v>200</v>
      </c>
      <c r="E70" s="84">
        <f>E71+E72</f>
        <v>869.63</v>
      </c>
      <c r="F70" s="84">
        <f>(E70*100)/D70</f>
        <v>434.815</v>
      </c>
    </row>
    <row r="71" spans="1:6" x14ac:dyDescent="0.2">
      <c r="A71" s="56" t="s">
        <v>103</v>
      </c>
      <c r="B71" s="57" t="s">
        <v>104</v>
      </c>
      <c r="C71" s="85">
        <v>200</v>
      </c>
      <c r="D71" s="85">
        <v>200</v>
      </c>
      <c r="E71" s="85">
        <v>869.63</v>
      </c>
      <c r="F71" s="85"/>
    </row>
    <row r="72" spans="1:6" x14ac:dyDescent="0.2">
      <c r="A72" s="56" t="s">
        <v>105</v>
      </c>
      <c r="B72" s="57" t="s">
        <v>106</v>
      </c>
      <c r="C72" s="85">
        <v>0</v>
      </c>
      <c r="D72" s="85">
        <v>0</v>
      </c>
      <c r="E72" s="85">
        <v>0</v>
      </c>
      <c r="F72" s="85"/>
    </row>
    <row r="73" spans="1:6" x14ac:dyDescent="0.2">
      <c r="A73" s="50" t="s">
        <v>50</v>
      </c>
      <c r="B73" s="51" t="s">
        <v>51</v>
      </c>
      <c r="C73" s="81">
        <f t="shared" ref="C73:E75" si="3">C74</f>
        <v>200</v>
      </c>
      <c r="D73" s="81">
        <f t="shared" si="3"/>
        <v>200</v>
      </c>
      <c r="E73" s="81">
        <f t="shared" si="3"/>
        <v>1452.23</v>
      </c>
      <c r="F73" s="82">
        <f>(E73*100)/D73</f>
        <v>726.11500000000001</v>
      </c>
    </row>
    <row r="74" spans="1:6" x14ac:dyDescent="0.2">
      <c r="A74" s="52" t="s">
        <v>58</v>
      </c>
      <c r="B74" s="53" t="s">
        <v>59</v>
      </c>
      <c r="C74" s="83">
        <f t="shared" si="3"/>
        <v>200</v>
      </c>
      <c r="D74" s="83">
        <f t="shared" si="3"/>
        <v>200</v>
      </c>
      <c r="E74" s="83">
        <f t="shared" si="3"/>
        <v>1452.23</v>
      </c>
      <c r="F74" s="82">
        <f>(E74*100)/D74</f>
        <v>726.11500000000001</v>
      </c>
    </row>
    <row r="75" spans="1:6" x14ac:dyDescent="0.2">
      <c r="A75" s="54" t="s">
        <v>60</v>
      </c>
      <c r="B75" s="55" t="s">
        <v>61</v>
      </c>
      <c r="C75" s="84">
        <f t="shared" si="3"/>
        <v>200</v>
      </c>
      <c r="D75" s="84">
        <f t="shared" si="3"/>
        <v>200</v>
      </c>
      <c r="E75" s="84">
        <f t="shared" si="3"/>
        <v>1452.23</v>
      </c>
      <c r="F75" s="84">
        <f>(E75*100)/D75</f>
        <v>726.11500000000001</v>
      </c>
    </row>
    <row r="76" spans="1:6" x14ac:dyDescent="0.2">
      <c r="A76" s="56" t="s">
        <v>62</v>
      </c>
      <c r="B76" s="57" t="s">
        <v>63</v>
      </c>
      <c r="C76" s="85">
        <v>200</v>
      </c>
      <c r="D76" s="85">
        <v>200</v>
      </c>
      <c r="E76" s="85">
        <v>1452.23</v>
      </c>
      <c r="F76" s="85"/>
    </row>
    <row r="77" spans="1:6" x14ac:dyDescent="0.2">
      <c r="A77" s="49" t="s">
        <v>74</v>
      </c>
      <c r="B77" s="49" t="s">
        <v>189</v>
      </c>
      <c r="C77" s="79"/>
      <c r="D77" s="79"/>
      <c r="E77" s="79"/>
      <c r="F77" s="80" t="e">
        <f>(E77*100)/D77</f>
        <v>#DIV/0!</v>
      </c>
    </row>
    <row r="78" spans="1:6" x14ac:dyDescent="0.2">
      <c r="A78" s="50" t="s">
        <v>72</v>
      </c>
      <c r="B78" s="51" t="s">
        <v>73</v>
      </c>
      <c r="C78" s="81">
        <f>C79</f>
        <v>500</v>
      </c>
      <c r="D78" s="81">
        <f>D79</f>
        <v>500</v>
      </c>
      <c r="E78" s="81">
        <f>E79</f>
        <v>2020.94</v>
      </c>
      <c r="F78" s="82">
        <f>(E78*100)/D78</f>
        <v>404.18799999999999</v>
      </c>
    </row>
    <row r="79" spans="1:6" x14ac:dyDescent="0.2">
      <c r="A79" s="52" t="s">
        <v>89</v>
      </c>
      <c r="B79" s="53" t="s">
        <v>90</v>
      </c>
      <c r="C79" s="83">
        <f>C80+C82</f>
        <v>500</v>
      </c>
      <c r="D79" s="83">
        <f>D80+D82</f>
        <v>500</v>
      </c>
      <c r="E79" s="83">
        <f>E80+E82</f>
        <v>2020.94</v>
      </c>
      <c r="F79" s="82">
        <f>(E79*100)/D79</f>
        <v>404.18799999999999</v>
      </c>
    </row>
    <row r="80" spans="1:6" x14ac:dyDescent="0.2">
      <c r="A80" s="54" t="s">
        <v>101</v>
      </c>
      <c r="B80" s="55" t="s">
        <v>102</v>
      </c>
      <c r="C80" s="84">
        <f>C81</f>
        <v>0</v>
      </c>
      <c r="D80" s="84">
        <f>D81</f>
        <v>0</v>
      </c>
      <c r="E80" s="84">
        <f>E81</f>
        <v>365.42</v>
      </c>
      <c r="F80" s="84" t="e">
        <f>(E80*100)/D80</f>
        <v>#DIV/0!</v>
      </c>
    </row>
    <row r="81" spans="1:6" x14ac:dyDescent="0.2">
      <c r="A81" s="56" t="s">
        <v>103</v>
      </c>
      <c r="B81" s="57" t="s">
        <v>104</v>
      </c>
      <c r="C81" s="85">
        <v>0</v>
      </c>
      <c r="D81" s="85">
        <v>0</v>
      </c>
      <c r="E81" s="85">
        <v>365.42</v>
      </c>
      <c r="F81" s="85"/>
    </row>
    <row r="82" spans="1:6" x14ac:dyDescent="0.2">
      <c r="A82" s="54" t="s">
        <v>109</v>
      </c>
      <c r="B82" s="55" t="s">
        <v>110</v>
      </c>
      <c r="C82" s="84">
        <f>C83+C84</f>
        <v>500</v>
      </c>
      <c r="D82" s="84">
        <f>D83+D84</f>
        <v>500</v>
      </c>
      <c r="E82" s="84">
        <f>E83+E84</f>
        <v>1655.52</v>
      </c>
      <c r="F82" s="84">
        <f>(E82*100)/D82</f>
        <v>331.10399999999998</v>
      </c>
    </row>
    <row r="83" spans="1:6" x14ac:dyDescent="0.2">
      <c r="A83" s="56" t="s">
        <v>111</v>
      </c>
      <c r="B83" s="57" t="s">
        <v>112</v>
      </c>
      <c r="C83" s="85">
        <v>0</v>
      </c>
      <c r="D83" s="85">
        <v>0</v>
      </c>
      <c r="E83" s="85">
        <v>518.27</v>
      </c>
      <c r="F83" s="85"/>
    </row>
    <row r="84" spans="1:6" x14ac:dyDescent="0.2">
      <c r="A84" s="56" t="s">
        <v>113</v>
      </c>
      <c r="B84" s="57" t="s">
        <v>114</v>
      </c>
      <c r="C84" s="85">
        <v>500</v>
      </c>
      <c r="D84" s="85">
        <v>500</v>
      </c>
      <c r="E84" s="85">
        <v>1137.25</v>
      </c>
      <c r="F84" s="85"/>
    </row>
    <row r="85" spans="1:6" x14ac:dyDescent="0.2">
      <c r="A85" s="50" t="s">
        <v>50</v>
      </c>
      <c r="B85" s="51" t="s">
        <v>51</v>
      </c>
      <c r="C85" s="81">
        <f t="shared" ref="C85:E87" si="4">C86</f>
        <v>500</v>
      </c>
      <c r="D85" s="81">
        <f t="shared" si="4"/>
        <v>500</v>
      </c>
      <c r="E85" s="81">
        <f t="shared" si="4"/>
        <v>190.01</v>
      </c>
      <c r="F85" s="82">
        <f>(E85*100)/D85</f>
        <v>38.002000000000002</v>
      </c>
    </row>
    <row r="86" spans="1:6" x14ac:dyDescent="0.2">
      <c r="A86" s="52" t="s">
        <v>52</v>
      </c>
      <c r="B86" s="53" t="s">
        <v>53</v>
      </c>
      <c r="C86" s="83">
        <f t="shared" si="4"/>
        <v>500</v>
      </c>
      <c r="D86" s="83">
        <f t="shared" si="4"/>
        <v>500</v>
      </c>
      <c r="E86" s="83">
        <f t="shared" si="4"/>
        <v>190.01</v>
      </c>
      <c r="F86" s="82">
        <f>(E86*100)/D86</f>
        <v>38.002000000000002</v>
      </c>
    </row>
    <row r="87" spans="1:6" x14ac:dyDescent="0.2">
      <c r="A87" s="54" t="s">
        <v>54</v>
      </c>
      <c r="B87" s="55" t="s">
        <v>55</v>
      </c>
      <c r="C87" s="84">
        <f t="shared" si="4"/>
        <v>500</v>
      </c>
      <c r="D87" s="84">
        <f t="shared" si="4"/>
        <v>500</v>
      </c>
      <c r="E87" s="84">
        <f t="shared" si="4"/>
        <v>190.01</v>
      </c>
      <c r="F87" s="84">
        <f>(E87*100)/D87</f>
        <v>38.002000000000002</v>
      </c>
    </row>
    <row r="88" spans="1:6" x14ac:dyDescent="0.2">
      <c r="A88" s="56" t="s">
        <v>56</v>
      </c>
      <c r="B88" s="57" t="s">
        <v>57</v>
      </c>
      <c r="C88" s="85">
        <v>500</v>
      </c>
      <c r="D88" s="85">
        <v>500</v>
      </c>
      <c r="E88" s="85">
        <v>190.01</v>
      </c>
      <c r="F88" s="85"/>
    </row>
    <row r="89" spans="1:6" x14ac:dyDescent="0.2">
      <c r="A89" s="49" t="s">
        <v>182</v>
      </c>
      <c r="B89" s="49" t="s">
        <v>190</v>
      </c>
      <c r="C89" s="79"/>
      <c r="D89" s="79"/>
      <c r="E89" s="79"/>
      <c r="F89" s="80" t="e">
        <f>(E89*100)/D89</f>
        <v>#DIV/0!</v>
      </c>
    </row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s="58" customFormat="1" x14ac:dyDescent="0.2"/>
    <row r="1223" spans="1:3" s="58" customFormat="1" x14ac:dyDescent="0.2"/>
    <row r="1224" spans="1:3" s="58" customFormat="1" x14ac:dyDescent="0.2"/>
    <row r="1225" spans="1:3" s="58" customFormat="1" x14ac:dyDescent="0.2"/>
    <row r="1226" spans="1:3" s="58" customFormat="1" x14ac:dyDescent="0.2"/>
    <row r="1227" spans="1:3" s="58" customFormat="1" x14ac:dyDescent="0.2"/>
    <row r="1228" spans="1:3" s="58" customFormat="1" x14ac:dyDescent="0.2"/>
    <row r="1229" spans="1:3" s="58" customFormat="1" x14ac:dyDescent="0.2"/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Mira Čulo</cp:lastModifiedBy>
  <cp:lastPrinted>2023-07-24T12:33:14Z</cp:lastPrinted>
  <dcterms:created xsi:type="dcterms:W3CDTF">2022-08-12T12:51:27Z</dcterms:created>
  <dcterms:modified xsi:type="dcterms:W3CDTF">2026-03-18T09:59:27Z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