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M:\OPĆINSKI SUD ĐAKOVO 2026\IZVRŠENJE 06-2026 ĐA\"/>
    </mc:Choice>
  </mc:AlternateContent>
  <xr:revisionPtr revIDLastSave="0" documentId="8_{185A09F8-231F-4C31-B390-23681D189E21}" xr6:coauthVersionLast="47" xr6:coauthVersionMax="47" xr10:uidLastSave="{00000000-0000-0000-0000-000000000000}"/>
  <bookViews>
    <workbookView xWindow="-120" yWindow="-120" windowWidth="29040" windowHeight="1572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07" i="15"/>
  <c r="F105" i="15"/>
  <c r="E105" i="15"/>
  <c r="D105" i="15"/>
  <c r="C105" i="15"/>
  <c r="F104" i="15"/>
  <c r="E104" i="15"/>
  <c r="D104" i="15"/>
  <c r="C104" i="15"/>
  <c r="F103" i="15"/>
  <c r="E103" i="15"/>
  <c r="D103" i="15"/>
  <c r="C103" i="15"/>
  <c r="F101" i="15"/>
  <c r="E101" i="15"/>
  <c r="D101" i="15"/>
  <c r="C101" i="15"/>
  <c r="F98" i="15"/>
  <c r="E98" i="15"/>
  <c r="D98" i="15"/>
  <c r="C98" i="15"/>
  <c r="F97" i="15"/>
  <c r="E97" i="15"/>
  <c r="D97" i="15"/>
  <c r="C97" i="15"/>
  <c r="F96" i="15"/>
  <c r="E96" i="15"/>
  <c r="D96" i="15"/>
  <c r="C96" i="15"/>
  <c r="F94" i="15"/>
  <c r="F92" i="15"/>
  <c r="E92" i="15"/>
  <c r="D92" i="15"/>
  <c r="C92" i="15"/>
  <c r="F91" i="15"/>
  <c r="E91" i="15"/>
  <c r="D91" i="15"/>
  <c r="C91" i="15"/>
  <c r="F90" i="15"/>
  <c r="E90" i="15"/>
  <c r="D90" i="15"/>
  <c r="C90" i="15"/>
  <c r="F88" i="15"/>
  <c r="E88" i="15"/>
  <c r="D88" i="15"/>
  <c r="C88" i="15"/>
  <c r="F87" i="15"/>
  <c r="E87" i="15"/>
  <c r="D87" i="15"/>
  <c r="C87" i="15"/>
  <c r="F86" i="15"/>
  <c r="E86" i="15"/>
  <c r="D86" i="15"/>
  <c r="C86" i="15"/>
  <c r="F85" i="15"/>
  <c r="F83" i="15"/>
  <c r="E83" i="15"/>
  <c r="D83" i="15"/>
  <c r="C83" i="15"/>
  <c r="F82" i="15"/>
  <c r="E82" i="15"/>
  <c r="D82" i="15"/>
  <c r="C82" i="15"/>
  <c r="F81" i="15"/>
  <c r="E81" i="15"/>
  <c r="D81" i="15"/>
  <c r="C81" i="15"/>
  <c r="F80" i="15"/>
  <c r="F78" i="15"/>
  <c r="E78" i="15"/>
  <c r="D78" i="15"/>
  <c r="C78" i="15"/>
  <c r="F77" i="15"/>
  <c r="E77" i="15"/>
  <c r="D77" i="15"/>
  <c r="C77" i="15"/>
  <c r="F76" i="15"/>
  <c r="E76" i="15"/>
  <c r="D76" i="15"/>
  <c r="C76" i="15"/>
  <c r="F74" i="15"/>
  <c r="E74" i="15"/>
  <c r="D74" i="15"/>
  <c r="C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9" i="15"/>
  <c r="F66" i="15"/>
  <c r="E66" i="15"/>
  <c r="D66" i="15"/>
  <c r="C66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61" i="15"/>
  <c r="E61" i="15"/>
  <c r="D61" i="15"/>
  <c r="C61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8" i="3"/>
  <c r="K78" i="3"/>
  <c r="L77" i="3"/>
  <c r="K77" i="3"/>
  <c r="J77" i="3"/>
  <c r="I77" i="3"/>
  <c r="H77" i="3"/>
  <c r="G77" i="3"/>
  <c r="L76" i="3"/>
  <c r="K76" i="3"/>
  <c r="J76" i="3"/>
  <c r="I76" i="3"/>
  <c r="H76" i="3"/>
  <c r="G76" i="3"/>
  <c r="L75" i="3"/>
  <c r="K75" i="3"/>
  <c r="L74" i="3"/>
  <c r="K74" i="3"/>
  <c r="J74" i="3"/>
  <c r="I74" i="3"/>
  <c r="H74" i="3"/>
  <c r="G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L70" i="3"/>
  <c r="K70" i="3"/>
  <c r="L69" i="3"/>
  <c r="K69" i="3"/>
  <c r="J69" i="3"/>
  <c r="I69" i="3"/>
  <c r="H69" i="3"/>
  <c r="G69" i="3"/>
  <c r="L68" i="3"/>
  <c r="K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L64" i="3"/>
  <c r="K64" i="3"/>
  <c r="L63" i="3"/>
  <c r="K63" i="3"/>
  <c r="L62" i="3"/>
  <c r="K62" i="3"/>
  <c r="L61" i="3"/>
  <c r="K61" i="3"/>
  <c r="L60" i="3"/>
  <c r="K60" i="3"/>
  <c r="J60" i="3"/>
  <c r="I60" i="3"/>
  <c r="H60" i="3"/>
  <c r="G60" i="3"/>
  <c r="L59" i="3"/>
  <c r="K59" i="3"/>
  <c r="L58" i="3"/>
  <c r="K58" i="3"/>
  <c r="J58" i="3"/>
  <c r="I58" i="3"/>
  <c r="H58" i="3"/>
  <c r="G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J48" i="3"/>
  <c r="I48" i="3"/>
  <c r="H48" i="3"/>
  <c r="G48" i="3"/>
  <c r="L47" i="3"/>
  <c r="K47" i="3"/>
  <c r="L46" i="3"/>
  <c r="K46" i="3"/>
  <c r="L45" i="3"/>
  <c r="K45" i="3"/>
  <c r="L44" i="3"/>
  <c r="K44" i="3"/>
  <c r="L43" i="3"/>
  <c r="K43" i="3"/>
  <c r="L42" i="3"/>
  <c r="K42" i="3"/>
  <c r="J42" i="3"/>
  <c r="I42" i="3"/>
  <c r="H42" i="3"/>
  <c r="G42" i="3"/>
  <c r="L41" i="3"/>
  <c r="K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<sst xmlns="http://schemas.openxmlformats.org/spreadsheetml/2006/main" count="462" uniqueCount="205">
  <si>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</si>
  <si>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</si>
  <si>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</si>
  <si>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</si>
  <si>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</si>
  <si>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</si>
  <si>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</si>
  <si>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</si>
  <si>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</si>
  <si>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</si>
  <si>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</si>
  <si>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</si>
  <si>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</si>
  <si>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</si>
  <si>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</si>
  <si>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</si>
  <si>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</si>
  <si>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</si>
  <si>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</si>
  <si>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</si>
  <si>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</si>
  <si>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</si>
  <si>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</si>
  <si>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</si>
  <si>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</si>
  <si>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</si>
  <si>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</si>
  <si>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</si>
  <si>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</si>
  <si>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</si>
  <si>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</si>
  <si>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</si>
  <si>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</si>
  <si>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</si>
  <si>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</si>
  <si>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</si>
  <si>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</si>
  <si>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</si>
  <si>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</si>
  <si>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</si>
  <si>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</si>
  <si>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</si>
  <si>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</si>
  <si>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</si>
  <si>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</si>
  <si>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</si>
  <si>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</si>
  <si>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</si>
  <si>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</si>
  <si>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</si>
  <si>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</si>
  <si>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</si>
  <si>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</si>
  <si>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</si>
  <si>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</si>
  <si>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</si>
  <si>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</si>
  <si>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</si>
  <si>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</si>
  <si>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</si>
  <si>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</si>
  <si>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</si>
  <si>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</si>
  <si>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</si>
  <si>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</si>
  <si>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</si>
  <si>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</si>
  <si>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</si>
  <si>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</si>
  <si>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</si>
  <si>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</si>
  <si>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</si>
  <si>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</si>
  <si>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</si>
  <si>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</si>
  <si>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</si>
  <si>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</si>
  <si>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</si>
  <si>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</si>
  <si>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</si>
  <si>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</si>
  <si>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</si>
  <si>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</si>
  <si>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</si>
  <si>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</si>
  <si>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</si>
  <si>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</si>
  <si>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</si>
  <si>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</si>
  <si>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</si>
  <si>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</si>
  <si>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</si>
  <si>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</si>
  <si>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</si>
  <si>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</si>
  <si>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</si>
  <si>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</si>
  <si>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</si>
  <si>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</si>
  <si>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</si>
  <si>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</si>
  <si>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</si>
  <si>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</si>
  <si>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</si>
  <si>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</si>
  <si>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</si>
  <si>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</si>
  <si>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</si>
  <si>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</si>
  <si>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</si>
  <si>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</si>
  <si>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</si>
  <si>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</si>
  <si>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</si>
  <si>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</si>
  <si>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</si>
  <si>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</si>
  <si>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</si>
  <si>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</si>
  <si>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</si>
  <si>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</si>
  <si>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</si>
  <si>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</si>
  <si>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</si>
  <si>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</si>
  <si>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</si>
  <si>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</si>
  <si>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</si>
  <si>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</si>
  <si>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</si>
  <si>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</si>
  <si>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</si>
  <si>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</si>
  <si>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</si>
  <si>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</si>
  <si>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</si>
  <si>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</si>
  <si>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</si>
  <si>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</si>
  <si>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</si>
  <si>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</si>
  <si>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</si>
  <si>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</si>
  <si>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</si>
  <si>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</si>
  <si>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</si>
  <si>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</si>
  <si>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</si>
  <si>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</si>
  <si>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</si>
  <si>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</si>
  <si>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</si>
  <si>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</si>
  <si>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</si>
  <si>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</si>
  <si>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</si>
  <si>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</si>
  <si>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</si>
  <si>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</si>
  <si>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</si>
  <si>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</si>
  <si>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</si>
  <si>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</si>
  <si>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</si>
  <si>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</si>
  <si>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</si>
  <si>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</si>
  <si>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</si>
  <si>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</si>
  <si>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</si>
  <si>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</si>
  <si>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</si>
  <si>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</si>
  <si>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</si>
  <si>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</si>
  <si>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</si>
  <si>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</si>
  <si>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</si>
  <si>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</si>
  <si>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</si>
  <si>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</si>
  <si>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</si>
  <si>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</si>
  <si>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50522 ĐAKOVO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</si>
  <si>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</si>
  <si>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</si>
  <si>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</si>
  <si>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</si>
  <si>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</si>
  <si>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</si>
  <si>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2026.*</t>
  </si>
  <si>
    <t>IZVRŠENJE 1.-6.2026.*</t>
  </si>
  <si>
    <t xml:space="preserve">INDEKS**
</t>
  </si>
  <si>
    <t>Opći prihodi i primici</t>
  </si>
  <si>
    <t>Vlastiti prihodi</t>
  </si>
  <si>
    <t>Ostali prihodi za posebne namjene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</si>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</sst>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1210901.6499999999</v>
      </c>
      <c r="H10" s="87">
        <v>2524412</v>
      </c>
      <c r="I10" s="87">
        <v>2524412</v>
      </c>
      <c r="J10" s="87">
        <v>1267048.77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1210901.6499999999</v>
      </c>
      <c r="H12" s="88">
        <f>ROUND(H10+H11,2)</f>
        <v>2524412</v>
      </c>
      <c r="I12" s="88">
        <f>ROUND(I10+I11,2)</f>
        <v>2524412</v>
      </c>
      <c r="J12" s="88">
        <f>ROUND(J10+J11,2)</f>
        <v>1267048.77</v>
      </c>
      <c r="K12" s="89">
        <f>J12/G12*100</f>
        <v>104.636802666839</v>
      </c>
      <c r="L12" s="89">
        <f>J12/I12*100</f>
        <v>50.191837544743102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1202068.3799999999</v>
      </c>
      <c r="H13" s="87">
        <v>2499412</v>
      </c>
      <c r="I13" s="87">
        <v>2499412</v>
      </c>
      <c r="J13" s="87">
        <v>1266289.33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4453.42</v>
      </c>
      <c r="H14" s="87">
        <v>25000</v>
      </c>
      <c r="I14" s="87">
        <v>25000</v>
      </c>
      <c r="J14" s="87">
        <v>4772.9799999999996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1206521.8</v>
      </c>
      <c r="H15" s="88">
        <f>ROUND(H13+H14,2)</f>
        <v>2524412</v>
      </c>
      <c r="I15" s="88">
        <f>ROUND(I13+I14,2)</f>
        <v>2524412</v>
      </c>
      <c r="J15" s="88">
        <f>ROUND(J13+J14,2)</f>
        <v>1271062.31</v>
      </c>
      <c r="K15" s="89">
        <f>J15/G15*100</f>
        <v>105.349303261657</v>
      </c>
      <c r="L15" s="89">
        <f>J15/I15*100</f>
        <v>50.350826647948097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4379.8500000000004</v>
      </c>
      <c r="H16" s="91">
        <f>ROUND(H12-H15,2)</f>
        <v>0</v>
      </c>
      <c r="I16" s="91">
        <f>ROUND(I12-I15,2)</f>
        <v>0</v>
      </c>
      <c r="J16" s="91">
        <f>ROUND(J12-J15,2)</f>
        <v>-4013.54</v>
      </c>
      <c r="K16" s="89">
        <f>J16/G16*100</f>
        <v>-91.636471568660994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7474.11</v>
      </c>
      <c r="H24" s="87"/>
      <c r="I24" s="87"/>
      <c r="J24" s="87">
        <v>7517.79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-7517.79</v>
      </c>
      <c r="H25" s="87"/>
      <c r="I25" s="87"/>
      <c r="J25" s="87">
        <v>-3504.25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-43.68</v>
      </c>
      <c r="H26" s="95">
        <f>ROUND(H24+H25,2)</f>
        <v>0</v>
      </c>
      <c r="I26" s="95">
        <f>ROUND(I24+I25,2)</f>
        <v>0</v>
      </c>
      <c r="J26" s="95">
        <f>ROUND(J24+J25,2)</f>
        <v>4013.54</v>
      </c>
      <c r="K26" s="94">
        <f>J26/G26*100</f>
        <v>-9188.5073260073204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4336.17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>
        <f>J27/G27*100</f>
        <v>0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9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1210901.6499999999</v>
      </c>
      <c r="H10" s="66">
        <f>H11</f>
        <v>2524412</v>
      </c>
      <c r="I10" s="66">
        <f>I11</f>
        <v>2524412</v>
      </c>
      <c r="J10" s="66">
        <f>J11</f>
        <v>1267048.77</v>
      </c>
      <c r="K10" s="70">
        <f t="shared" ref="K10:K21" si="0">(J10*100)/G10</f>
        <v>104.63680266683922</v>
      </c>
      <c r="L10" s="70">
        <f t="shared" ref="L10:L21" si="1">(J10*100)/I10</f>
        <v>50.191837544743095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G12+G15+G18</f>
        <v>1210901.6499999999</v>
      </c>
      <c r="H11" s="66">
        <f>H12+H15+H18</f>
        <v>2524412</v>
      </c>
      <c r="I11" s="66">
        <f>I12+I15+I18</f>
        <v>2524412</v>
      </c>
      <c r="J11" s="66">
        <f>J12+J15+J18</f>
        <v>1267048.77</v>
      </c>
      <c r="K11" s="66">
        <f t="shared" si="0"/>
        <v>104.63680266683922</v>
      </c>
      <c r="L11" s="66">
        <f t="shared" si="1"/>
        <v>50.191837544743095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4379.8500000000004</v>
      </c>
      <c r="H12" s="66">
        <f t="shared" si="2"/>
        <v>11799</v>
      </c>
      <c r="I12" s="66">
        <f t="shared" si="2"/>
        <v>11799</v>
      </c>
      <c r="J12" s="66">
        <f t="shared" si="2"/>
        <v>0</v>
      </c>
      <c r="K12" s="66">
        <f t="shared" si="0"/>
        <v>0</v>
      </c>
      <c r="L12" s="66">
        <f t="shared" si="1"/>
        <v>0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4379.8500000000004</v>
      </c>
      <c r="H13" s="66">
        <f t="shared" si="2"/>
        <v>11799</v>
      </c>
      <c r="I13" s="66">
        <f t="shared" si="2"/>
        <v>11799</v>
      </c>
      <c r="J13" s="66">
        <f t="shared" si="2"/>
        <v>0</v>
      </c>
      <c r="K13" s="66">
        <f t="shared" si="0"/>
        <v>0</v>
      </c>
      <c r="L13" s="66">
        <f t="shared" si="1"/>
        <v>0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4379.8500000000004</v>
      </c>
      <c r="H14" s="67">
        <v>11799</v>
      </c>
      <c r="I14" s="67">
        <v>11799</v>
      </c>
      <c r="J14" s="67">
        <v>0</v>
      </c>
      <c r="K14" s="67">
        <f t="shared" si="0"/>
        <v>0</v>
      </c>
      <c r="L14" s="67">
        <f t="shared" si="1"/>
        <v>0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0</v>
      </c>
      <c r="H15" s="66">
        <f t="shared" si="3"/>
        <v>50</v>
      </c>
      <c r="I15" s="66">
        <f t="shared" si="3"/>
        <v>50</v>
      </c>
      <c r="J15" s="66">
        <f t="shared" si="3"/>
        <v>0</v>
      </c>
      <c r="K15" s="66" t="e">
        <f t="shared" si="0"/>
        <v>#DIV/0!</v>
      </c>
      <c r="L15" s="66">
        <f t="shared" si="1"/>
        <v>0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0</v>
      </c>
      <c r="H16" s="66">
        <f t="shared" si="3"/>
        <v>50</v>
      </c>
      <c r="I16" s="66">
        <f t="shared" si="3"/>
        <v>50</v>
      </c>
      <c r="J16" s="66">
        <f t="shared" si="3"/>
        <v>0</v>
      </c>
      <c r="K16" s="66" t="e">
        <f t="shared" si="0"/>
        <v>#DIV/0!</v>
      </c>
      <c r="L16" s="66">
        <f t="shared" si="1"/>
        <v>0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0</v>
      </c>
      <c r="H17" s="67">
        <v>50</v>
      </c>
      <c r="I17" s="67">
        <v>50</v>
      </c>
      <c r="J17" s="67">
        <v>0</v>
      </c>
      <c r="K17" s="67" t="e">
        <f t="shared" si="0"/>
        <v>#DIV/0!</v>
      </c>
      <c r="L17" s="67">
        <f t="shared" si="1"/>
        <v>0</v>
      </c>
    </row>
    <row r="18" spans="2:12" x14ac:dyDescent="0.25">
      <c r="B18" s="66"/>
      <c r="C18" s="66" t="s">
        <v>64</v>
      </c>
      <c r="D18" s="66"/>
      <c r="E18" s="66"/>
      <c r="F18" s="66" t="s">
        <v>65</v>
      </c>
      <c r="G18" s="66">
        <f>G19</f>
        <v>1206521.7999999998</v>
      </c>
      <c r="H18" s="66">
        <f>H19</f>
        <v>2512563</v>
      </c>
      <c r="I18" s="66">
        <f>I19</f>
        <v>2512563</v>
      </c>
      <c r="J18" s="66">
        <f>J19</f>
        <v>1267048.77</v>
      </c>
      <c r="K18" s="66">
        <f t="shared" si="0"/>
        <v>105.01664951267355</v>
      </c>
      <c r="L18" s="66">
        <f t="shared" si="1"/>
        <v>50.428537314288242</v>
      </c>
    </row>
    <row r="19" spans="2:12" x14ac:dyDescent="0.25">
      <c r="B19" s="66"/>
      <c r="C19" s="66"/>
      <c r="D19" s="66" t="s">
        <v>66</v>
      </c>
      <c r="E19" s="66"/>
      <c r="F19" s="66" t="s">
        <v>67</v>
      </c>
      <c r="G19" s="66">
        <f>G20+G21</f>
        <v>1206521.7999999998</v>
      </c>
      <c r="H19" s="66">
        <f>H20+H21</f>
        <v>2512563</v>
      </c>
      <c r="I19" s="66">
        <f>I20+I21</f>
        <v>2512563</v>
      </c>
      <c r="J19" s="66">
        <f>J20+J21</f>
        <v>1267048.77</v>
      </c>
      <c r="K19" s="66">
        <f t="shared" si="0"/>
        <v>105.01664951267355</v>
      </c>
      <c r="L19" s="66">
        <f t="shared" si="1"/>
        <v>50.428537314288242</v>
      </c>
    </row>
    <row r="20" spans="2:12" x14ac:dyDescent="0.25">
      <c r="B20" s="67"/>
      <c r="C20" s="67"/>
      <c r="D20" s="67"/>
      <c r="E20" s="67" t="s">
        <v>68</v>
      </c>
      <c r="F20" s="67" t="s">
        <v>69</v>
      </c>
      <c r="G20" s="67">
        <v>1202068.3799999999</v>
      </c>
      <c r="H20" s="67">
        <v>2487563</v>
      </c>
      <c r="I20" s="67">
        <v>2487563</v>
      </c>
      <c r="J20" s="67">
        <v>1262275.79</v>
      </c>
      <c r="K20" s="67">
        <f t="shared" si="0"/>
        <v>105.00865100536129</v>
      </c>
      <c r="L20" s="67">
        <f t="shared" si="1"/>
        <v>50.743470215628712</v>
      </c>
    </row>
    <row r="21" spans="2:12" x14ac:dyDescent="0.25">
      <c r="B21" s="67"/>
      <c r="C21" s="67"/>
      <c r="D21" s="67"/>
      <c r="E21" s="67" t="s">
        <v>70</v>
      </c>
      <c r="F21" s="67" t="s">
        <v>71</v>
      </c>
      <c r="G21" s="67">
        <v>4453.42</v>
      </c>
      <c r="H21" s="67">
        <v>25000</v>
      </c>
      <c r="I21" s="67">
        <v>25000</v>
      </c>
      <c r="J21" s="67">
        <v>4772.9799999999996</v>
      </c>
      <c r="K21" s="67">
        <f t="shared" si="0"/>
        <v>107.17560885791144</v>
      </c>
      <c r="L21" s="67">
        <f t="shared" si="1"/>
        <v>19.091919999999998</v>
      </c>
    </row>
    <row r="22" spans="2:12" x14ac:dyDescent="0.25">
      <c r="F22" s="36"/>
    </row>
    <row r="23" spans="2:12" x14ac:dyDescent="0.25">
      <c r="F23" s="36"/>
    </row>
    <row r="24" spans="2:12" ht="36.75" customHeight="1" x14ac:dyDescent="0.25">
      <c r="B24" s="120" t="s">
        <v>3</v>
      </c>
      <c r="C24" s="121"/>
      <c r="D24" s="121"/>
      <c r="E24" s="121"/>
      <c r="F24" s="122"/>
      <c r="G24" s="29" t="s">
        <v>46</v>
      </c>
      <c r="H24" s="29" t="s">
        <v>43</v>
      </c>
      <c r="I24" s="29" t="s">
        <v>44</v>
      </c>
      <c r="J24" s="29" t="s">
        <v>47</v>
      </c>
      <c r="K24" s="29" t="s">
        <v>6</v>
      </c>
      <c r="L24" s="29" t="s">
        <v>22</v>
      </c>
    </row>
    <row r="25" spans="2:12" x14ac:dyDescent="0.25">
      <c r="B25" s="117">
        <v>1</v>
      </c>
      <c r="C25" s="118"/>
      <c r="D25" s="118"/>
      <c r="E25" s="118"/>
      <c r="F25" s="119"/>
      <c r="G25" s="31">
        <v>2</v>
      </c>
      <c r="H25" s="31">
        <v>3</v>
      </c>
      <c r="I25" s="31">
        <v>4</v>
      </c>
      <c r="J25" s="31">
        <v>5</v>
      </c>
      <c r="K25" s="31" t="s">
        <v>13</v>
      </c>
      <c r="L25" s="31" t="s">
        <v>14</v>
      </c>
    </row>
    <row r="26" spans="2:12" x14ac:dyDescent="0.25">
      <c r="B26" s="66"/>
      <c r="C26" s="67"/>
      <c r="D26" s="68"/>
      <c r="E26" s="69"/>
      <c r="F26" s="9" t="s">
        <v>21</v>
      </c>
      <c r="G26" s="66">
        <f>G27+G72</f>
        <v>1206521.7999999998</v>
      </c>
      <c r="H26" s="66">
        <f>H27+H72</f>
        <v>2524412</v>
      </c>
      <c r="I26" s="66">
        <f>I27+I72</f>
        <v>2524412</v>
      </c>
      <c r="J26" s="66">
        <f>J27+J72</f>
        <v>1271062.31</v>
      </c>
      <c r="K26" s="71">
        <f t="shared" ref="K26:K57" si="4">(J26*100)/G26</f>
        <v>105.34930326165679</v>
      </c>
      <c r="L26" s="71">
        <f t="shared" ref="L26:L57" si="5">(J26*100)/I26</f>
        <v>50.350826647948118</v>
      </c>
    </row>
    <row r="27" spans="2:12" x14ac:dyDescent="0.25">
      <c r="B27" s="66" t="s">
        <v>72</v>
      </c>
      <c r="C27" s="66"/>
      <c r="D27" s="66"/>
      <c r="E27" s="66"/>
      <c r="F27" s="66" t="s">
        <v>73</v>
      </c>
      <c r="G27" s="66">
        <f>G28+G36+G66</f>
        <v>1202068.3799999999</v>
      </c>
      <c r="H27" s="66">
        <f>H28+H36+H66</f>
        <v>2499412</v>
      </c>
      <c r="I27" s="66">
        <f>I28+I36+I66</f>
        <v>2499412</v>
      </c>
      <c r="J27" s="66">
        <f>J28+J36+J66</f>
        <v>1266289.33</v>
      </c>
      <c r="K27" s="66">
        <f t="shared" si="4"/>
        <v>105.34253716914175</v>
      </c>
      <c r="L27" s="66">
        <f t="shared" si="5"/>
        <v>50.663489252672228</v>
      </c>
    </row>
    <row r="28" spans="2:12" x14ac:dyDescent="0.25">
      <c r="B28" s="66"/>
      <c r="C28" s="66" t="s">
        <v>74</v>
      </c>
      <c r="D28" s="66"/>
      <c r="E28" s="66"/>
      <c r="F28" s="66" t="s">
        <v>75</v>
      </c>
      <c r="G28" s="66">
        <f>G29+G32+G34</f>
        <v>1079734.5399999998</v>
      </c>
      <c r="H28" s="66">
        <f>H29+H32+H34</f>
        <v>2214276</v>
      </c>
      <c r="I28" s="66">
        <f>I29+I32+I34</f>
        <v>2214276</v>
      </c>
      <c r="J28" s="66">
        <f>J29+J32+J34</f>
        <v>1129131.43</v>
      </c>
      <c r="K28" s="66">
        <f t="shared" si="4"/>
        <v>104.57491060719427</v>
      </c>
      <c r="L28" s="66">
        <f t="shared" si="5"/>
        <v>50.993256034929701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G30+G31</f>
        <v>891932.41999999993</v>
      </c>
      <c r="H29" s="66">
        <f>H30+H31</f>
        <v>1865334</v>
      </c>
      <c r="I29" s="66">
        <f>I30+I31</f>
        <v>1865334</v>
      </c>
      <c r="J29" s="66">
        <f>J30+J31</f>
        <v>939076.11</v>
      </c>
      <c r="K29" s="66">
        <f t="shared" si="4"/>
        <v>105.28556748727668</v>
      </c>
      <c r="L29" s="66">
        <f t="shared" si="5"/>
        <v>50.343590477630279</v>
      </c>
    </row>
    <row r="30" spans="2:12" x14ac:dyDescent="0.25">
      <c r="B30" s="67"/>
      <c r="C30" s="67"/>
      <c r="D30" s="67"/>
      <c r="E30" s="67" t="s">
        <v>78</v>
      </c>
      <c r="F30" s="67" t="s">
        <v>79</v>
      </c>
      <c r="G30" s="67">
        <v>889011.21</v>
      </c>
      <c r="H30" s="67">
        <v>1851754</v>
      </c>
      <c r="I30" s="67">
        <v>1851754</v>
      </c>
      <c r="J30" s="67">
        <v>937065.27</v>
      </c>
      <c r="K30" s="67">
        <f t="shared" si="4"/>
        <v>105.40533791469289</v>
      </c>
      <c r="L30" s="67">
        <f t="shared" si="5"/>
        <v>50.604198505849048</v>
      </c>
    </row>
    <row r="31" spans="2:12" x14ac:dyDescent="0.25">
      <c r="B31" s="67"/>
      <c r="C31" s="67"/>
      <c r="D31" s="67"/>
      <c r="E31" s="67" t="s">
        <v>80</v>
      </c>
      <c r="F31" s="67" t="s">
        <v>81</v>
      </c>
      <c r="G31" s="67">
        <v>2921.21</v>
      </c>
      <c r="H31" s="67">
        <v>13580</v>
      </c>
      <c r="I31" s="67">
        <v>13580</v>
      </c>
      <c r="J31" s="67">
        <v>2010.84</v>
      </c>
      <c r="K31" s="67">
        <f t="shared" si="4"/>
        <v>68.835859113175701</v>
      </c>
      <c r="L31" s="67">
        <f t="shared" si="5"/>
        <v>14.807363770250369</v>
      </c>
    </row>
    <row r="32" spans="2:12" x14ac:dyDescent="0.25">
      <c r="B32" s="66"/>
      <c r="C32" s="66"/>
      <c r="D32" s="66" t="s">
        <v>82</v>
      </c>
      <c r="E32" s="66"/>
      <c r="F32" s="66" t="s">
        <v>83</v>
      </c>
      <c r="G32" s="66">
        <f>G33</f>
        <v>40633.32</v>
      </c>
      <c r="H32" s="66">
        <f>H33</f>
        <v>77000</v>
      </c>
      <c r="I32" s="66">
        <f>I33</f>
        <v>77000</v>
      </c>
      <c r="J32" s="66">
        <f>J33</f>
        <v>35107.699999999997</v>
      </c>
      <c r="K32" s="66">
        <f t="shared" si="4"/>
        <v>86.401258868337607</v>
      </c>
      <c r="L32" s="66">
        <f t="shared" si="5"/>
        <v>45.594415584415586</v>
      </c>
    </row>
    <row r="33" spans="2:12" x14ac:dyDescent="0.25">
      <c r="B33" s="67"/>
      <c r="C33" s="67"/>
      <c r="D33" s="67"/>
      <c r="E33" s="67" t="s">
        <v>84</v>
      </c>
      <c r="F33" s="67" t="s">
        <v>83</v>
      </c>
      <c r="G33" s="67">
        <v>40633.32</v>
      </c>
      <c r="H33" s="67">
        <v>77000</v>
      </c>
      <c r="I33" s="67">
        <v>77000</v>
      </c>
      <c r="J33" s="67">
        <v>35107.699999999997</v>
      </c>
      <c r="K33" s="67">
        <f t="shared" si="4"/>
        <v>86.401258868337607</v>
      </c>
      <c r="L33" s="67">
        <f t="shared" si="5"/>
        <v>45.594415584415586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</f>
        <v>147168.79999999999</v>
      </c>
      <c r="H34" s="66">
        <f>H35</f>
        <v>271942</v>
      </c>
      <c r="I34" s="66">
        <f>I35</f>
        <v>271942</v>
      </c>
      <c r="J34" s="66">
        <f>J35</f>
        <v>154947.62</v>
      </c>
      <c r="K34" s="66">
        <f t="shared" si="4"/>
        <v>105.28564478340519</v>
      </c>
      <c r="L34" s="66">
        <f t="shared" si="5"/>
        <v>56.978186525067848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147168.79999999999</v>
      </c>
      <c r="H35" s="67">
        <v>271942</v>
      </c>
      <c r="I35" s="67">
        <v>271942</v>
      </c>
      <c r="J35" s="67">
        <v>154947.62</v>
      </c>
      <c r="K35" s="67">
        <f t="shared" si="4"/>
        <v>105.28564478340519</v>
      </c>
      <c r="L35" s="67">
        <f t="shared" si="5"/>
        <v>56.978186525067848</v>
      </c>
    </row>
    <row r="36" spans="2:12" x14ac:dyDescent="0.25">
      <c r="B36" s="66"/>
      <c r="C36" s="66" t="s">
        <v>89</v>
      </c>
      <c r="D36" s="66"/>
      <c r="E36" s="66"/>
      <c r="F36" s="66" t="s">
        <v>90</v>
      </c>
      <c r="G36" s="66">
        <f>G37+G42+G48+G58+G60</f>
        <v>120065.38</v>
      </c>
      <c r="H36" s="66">
        <f>H37+H42+H48+H58+H60</f>
        <v>280249</v>
      </c>
      <c r="I36" s="66">
        <f>I37+I42+I48+I58+I60</f>
        <v>280249</v>
      </c>
      <c r="J36" s="66">
        <f>J37+J42+J48+J58+J60</f>
        <v>135201.79</v>
      </c>
      <c r="K36" s="66">
        <f t="shared" si="4"/>
        <v>112.60680639165095</v>
      </c>
      <c r="L36" s="66">
        <f t="shared" si="5"/>
        <v>48.243451359326883</v>
      </c>
    </row>
    <row r="37" spans="2:12" x14ac:dyDescent="0.25">
      <c r="B37" s="66"/>
      <c r="C37" s="66"/>
      <c r="D37" s="66" t="s">
        <v>91</v>
      </c>
      <c r="E37" s="66"/>
      <c r="F37" s="66" t="s">
        <v>92</v>
      </c>
      <c r="G37" s="66">
        <f>G38+G39+G40+G41</f>
        <v>18483.870000000003</v>
      </c>
      <c r="H37" s="66">
        <f>H38+H39+H40+H41</f>
        <v>45250</v>
      </c>
      <c r="I37" s="66">
        <f>I38+I39+I40+I41</f>
        <v>45250</v>
      </c>
      <c r="J37" s="66">
        <f>J38+J39+J40+J41</f>
        <v>21957.02</v>
      </c>
      <c r="K37" s="66">
        <f t="shared" si="4"/>
        <v>118.79016677784466</v>
      </c>
      <c r="L37" s="66">
        <f t="shared" si="5"/>
        <v>48.523801104972378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908.7</v>
      </c>
      <c r="H38" s="67">
        <v>3100</v>
      </c>
      <c r="I38" s="67">
        <v>3100</v>
      </c>
      <c r="J38" s="67">
        <v>240</v>
      </c>
      <c r="K38" s="67">
        <f t="shared" si="4"/>
        <v>26.411356883459888</v>
      </c>
      <c r="L38" s="67">
        <f t="shared" si="5"/>
        <v>7.741935483870968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17374.97</v>
      </c>
      <c r="H39" s="67">
        <v>40000</v>
      </c>
      <c r="I39" s="67">
        <v>40000</v>
      </c>
      <c r="J39" s="67">
        <v>21262.02</v>
      </c>
      <c r="K39" s="67">
        <f t="shared" si="4"/>
        <v>122.37154941850258</v>
      </c>
      <c r="L39" s="67">
        <f t="shared" si="5"/>
        <v>53.155050000000003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200.2</v>
      </c>
      <c r="H40" s="67">
        <v>2000</v>
      </c>
      <c r="I40" s="67">
        <v>2000</v>
      </c>
      <c r="J40" s="67">
        <v>455</v>
      </c>
      <c r="K40" s="67">
        <f t="shared" si="4"/>
        <v>227.27272727272728</v>
      </c>
      <c r="L40" s="67">
        <f t="shared" si="5"/>
        <v>22.75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0</v>
      </c>
      <c r="H41" s="67">
        <v>150</v>
      </c>
      <c r="I41" s="67">
        <v>150</v>
      </c>
      <c r="J41" s="67">
        <v>0</v>
      </c>
      <c r="K41" s="67" t="e">
        <f t="shared" si="4"/>
        <v>#DIV/0!</v>
      </c>
      <c r="L41" s="67">
        <f t="shared" si="5"/>
        <v>0</v>
      </c>
    </row>
    <row r="42" spans="2:12" x14ac:dyDescent="0.25">
      <c r="B42" s="66"/>
      <c r="C42" s="66"/>
      <c r="D42" s="66" t="s">
        <v>101</v>
      </c>
      <c r="E42" s="66"/>
      <c r="F42" s="66" t="s">
        <v>102</v>
      </c>
      <c r="G42" s="66">
        <f>G43+G44+G45+G46+G47</f>
        <v>27903.880000000005</v>
      </c>
      <c r="H42" s="66">
        <f>H43+H44+H45+H46+H47</f>
        <v>70000</v>
      </c>
      <c r="I42" s="66">
        <f>I43+I44+I45+I46+I47</f>
        <v>70000</v>
      </c>
      <c r="J42" s="66">
        <f>J43+J44+J45+J46+J47</f>
        <v>22326.06</v>
      </c>
      <c r="K42" s="66">
        <f t="shared" si="4"/>
        <v>80.010593508859685</v>
      </c>
      <c r="L42" s="66">
        <f t="shared" si="5"/>
        <v>31.894371428571429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14586.86</v>
      </c>
      <c r="H43" s="67">
        <v>30000</v>
      </c>
      <c r="I43" s="67">
        <v>30000</v>
      </c>
      <c r="J43" s="67">
        <v>9287.66</v>
      </c>
      <c r="K43" s="67">
        <f t="shared" si="4"/>
        <v>63.671413861516456</v>
      </c>
      <c r="L43" s="67">
        <f t="shared" si="5"/>
        <v>30.958866666666665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13097.87</v>
      </c>
      <c r="H44" s="67">
        <v>35000</v>
      </c>
      <c r="I44" s="67">
        <v>35000</v>
      </c>
      <c r="J44" s="67">
        <v>12447.43</v>
      </c>
      <c r="K44" s="67">
        <f t="shared" si="4"/>
        <v>95.034001711728692</v>
      </c>
      <c r="L44" s="67">
        <f t="shared" si="5"/>
        <v>35.564085714285717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219.15</v>
      </c>
      <c r="H45" s="67">
        <v>2000</v>
      </c>
      <c r="I45" s="67">
        <v>2000</v>
      </c>
      <c r="J45" s="67">
        <v>18.27</v>
      </c>
      <c r="K45" s="67">
        <f t="shared" si="4"/>
        <v>8.3367556468172488</v>
      </c>
      <c r="L45" s="67">
        <f t="shared" si="5"/>
        <v>0.91349999999999998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0</v>
      </c>
      <c r="H46" s="67">
        <v>2500</v>
      </c>
      <c r="I46" s="67">
        <v>2500</v>
      </c>
      <c r="J46" s="67">
        <v>572.70000000000005</v>
      </c>
      <c r="K46" s="67" t="e">
        <f t="shared" si="4"/>
        <v>#DIV/0!</v>
      </c>
      <c r="L46" s="67">
        <f t="shared" si="5"/>
        <v>22.908000000000001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0</v>
      </c>
      <c r="H47" s="67">
        <v>500</v>
      </c>
      <c r="I47" s="67">
        <v>500</v>
      </c>
      <c r="J47" s="67">
        <v>0</v>
      </c>
      <c r="K47" s="67" t="e">
        <f t="shared" si="4"/>
        <v>#DIV/0!</v>
      </c>
      <c r="L47" s="67">
        <f t="shared" si="5"/>
        <v>0</v>
      </c>
    </row>
    <row r="48" spans="2:12" x14ac:dyDescent="0.25">
      <c r="B48" s="66"/>
      <c r="C48" s="66"/>
      <c r="D48" s="66" t="s">
        <v>113</v>
      </c>
      <c r="E48" s="66"/>
      <c r="F48" s="66" t="s">
        <v>114</v>
      </c>
      <c r="G48" s="66">
        <f>G49+G50+G51+G52+G53+G54+G55+G56+G57</f>
        <v>69585.38</v>
      </c>
      <c r="H48" s="66">
        <f>H49+H50+H51+H52+H53+H54+H55+H56+H57</f>
        <v>142250</v>
      </c>
      <c r="I48" s="66">
        <f>I49+I50+I51+I52+I53+I54+I55+I56+I57</f>
        <v>142250</v>
      </c>
      <c r="J48" s="66">
        <f>J49+J50+J51+J52+J53+J54+J55+J56+J57</f>
        <v>82292.78</v>
      </c>
      <c r="K48" s="66">
        <f t="shared" si="4"/>
        <v>118.26159460507364</v>
      </c>
      <c r="L48" s="66">
        <f t="shared" si="5"/>
        <v>57.850811950790863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48889.9</v>
      </c>
      <c r="H49" s="67">
        <v>82323</v>
      </c>
      <c r="I49" s="67">
        <v>82323</v>
      </c>
      <c r="J49" s="67">
        <v>54597.33</v>
      </c>
      <c r="K49" s="67">
        <f t="shared" si="4"/>
        <v>111.67404719584208</v>
      </c>
      <c r="L49" s="67">
        <f t="shared" si="5"/>
        <v>66.320870230676718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6609.78</v>
      </c>
      <c r="H50" s="67">
        <v>12000</v>
      </c>
      <c r="I50" s="67">
        <v>12000</v>
      </c>
      <c r="J50" s="67">
        <v>9444.85</v>
      </c>
      <c r="K50" s="67">
        <f t="shared" si="4"/>
        <v>142.89204784425505</v>
      </c>
      <c r="L50" s="67">
        <f t="shared" si="5"/>
        <v>78.70708333333333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0</v>
      </c>
      <c r="H51" s="67">
        <v>1000</v>
      </c>
      <c r="I51" s="67">
        <v>1000</v>
      </c>
      <c r="J51" s="67">
        <v>235</v>
      </c>
      <c r="K51" s="67" t="e">
        <f t="shared" si="4"/>
        <v>#DIV/0!</v>
      </c>
      <c r="L51" s="67">
        <f t="shared" si="5"/>
        <v>23.5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3464.93</v>
      </c>
      <c r="H52" s="67">
        <v>8200</v>
      </c>
      <c r="I52" s="67">
        <v>8200</v>
      </c>
      <c r="J52" s="67">
        <v>3685.76</v>
      </c>
      <c r="K52" s="67">
        <f t="shared" si="4"/>
        <v>106.37328892647183</v>
      </c>
      <c r="L52" s="67">
        <f t="shared" si="5"/>
        <v>44.948292682926827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3743.75</v>
      </c>
      <c r="H53" s="67">
        <v>10000</v>
      </c>
      <c r="I53" s="67">
        <v>10000</v>
      </c>
      <c r="J53" s="67">
        <v>4056.18</v>
      </c>
      <c r="K53" s="67">
        <f t="shared" si="4"/>
        <v>108.34537562604341</v>
      </c>
      <c r="L53" s="67">
        <f t="shared" si="5"/>
        <v>40.561799999999998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0</v>
      </c>
      <c r="H54" s="67">
        <v>10000</v>
      </c>
      <c r="I54" s="67">
        <v>10000</v>
      </c>
      <c r="J54" s="67">
        <v>135</v>
      </c>
      <c r="K54" s="67" t="e">
        <f t="shared" si="4"/>
        <v>#DIV/0!</v>
      </c>
      <c r="L54" s="67">
        <f t="shared" si="5"/>
        <v>1.35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5757.82</v>
      </c>
      <c r="H55" s="67">
        <v>15200</v>
      </c>
      <c r="I55" s="67">
        <v>15200</v>
      </c>
      <c r="J55" s="67">
        <v>9170.59</v>
      </c>
      <c r="K55" s="67">
        <f t="shared" si="4"/>
        <v>159.27191193889354</v>
      </c>
      <c r="L55" s="67">
        <f t="shared" si="5"/>
        <v>60.332828947368419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9.9600000000000009</v>
      </c>
      <c r="H56" s="67">
        <v>27</v>
      </c>
      <c r="I56" s="67">
        <v>27</v>
      </c>
      <c r="J56" s="67">
        <v>9.9600000000000009</v>
      </c>
      <c r="K56" s="67">
        <f t="shared" si="4"/>
        <v>99.999999999999986</v>
      </c>
      <c r="L56" s="67">
        <f t="shared" si="5"/>
        <v>36.888888888888886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1109.24</v>
      </c>
      <c r="H57" s="67">
        <v>3500</v>
      </c>
      <c r="I57" s="67">
        <v>3500</v>
      </c>
      <c r="J57" s="67">
        <v>958.11</v>
      </c>
      <c r="K57" s="67">
        <f t="shared" si="4"/>
        <v>86.375356099671848</v>
      </c>
      <c r="L57" s="67">
        <f t="shared" si="5"/>
        <v>27.374571428571429</v>
      </c>
    </row>
    <row r="58" spans="2:12" x14ac:dyDescent="0.25">
      <c r="B58" s="66"/>
      <c r="C58" s="66"/>
      <c r="D58" s="66" t="s">
        <v>133</v>
      </c>
      <c r="E58" s="66"/>
      <c r="F58" s="66" t="s">
        <v>134</v>
      </c>
      <c r="G58" s="66">
        <f>G59</f>
        <v>50</v>
      </c>
      <c r="H58" s="66">
        <f>H59</f>
        <v>1000</v>
      </c>
      <c r="I58" s="66">
        <f>I59</f>
        <v>1000</v>
      </c>
      <c r="J58" s="66">
        <f>J59</f>
        <v>215.98</v>
      </c>
      <c r="K58" s="66">
        <f t="shared" ref="K58:K89" si="6">(J58*100)/G58</f>
        <v>431.96</v>
      </c>
      <c r="L58" s="66">
        <f t="shared" ref="L58:L78" si="7">(J58*100)/I58</f>
        <v>21.597999999999999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50</v>
      </c>
      <c r="H59" s="67">
        <v>1000</v>
      </c>
      <c r="I59" s="67">
        <v>1000</v>
      </c>
      <c r="J59" s="67">
        <v>215.98</v>
      </c>
      <c r="K59" s="67">
        <f t="shared" si="6"/>
        <v>431.96</v>
      </c>
      <c r="L59" s="67">
        <f t="shared" si="7"/>
        <v>21.597999999999999</v>
      </c>
    </row>
    <row r="60" spans="2:12" x14ac:dyDescent="0.25">
      <c r="B60" s="66"/>
      <c r="C60" s="66"/>
      <c r="D60" s="66" t="s">
        <v>137</v>
      </c>
      <c r="E60" s="66"/>
      <c r="F60" s="66" t="s">
        <v>138</v>
      </c>
      <c r="G60" s="66">
        <f>G61+G62+G63+G64+G65</f>
        <v>4042.2500000000005</v>
      </c>
      <c r="H60" s="66">
        <f>H61+H62+H63+H64+H65</f>
        <v>21749</v>
      </c>
      <c r="I60" s="66">
        <f>I61+I62+I63+I64+I65</f>
        <v>21749</v>
      </c>
      <c r="J60" s="66">
        <f>J61+J62+J63+J64+J65</f>
        <v>8409.9499999999989</v>
      </c>
      <c r="K60" s="66">
        <f t="shared" si="6"/>
        <v>208.05120910384065</v>
      </c>
      <c r="L60" s="66">
        <f t="shared" si="7"/>
        <v>38.668214630557728</v>
      </c>
    </row>
    <row r="61" spans="2:12" x14ac:dyDescent="0.25">
      <c r="B61" s="67"/>
      <c r="C61" s="67"/>
      <c r="D61" s="67"/>
      <c r="E61" s="67" t="s">
        <v>139</v>
      </c>
      <c r="F61" s="67" t="s">
        <v>140</v>
      </c>
      <c r="G61" s="67">
        <v>0</v>
      </c>
      <c r="H61" s="67">
        <v>11999</v>
      </c>
      <c r="I61" s="67">
        <v>11999</v>
      </c>
      <c r="J61" s="67">
        <v>4013.54</v>
      </c>
      <c r="K61" s="67" t="e">
        <f t="shared" si="6"/>
        <v>#DIV/0!</v>
      </c>
      <c r="L61" s="67">
        <f t="shared" si="7"/>
        <v>33.448954079506628</v>
      </c>
    </row>
    <row r="62" spans="2:12" x14ac:dyDescent="0.25">
      <c r="B62" s="67"/>
      <c r="C62" s="67"/>
      <c r="D62" s="67"/>
      <c r="E62" s="67" t="s">
        <v>141</v>
      </c>
      <c r="F62" s="67" t="s">
        <v>142</v>
      </c>
      <c r="G62" s="67">
        <v>1442.52</v>
      </c>
      <c r="H62" s="67">
        <v>2500</v>
      </c>
      <c r="I62" s="67">
        <v>2500</v>
      </c>
      <c r="J62" s="67">
        <v>1458.45</v>
      </c>
      <c r="K62" s="67">
        <f t="shared" si="6"/>
        <v>101.10431744447217</v>
      </c>
      <c r="L62" s="67">
        <f t="shared" si="7"/>
        <v>58.338000000000001</v>
      </c>
    </row>
    <row r="63" spans="2:12" x14ac:dyDescent="0.25">
      <c r="B63" s="67"/>
      <c r="C63" s="67"/>
      <c r="D63" s="67"/>
      <c r="E63" s="67" t="s">
        <v>143</v>
      </c>
      <c r="F63" s="67" t="s">
        <v>144</v>
      </c>
      <c r="G63" s="67">
        <v>3.07</v>
      </c>
      <c r="H63" s="67">
        <v>550</v>
      </c>
      <c r="I63" s="67">
        <v>550</v>
      </c>
      <c r="J63" s="67">
        <v>0</v>
      </c>
      <c r="K63" s="67">
        <f t="shared" si="6"/>
        <v>0</v>
      </c>
      <c r="L63" s="67">
        <f t="shared" si="7"/>
        <v>0</v>
      </c>
    </row>
    <row r="64" spans="2:12" x14ac:dyDescent="0.25">
      <c r="B64" s="67"/>
      <c r="C64" s="67"/>
      <c r="D64" s="67"/>
      <c r="E64" s="67" t="s">
        <v>145</v>
      </c>
      <c r="F64" s="67" t="s">
        <v>146</v>
      </c>
      <c r="G64" s="67">
        <v>2467.2600000000002</v>
      </c>
      <c r="H64" s="67">
        <v>6000</v>
      </c>
      <c r="I64" s="67">
        <v>6000</v>
      </c>
      <c r="J64" s="67">
        <v>2679.16</v>
      </c>
      <c r="K64" s="67">
        <f t="shared" si="6"/>
        <v>108.58847466420238</v>
      </c>
      <c r="L64" s="67">
        <f t="shared" si="7"/>
        <v>44.652666666666669</v>
      </c>
    </row>
    <row r="65" spans="2:12" x14ac:dyDescent="0.25">
      <c r="B65" s="67"/>
      <c r="C65" s="67"/>
      <c r="D65" s="67"/>
      <c r="E65" s="67" t="s">
        <v>147</v>
      </c>
      <c r="F65" s="67" t="s">
        <v>138</v>
      </c>
      <c r="G65" s="67">
        <v>129.4</v>
      </c>
      <c r="H65" s="67">
        <v>700</v>
      </c>
      <c r="I65" s="67">
        <v>700</v>
      </c>
      <c r="J65" s="67">
        <v>258.8</v>
      </c>
      <c r="K65" s="67">
        <f t="shared" si="6"/>
        <v>200</v>
      </c>
      <c r="L65" s="67">
        <f t="shared" si="7"/>
        <v>36.971428571428568</v>
      </c>
    </row>
    <row r="66" spans="2:12" x14ac:dyDescent="0.25">
      <c r="B66" s="66"/>
      <c r="C66" s="66" t="s">
        <v>148</v>
      </c>
      <c r="D66" s="66"/>
      <c r="E66" s="66"/>
      <c r="F66" s="66" t="s">
        <v>149</v>
      </c>
      <c r="G66" s="66">
        <f>G67+G69</f>
        <v>2268.46</v>
      </c>
      <c r="H66" s="66">
        <f>H67+H69</f>
        <v>4887</v>
      </c>
      <c r="I66" s="66">
        <f>I67+I69</f>
        <v>4887</v>
      </c>
      <c r="J66" s="66">
        <f>J67+J69</f>
        <v>1956.11</v>
      </c>
      <c r="K66" s="66">
        <f t="shared" si="6"/>
        <v>86.230746850286096</v>
      </c>
      <c r="L66" s="66">
        <f t="shared" si="7"/>
        <v>40.026805811336196</v>
      </c>
    </row>
    <row r="67" spans="2:12" x14ac:dyDescent="0.25">
      <c r="B67" s="66"/>
      <c r="C67" s="66"/>
      <c r="D67" s="66" t="s">
        <v>150</v>
      </c>
      <c r="E67" s="66"/>
      <c r="F67" s="66" t="s">
        <v>151</v>
      </c>
      <c r="G67" s="66">
        <f>G68</f>
        <v>1514.66</v>
      </c>
      <c r="H67" s="66">
        <f>H68</f>
        <v>3100</v>
      </c>
      <c r="I67" s="66">
        <f>I68</f>
        <v>3100</v>
      </c>
      <c r="J67" s="66">
        <f>J68</f>
        <v>1195.0999999999999</v>
      </c>
      <c r="K67" s="66">
        <f t="shared" si="6"/>
        <v>78.902195872340982</v>
      </c>
      <c r="L67" s="66">
        <f t="shared" si="7"/>
        <v>38.551612903225809</v>
      </c>
    </row>
    <row r="68" spans="2:12" x14ac:dyDescent="0.25">
      <c r="B68" s="67"/>
      <c r="C68" s="67"/>
      <c r="D68" s="67"/>
      <c r="E68" s="67" t="s">
        <v>152</v>
      </c>
      <c r="F68" s="67" t="s">
        <v>153</v>
      </c>
      <c r="G68" s="67">
        <v>1514.66</v>
      </c>
      <c r="H68" s="67">
        <v>3100</v>
      </c>
      <c r="I68" s="67">
        <v>3100</v>
      </c>
      <c r="J68" s="67">
        <v>1195.0999999999999</v>
      </c>
      <c r="K68" s="67">
        <f t="shared" si="6"/>
        <v>78.902195872340982</v>
      </c>
      <c r="L68" s="67">
        <f t="shared" si="7"/>
        <v>38.551612903225809</v>
      </c>
    </row>
    <row r="69" spans="2:12" x14ac:dyDescent="0.25">
      <c r="B69" s="66"/>
      <c r="C69" s="66"/>
      <c r="D69" s="66" t="s">
        <v>154</v>
      </c>
      <c r="E69" s="66"/>
      <c r="F69" s="66" t="s">
        <v>155</v>
      </c>
      <c r="G69" s="66">
        <f>G70+G71</f>
        <v>753.8</v>
      </c>
      <c r="H69" s="66">
        <f>H70+H71</f>
        <v>1787</v>
      </c>
      <c r="I69" s="66">
        <f>I70+I71</f>
        <v>1787</v>
      </c>
      <c r="J69" s="66">
        <f>J70+J71</f>
        <v>761.01</v>
      </c>
      <c r="K69" s="66">
        <f t="shared" si="6"/>
        <v>100.95648713186522</v>
      </c>
      <c r="L69" s="66">
        <f t="shared" si="7"/>
        <v>42.585898153329602</v>
      </c>
    </row>
    <row r="70" spans="2:12" x14ac:dyDescent="0.25">
      <c r="B70" s="67"/>
      <c r="C70" s="67"/>
      <c r="D70" s="67"/>
      <c r="E70" s="67" t="s">
        <v>156</v>
      </c>
      <c r="F70" s="67" t="s">
        <v>157</v>
      </c>
      <c r="G70" s="67">
        <v>750</v>
      </c>
      <c r="H70" s="67">
        <v>1720</v>
      </c>
      <c r="I70" s="67">
        <v>1720</v>
      </c>
      <c r="J70" s="67">
        <v>750</v>
      </c>
      <c r="K70" s="67">
        <f t="shared" si="6"/>
        <v>100</v>
      </c>
      <c r="L70" s="67">
        <f t="shared" si="7"/>
        <v>43.604651162790695</v>
      </c>
    </row>
    <row r="71" spans="2:12" x14ac:dyDescent="0.25">
      <c r="B71" s="67"/>
      <c r="C71" s="67"/>
      <c r="D71" s="67"/>
      <c r="E71" s="67" t="s">
        <v>158</v>
      </c>
      <c r="F71" s="67" t="s">
        <v>159</v>
      </c>
      <c r="G71" s="67">
        <v>3.8</v>
      </c>
      <c r="H71" s="67">
        <v>67</v>
      </c>
      <c r="I71" s="67">
        <v>67</v>
      </c>
      <c r="J71" s="67">
        <v>11.01</v>
      </c>
      <c r="K71" s="67">
        <f t="shared" si="6"/>
        <v>289.73684210526318</v>
      </c>
      <c r="L71" s="67">
        <f t="shared" si="7"/>
        <v>16.432835820895523</v>
      </c>
    </row>
    <row r="72" spans="2:12" x14ac:dyDescent="0.25">
      <c r="B72" s="66" t="s">
        <v>160</v>
      </c>
      <c r="C72" s="66"/>
      <c r="D72" s="66"/>
      <c r="E72" s="66"/>
      <c r="F72" s="66" t="s">
        <v>161</v>
      </c>
      <c r="G72" s="66">
        <f>G73+G76</f>
        <v>4453.42</v>
      </c>
      <c r="H72" s="66">
        <f>H73+H76</f>
        <v>25000</v>
      </c>
      <c r="I72" s="66">
        <f>I73+I76</f>
        <v>25000</v>
      </c>
      <c r="J72" s="66">
        <f>J73+J76</f>
        <v>4772.9799999999996</v>
      </c>
      <c r="K72" s="66">
        <f t="shared" si="6"/>
        <v>107.17560885791144</v>
      </c>
      <c r="L72" s="66">
        <f t="shared" si="7"/>
        <v>19.091919999999998</v>
      </c>
    </row>
    <row r="73" spans="2:12" x14ac:dyDescent="0.25">
      <c r="B73" s="66"/>
      <c r="C73" s="66" t="s">
        <v>162</v>
      </c>
      <c r="D73" s="66"/>
      <c r="E73" s="66"/>
      <c r="F73" s="66" t="s">
        <v>163</v>
      </c>
      <c r="G73" s="66">
        <f t="shared" ref="G73:J74" si="8">G74</f>
        <v>4453.42</v>
      </c>
      <c r="H73" s="66">
        <f t="shared" si="8"/>
        <v>10000</v>
      </c>
      <c r="I73" s="66">
        <f t="shared" si="8"/>
        <v>10000</v>
      </c>
      <c r="J73" s="66">
        <f t="shared" si="8"/>
        <v>4772.9799999999996</v>
      </c>
      <c r="K73" s="66">
        <f t="shared" si="6"/>
        <v>107.17560885791144</v>
      </c>
      <c r="L73" s="66">
        <f t="shared" si="7"/>
        <v>47.729799999999997</v>
      </c>
    </row>
    <row r="74" spans="2:12" x14ac:dyDescent="0.25">
      <c r="B74" s="66"/>
      <c r="C74" s="66"/>
      <c r="D74" s="66" t="s">
        <v>164</v>
      </c>
      <c r="E74" s="66"/>
      <c r="F74" s="66" t="s">
        <v>165</v>
      </c>
      <c r="G74" s="66">
        <f t="shared" si="8"/>
        <v>4453.42</v>
      </c>
      <c r="H74" s="66">
        <f t="shared" si="8"/>
        <v>10000</v>
      </c>
      <c r="I74" s="66">
        <f t="shared" si="8"/>
        <v>10000</v>
      </c>
      <c r="J74" s="66">
        <f t="shared" si="8"/>
        <v>4772.9799999999996</v>
      </c>
      <c r="K74" s="66">
        <f t="shared" si="6"/>
        <v>107.17560885791144</v>
      </c>
      <c r="L74" s="66">
        <f t="shared" si="7"/>
        <v>47.729799999999997</v>
      </c>
    </row>
    <row r="75" spans="2:12" x14ac:dyDescent="0.25">
      <c r="B75" s="67"/>
      <c r="C75" s="67"/>
      <c r="D75" s="67"/>
      <c r="E75" s="67" t="s">
        <v>166</v>
      </c>
      <c r="F75" s="67" t="s">
        <v>167</v>
      </c>
      <c r="G75" s="67">
        <v>4453.42</v>
      </c>
      <c r="H75" s="67">
        <v>10000</v>
      </c>
      <c r="I75" s="67">
        <v>10000</v>
      </c>
      <c r="J75" s="67">
        <v>4772.9799999999996</v>
      </c>
      <c r="K75" s="67">
        <f t="shared" si="6"/>
        <v>107.17560885791144</v>
      </c>
      <c r="L75" s="67">
        <f t="shared" si="7"/>
        <v>47.729799999999997</v>
      </c>
    </row>
    <row r="76" spans="2:12" x14ac:dyDescent="0.25">
      <c r="B76" s="66"/>
      <c r="C76" s="66" t="s">
        <v>168</v>
      </c>
      <c r="D76" s="66"/>
      <c r="E76" s="66"/>
      <c r="F76" s="66" t="s">
        <v>169</v>
      </c>
      <c r="G76" s="66">
        <f t="shared" ref="G76:J77" si="9">G77</f>
        <v>0</v>
      </c>
      <c r="H76" s="66">
        <f t="shared" si="9"/>
        <v>15000</v>
      </c>
      <c r="I76" s="66">
        <f t="shared" si="9"/>
        <v>15000</v>
      </c>
      <c r="J76" s="66">
        <f t="shared" si="9"/>
        <v>0</v>
      </c>
      <c r="K76" s="66" t="e">
        <f t="shared" si="6"/>
        <v>#DIV/0!</v>
      </c>
      <c r="L76" s="66">
        <f t="shared" si="7"/>
        <v>0</v>
      </c>
    </row>
    <row r="77" spans="2:12" x14ac:dyDescent="0.25">
      <c r="B77" s="66"/>
      <c r="C77" s="66"/>
      <c r="D77" s="66" t="s">
        <v>170</v>
      </c>
      <c r="E77" s="66"/>
      <c r="F77" s="66" t="s">
        <v>171</v>
      </c>
      <c r="G77" s="66">
        <f t="shared" si="9"/>
        <v>0</v>
      </c>
      <c r="H77" s="66">
        <f t="shared" si="9"/>
        <v>15000</v>
      </c>
      <c r="I77" s="66">
        <f t="shared" si="9"/>
        <v>15000</v>
      </c>
      <c r="J77" s="66">
        <f t="shared" si="9"/>
        <v>0</v>
      </c>
      <c r="K77" s="66" t="e">
        <f t="shared" si="6"/>
        <v>#DIV/0!</v>
      </c>
      <c r="L77" s="66">
        <f t="shared" si="7"/>
        <v>0</v>
      </c>
    </row>
    <row r="78" spans="2:12" x14ac:dyDescent="0.25">
      <c r="B78" s="67"/>
      <c r="C78" s="67"/>
      <c r="D78" s="67"/>
      <c r="E78" s="67" t="s">
        <v>172</v>
      </c>
      <c r="F78" s="67" t="s">
        <v>171</v>
      </c>
      <c r="G78" s="67">
        <v>0</v>
      </c>
      <c r="H78" s="67">
        <v>15000</v>
      </c>
      <c r="I78" s="67">
        <v>15000</v>
      </c>
      <c r="J78" s="67">
        <v>0</v>
      </c>
      <c r="K78" s="67" t="e">
        <f t="shared" si="6"/>
        <v>#DIV/0!</v>
      </c>
      <c r="L78" s="67">
        <f t="shared" si="7"/>
        <v>0</v>
      </c>
    </row>
    <row r="79" spans="2:12" x14ac:dyDescent="0.25">
      <c r="B79" s="66"/>
      <c r="C79" s="67"/>
      <c r="D79" s="68"/>
      <c r="E79" s="69"/>
      <c r="F79" s="9"/>
      <c r="G79" s="66"/>
      <c r="H79" s="66"/>
      <c r="I79" s="66"/>
      <c r="J79" s="66"/>
      <c r="K79" s="71"/>
      <c r="L79" s="71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9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C7+C9+C11</f>
        <v>1210901.6500000001</v>
      </c>
      <c r="D6" s="72">
        <f>D7+D9+D11</f>
        <v>2524412</v>
      </c>
      <c r="E6" s="72">
        <f>E7+E9+E11</f>
        <v>2524412</v>
      </c>
      <c r="F6" s="72">
        <f>F7+F9+F11</f>
        <v>1267048.77</v>
      </c>
      <c r="G6" s="73">
        <f t="shared" ref="G6:G19" si="0">(F6*100)/C6</f>
        <v>104.6368026668392</v>
      </c>
      <c r="H6" s="73">
        <f t="shared" ref="H6:H19" si="1">(F6*100)/E6</f>
        <v>50.191837544743095</v>
      </c>
    </row>
    <row r="7" spans="1:8" x14ac:dyDescent="0.25">
      <c r="A7"/>
      <c r="B7" s="9" t="s">
        <v>173</v>
      </c>
      <c r="C7" s="72">
        <f>C8</f>
        <v>1206521.8</v>
      </c>
      <c r="D7" s="72">
        <f>D8</f>
        <v>2512563</v>
      </c>
      <c r="E7" s="72">
        <f>E8</f>
        <v>2512563</v>
      </c>
      <c r="F7" s="72">
        <f>F8</f>
        <v>1267048.77</v>
      </c>
      <c r="G7" s="73">
        <f t="shared" si="0"/>
        <v>105.01664951267354</v>
      </c>
      <c r="H7" s="73">
        <f t="shared" si="1"/>
        <v>50.428537314288242</v>
      </c>
    </row>
    <row r="8" spans="1:8" x14ac:dyDescent="0.25">
      <c r="A8"/>
      <c r="B8" s="17" t="s">
        <v>174</v>
      </c>
      <c r="C8" s="74">
        <v>1206521.8</v>
      </c>
      <c r="D8" s="74">
        <v>2512563</v>
      </c>
      <c r="E8" s="74">
        <v>2512563</v>
      </c>
      <c r="F8" s="75">
        <v>1267048.77</v>
      </c>
      <c r="G8" s="71">
        <f t="shared" si="0"/>
        <v>105.01664951267354</v>
      </c>
      <c r="H8" s="71">
        <f t="shared" si="1"/>
        <v>50.428537314288242</v>
      </c>
    </row>
    <row r="9" spans="1:8" x14ac:dyDescent="0.25">
      <c r="A9"/>
      <c r="B9" s="9" t="s">
        <v>175</v>
      </c>
      <c r="C9" s="72">
        <f>C10</f>
        <v>0</v>
      </c>
      <c r="D9" s="72">
        <f>D10</f>
        <v>50</v>
      </c>
      <c r="E9" s="72">
        <f>E10</f>
        <v>50</v>
      </c>
      <c r="F9" s="72">
        <f>F10</f>
        <v>0</v>
      </c>
      <c r="G9" s="73" t="e">
        <f t="shared" si="0"/>
        <v>#DIV/0!</v>
      </c>
      <c r="H9" s="73">
        <f t="shared" si="1"/>
        <v>0</v>
      </c>
    </row>
    <row r="10" spans="1:8" x14ac:dyDescent="0.25">
      <c r="A10"/>
      <c r="B10" s="17" t="s">
        <v>176</v>
      </c>
      <c r="C10" s="74">
        <v>0</v>
      </c>
      <c r="D10" s="74">
        <v>50</v>
      </c>
      <c r="E10" s="74">
        <v>50</v>
      </c>
      <c r="F10" s="75">
        <v>0</v>
      </c>
      <c r="G10" s="71" t="e">
        <f t="shared" si="0"/>
        <v>#DIV/0!</v>
      </c>
      <c r="H10" s="71">
        <f t="shared" si="1"/>
        <v>0</v>
      </c>
    </row>
    <row r="11" spans="1:8" x14ac:dyDescent="0.25">
      <c r="A11"/>
      <c r="B11" s="9" t="s">
        <v>177</v>
      </c>
      <c r="C11" s="72">
        <f>C12</f>
        <v>4379.8500000000004</v>
      </c>
      <c r="D11" s="72">
        <f>D12</f>
        <v>11799</v>
      </c>
      <c r="E11" s="72">
        <f>E12</f>
        <v>11799</v>
      </c>
      <c r="F11" s="72">
        <f>F12</f>
        <v>0</v>
      </c>
      <c r="G11" s="73">
        <f t="shared" si="0"/>
        <v>0</v>
      </c>
      <c r="H11" s="73">
        <f t="shared" si="1"/>
        <v>0</v>
      </c>
    </row>
    <row r="12" spans="1:8" x14ac:dyDescent="0.25">
      <c r="A12"/>
      <c r="B12" s="17" t="s">
        <v>178</v>
      </c>
      <c r="C12" s="74">
        <v>4379.8500000000004</v>
      </c>
      <c r="D12" s="74">
        <v>11799</v>
      </c>
      <c r="E12" s="74">
        <v>11799</v>
      </c>
      <c r="F12" s="75">
        <v>0</v>
      </c>
      <c r="G12" s="71">
        <f t="shared" si="0"/>
        <v>0</v>
      </c>
      <c r="H12" s="71">
        <f t="shared" si="1"/>
        <v>0</v>
      </c>
    </row>
    <row r="13" spans="1:8" x14ac:dyDescent="0.25">
      <c r="B13" s="9" t="s">
        <v>32</v>
      </c>
      <c r="C13" s="76">
        <f>C14+C16+C18</f>
        <v>1206521.8</v>
      </c>
      <c r="D13" s="76">
        <f>D14+D16+D18</f>
        <v>2524412</v>
      </c>
      <c r="E13" s="76">
        <f>E14+E16+E18</f>
        <v>2524412</v>
      </c>
      <c r="F13" s="76">
        <f>F14+F16+F18</f>
        <v>1271062.31</v>
      </c>
      <c r="G13" s="73">
        <f t="shared" si="0"/>
        <v>105.34930326165677</v>
      </c>
      <c r="H13" s="73">
        <f t="shared" si="1"/>
        <v>50.350826647948118</v>
      </c>
    </row>
    <row r="14" spans="1:8" x14ac:dyDescent="0.25">
      <c r="A14"/>
      <c r="B14" s="9" t="s">
        <v>173</v>
      </c>
      <c r="C14" s="76">
        <f>C15</f>
        <v>1206521.8</v>
      </c>
      <c r="D14" s="76">
        <f>D15</f>
        <v>2512563</v>
      </c>
      <c r="E14" s="76">
        <f>E15</f>
        <v>2512563</v>
      </c>
      <c r="F14" s="76">
        <f>F15</f>
        <v>1267048.77</v>
      </c>
      <c r="G14" s="73">
        <f t="shared" si="0"/>
        <v>105.01664951267354</v>
      </c>
      <c r="H14" s="73">
        <f t="shared" si="1"/>
        <v>50.428537314288242</v>
      </c>
    </row>
    <row r="15" spans="1:8" x14ac:dyDescent="0.25">
      <c r="A15"/>
      <c r="B15" s="17" t="s">
        <v>174</v>
      </c>
      <c r="C15" s="74">
        <v>1206521.8</v>
      </c>
      <c r="D15" s="74">
        <v>2512563</v>
      </c>
      <c r="E15" s="77">
        <v>2512563</v>
      </c>
      <c r="F15" s="75">
        <v>1267048.77</v>
      </c>
      <c r="G15" s="71">
        <f t="shared" si="0"/>
        <v>105.01664951267354</v>
      </c>
      <c r="H15" s="71">
        <f t="shared" si="1"/>
        <v>50.428537314288242</v>
      </c>
    </row>
    <row r="16" spans="1:8" x14ac:dyDescent="0.25">
      <c r="A16"/>
      <c r="B16" s="9" t="s">
        <v>175</v>
      </c>
      <c r="C16" s="76">
        <f>C17</f>
        <v>0</v>
      </c>
      <c r="D16" s="76">
        <f>D17</f>
        <v>50</v>
      </c>
      <c r="E16" s="76">
        <f>E17</f>
        <v>50</v>
      </c>
      <c r="F16" s="76">
        <f>F17</f>
        <v>0</v>
      </c>
      <c r="G16" s="73" t="e">
        <f t="shared" si="0"/>
        <v>#DIV/0!</v>
      </c>
      <c r="H16" s="73">
        <f t="shared" si="1"/>
        <v>0</v>
      </c>
    </row>
    <row r="17" spans="1:8" x14ac:dyDescent="0.25">
      <c r="A17"/>
      <c r="B17" s="17" t="s">
        <v>176</v>
      </c>
      <c r="C17" s="74">
        <v>0</v>
      </c>
      <c r="D17" s="74">
        <v>50</v>
      </c>
      <c r="E17" s="77">
        <v>50</v>
      </c>
      <c r="F17" s="75">
        <v>0</v>
      </c>
      <c r="G17" s="71" t="e">
        <f t="shared" si="0"/>
        <v>#DIV/0!</v>
      </c>
      <c r="H17" s="71">
        <f t="shared" si="1"/>
        <v>0</v>
      </c>
    </row>
    <row r="18" spans="1:8" x14ac:dyDescent="0.25">
      <c r="A18"/>
      <c r="B18" s="9" t="s">
        <v>177</v>
      </c>
      <c r="C18" s="76">
        <f>C19</f>
        <v>0</v>
      </c>
      <c r="D18" s="76">
        <f>D19</f>
        <v>11799</v>
      </c>
      <c r="E18" s="76">
        <f>E19</f>
        <v>11799</v>
      </c>
      <c r="F18" s="76">
        <f>F19</f>
        <v>4013.54</v>
      </c>
      <c r="G18" s="73" t="e">
        <f t="shared" si="0"/>
        <v>#DIV/0!</v>
      </c>
      <c r="H18" s="73">
        <f t="shared" si="1"/>
        <v>34.015933553690992</v>
      </c>
    </row>
    <row r="19" spans="1:8" x14ac:dyDescent="0.25">
      <c r="A19"/>
      <c r="B19" s="17" t="s">
        <v>178</v>
      </c>
      <c r="C19" s="74">
        <v>0</v>
      </c>
      <c r="D19" s="74">
        <v>11799</v>
      </c>
      <c r="E19" s="77">
        <v>11799</v>
      </c>
      <c r="F19" s="75">
        <v>4013.54</v>
      </c>
      <c r="G19" s="71" t="e">
        <f t="shared" si="0"/>
        <v>#DIV/0!</v>
      </c>
      <c r="H19" s="71">
        <f t="shared" si="1"/>
        <v>34.015933553690992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1206521.8</v>
      </c>
      <c r="D6" s="76">
        <f t="shared" si="0"/>
        <v>2524412</v>
      </c>
      <c r="E6" s="76">
        <f t="shared" si="0"/>
        <v>2524412</v>
      </c>
      <c r="F6" s="76">
        <f t="shared" si="0"/>
        <v>1271062.31</v>
      </c>
      <c r="G6" s="71">
        <f>(F6*100)/C6</f>
        <v>105.34930326165677</v>
      </c>
      <c r="H6" s="71">
        <f>(F6*100)/E6</f>
        <v>50.350826647948118</v>
      </c>
    </row>
    <row r="7" spans="2:8" x14ac:dyDescent="0.25">
      <c r="B7" s="9" t="s">
        <v>179</v>
      </c>
      <c r="C7" s="76">
        <f t="shared" si="0"/>
        <v>1206521.8</v>
      </c>
      <c r="D7" s="76">
        <f t="shared" si="0"/>
        <v>2524412</v>
      </c>
      <c r="E7" s="76">
        <f t="shared" si="0"/>
        <v>2524412</v>
      </c>
      <c r="F7" s="76">
        <f t="shared" si="0"/>
        <v>1271062.31</v>
      </c>
      <c r="G7" s="71">
        <f>(F7*100)/C7</f>
        <v>105.34930326165677</v>
      </c>
      <c r="H7" s="71">
        <f>(F7*100)/E7</f>
        <v>50.350826647948118</v>
      </c>
    </row>
    <row r="8" spans="2:8" x14ac:dyDescent="0.25">
      <c r="B8" s="12" t="s">
        <v>180</v>
      </c>
      <c r="C8" s="74">
        <v>1206521.8</v>
      </c>
      <c r="D8" s="74">
        <v>2524412</v>
      </c>
      <c r="E8" s="74">
        <v>2524412</v>
      </c>
      <c r="F8" s="75">
        <v>1271062.31</v>
      </c>
      <c r="G8" s="71">
        <f>(F8*100)/C8</f>
        <v>105.34930326165677</v>
      </c>
      <c r="H8" s="71">
        <f>(F8*100)/E8</f>
        <v>50.350826647948118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>
        <f t="shared" ref="C10:F11" si="0">C11</f>
        <v>0</v>
      </c>
      <c r="D10" s="76">
        <f t="shared" si="0"/>
        <v>11799</v>
      </c>
      <c r="E10" s="76">
        <f t="shared" si="0"/>
        <v>11799</v>
      </c>
      <c r="F10" s="76">
        <f t="shared" si="0"/>
        <v>4013.54</v>
      </c>
      <c r="G10" s="70" t="e">
        <f>(F10*100)/C10</f>
        <v>#DIV/0!</v>
      </c>
      <c r="H10" s="70">
        <f>(F10*100)/E10</f>
        <v>34.015933553690992</v>
      </c>
    </row>
    <row r="11" spans="2:8" x14ac:dyDescent="0.25">
      <c r="B11" s="9" t="s">
        <v>177</v>
      </c>
      <c r="C11" s="76">
        <f t="shared" si="0"/>
        <v>0</v>
      </c>
      <c r="D11" s="76">
        <f t="shared" si="0"/>
        <v>11799</v>
      </c>
      <c r="E11" s="76">
        <f t="shared" si="0"/>
        <v>11799</v>
      </c>
      <c r="F11" s="76">
        <f t="shared" si="0"/>
        <v>4013.54</v>
      </c>
      <c r="G11" s="70" t="e">
        <f>(F11*100)/C11</f>
        <v>#DIV/0!</v>
      </c>
      <c r="H11" s="70">
        <f>(F11*100)/E11</f>
        <v>34.015933553690992</v>
      </c>
    </row>
    <row r="12" spans="2:8" x14ac:dyDescent="0.25">
      <c r="B12" s="17" t="s">
        <v>178</v>
      </c>
      <c r="C12" s="74">
        <v>0</v>
      </c>
      <c r="D12" s="74">
        <v>11799</v>
      </c>
      <c r="E12" s="77">
        <v>11799</v>
      </c>
      <c r="F12" s="75">
        <v>4013.54</v>
      </c>
      <c r="G12" s="71" t="e">
        <f>(F12*100)/C12</f>
        <v>#DIV/0!</v>
      </c>
      <c r="H12" s="71">
        <f>(F12*100)/E12</f>
        <v>34.015933553690992</v>
      </c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63"/>
  <sheetViews>
    <sheetView tabSelected="1" topLeftCell="A4"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181</v>
      </c>
      <c r="C1" s="40"/>
    </row>
    <row r="2" spans="1:6" ht="15" customHeight="1" x14ac:dyDescent="0.2">
      <c r="A2" s="42" t="s">
        <v>34</v>
      </c>
      <c r="B2" s="43" t="s">
        <v>182</v>
      </c>
      <c r="C2" s="40"/>
    </row>
    <row r="3" spans="1:6" s="40" customFormat="1" ht="43.5" customHeight="1" x14ac:dyDescent="0.2">
      <c r="A3" s="44" t="s">
        <v>35</v>
      </c>
      <c r="B3" s="38" t="s">
        <v>183</v>
      </c>
    </row>
    <row r="4" spans="1:6" s="40" customFormat="1" x14ac:dyDescent="0.2">
      <c r="A4" s="44" t="s">
        <v>36</v>
      </c>
      <c r="B4" s="45" t="s">
        <v>184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185</v>
      </c>
      <c r="B7" s="47"/>
      <c r="C7" s="78">
        <f>C13+C57+C96</f>
        <v>2512563</v>
      </c>
      <c r="D7" s="78">
        <f>D13+D57+D96</f>
        <v>2512563</v>
      </c>
      <c r="E7" s="78">
        <f>E13+E57+E96</f>
        <v>1267048.77</v>
      </c>
      <c r="F7" s="78">
        <f>(E7*100)/D7</f>
        <v>50.428537314288242</v>
      </c>
    </row>
    <row r="8" spans="1:6" x14ac:dyDescent="0.2">
      <c r="A8" s="48" t="s">
        <v>74</v>
      </c>
      <c r="B8" s="47"/>
      <c r="C8" s="78">
        <f>C70</f>
        <v>50</v>
      </c>
      <c r="D8" s="78">
        <f>D70</f>
        <v>50</v>
      </c>
      <c r="E8" s="78">
        <f>E70</f>
        <v>0</v>
      </c>
      <c r="F8" s="78">
        <f>(E8*100)/D8</f>
        <v>0</v>
      </c>
    </row>
    <row r="9" spans="1:6" x14ac:dyDescent="0.2">
      <c r="A9" s="48" t="s">
        <v>186</v>
      </c>
      <c r="B9" s="47"/>
      <c r="C9" s="78"/>
      <c r="D9" s="78"/>
      <c r="E9" s="78"/>
      <c r="F9" s="78" t="e">
        <f>(E9*100)/D9</f>
        <v>#DIV/0!</v>
      </c>
    </row>
    <row r="10" spans="1:6" x14ac:dyDescent="0.2">
      <c r="A10" s="48" t="s">
        <v>187</v>
      </c>
      <c r="B10" s="47"/>
      <c r="C10" s="78">
        <f>C86</f>
        <v>11799</v>
      </c>
      <c r="D10" s="78">
        <f>D86</f>
        <v>11799</v>
      </c>
      <c r="E10" s="78">
        <f>E86</f>
        <v>4013.54</v>
      </c>
      <c r="F10" s="78">
        <f>(E10*100)/D10</f>
        <v>34.015933553690992</v>
      </c>
    </row>
    <row r="11" spans="1:6" s="58" customFormat="1" x14ac:dyDescent="0.2"/>
    <row r="12" spans="1:6" ht="38.25" x14ac:dyDescent="0.2">
      <c r="A12" s="48" t="s">
        <v>188</v>
      </c>
      <c r="B12" s="48" t="s">
        <v>189</v>
      </c>
      <c r="C12" s="48" t="s">
        <v>43</v>
      </c>
      <c r="D12" s="48" t="s">
        <v>190</v>
      </c>
      <c r="E12" s="48" t="s">
        <v>191</v>
      </c>
      <c r="F12" s="48" t="s">
        <v>192</v>
      </c>
    </row>
    <row r="13" spans="1:6" x14ac:dyDescent="0.2">
      <c r="A13" s="50" t="s">
        <v>72</v>
      </c>
      <c r="B13" s="51" t="s">
        <v>73</v>
      </c>
      <c r="C13" s="81">
        <f>C14+C22+C51</f>
        <v>2481163</v>
      </c>
      <c r="D13" s="81">
        <f>D14+D22+D51</f>
        <v>2481163</v>
      </c>
      <c r="E13" s="81">
        <f>E14+E22+E51</f>
        <v>1259530.77</v>
      </c>
      <c r="F13" s="82">
        <f>(E13*100)/D13</f>
        <v>50.763725317522471</v>
      </c>
    </row>
    <row r="14" spans="1:6" x14ac:dyDescent="0.2">
      <c r="A14" s="52" t="s">
        <v>74</v>
      </c>
      <c r="B14" s="53" t="s">
        <v>75</v>
      </c>
      <c r="C14" s="83">
        <f>C15+C18+C20</f>
        <v>2214276</v>
      </c>
      <c r="D14" s="83">
        <f>D15+D18+D20</f>
        <v>2214276</v>
      </c>
      <c r="E14" s="83">
        <f>E15+E18+E20</f>
        <v>1129131.43</v>
      </c>
      <c r="F14" s="82">
        <f>(E14*100)/D14</f>
        <v>50.993256034929701</v>
      </c>
    </row>
    <row r="15" spans="1:6" x14ac:dyDescent="0.2">
      <c r="A15" s="54" t="s">
        <v>76</v>
      </c>
      <c r="B15" s="55" t="s">
        <v>77</v>
      </c>
      <c r="C15" s="84">
        <f>C16+C17</f>
        <v>1865334</v>
      </c>
      <c r="D15" s="84">
        <f>D16+D17</f>
        <v>1865334</v>
      </c>
      <c r="E15" s="84">
        <f>E16+E17</f>
        <v>939076.11</v>
      </c>
      <c r="F15" s="84">
        <f>(E15*100)/D15</f>
        <v>50.343590477630279</v>
      </c>
    </row>
    <row r="16" spans="1:6" x14ac:dyDescent="0.2">
      <c r="A16" s="56" t="s">
        <v>78</v>
      </c>
      <c r="B16" s="57" t="s">
        <v>79</v>
      </c>
      <c r="C16" s="85">
        <v>1851754</v>
      </c>
      <c r="D16" s="85">
        <v>1851754</v>
      </c>
      <c r="E16" s="85">
        <v>937065.27</v>
      </c>
      <c r="F16" s="85"/>
    </row>
    <row r="17" spans="1:6" x14ac:dyDescent="0.2">
      <c r="A17" s="56" t="s">
        <v>80</v>
      </c>
      <c r="B17" s="57" t="s">
        <v>81</v>
      </c>
      <c r="C17" s="85">
        <v>13580</v>
      </c>
      <c r="D17" s="85">
        <v>13580</v>
      </c>
      <c r="E17" s="85">
        <v>2010.84</v>
      </c>
      <c r="F17" s="85"/>
    </row>
    <row r="18" spans="1:6" x14ac:dyDescent="0.2">
      <c r="A18" s="54" t="s">
        <v>82</v>
      </c>
      <c r="B18" s="55" t="s">
        <v>83</v>
      </c>
      <c r="C18" s="84">
        <f>C19</f>
        <v>77000</v>
      </c>
      <c r="D18" s="84">
        <f>D19</f>
        <v>77000</v>
      </c>
      <c r="E18" s="84">
        <f>E19</f>
        <v>35107.699999999997</v>
      </c>
      <c r="F18" s="84">
        <f>(E18*100)/D18</f>
        <v>45.594415584415586</v>
      </c>
    </row>
    <row r="19" spans="1:6" x14ac:dyDescent="0.2">
      <c r="A19" s="56" t="s">
        <v>84</v>
      </c>
      <c r="B19" s="57" t="s">
        <v>83</v>
      </c>
      <c r="C19" s="85">
        <v>77000</v>
      </c>
      <c r="D19" s="85">
        <v>77000</v>
      </c>
      <c r="E19" s="85">
        <v>35107.699999999997</v>
      </c>
      <c r="F19" s="85"/>
    </row>
    <row r="20" spans="1:6" x14ac:dyDescent="0.2">
      <c r="A20" s="54" t="s">
        <v>85</v>
      </c>
      <c r="B20" s="55" t="s">
        <v>86</v>
      </c>
      <c r="C20" s="84">
        <f>C21</f>
        <v>271942</v>
      </c>
      <c r="D20" s="84">
        <f>D21</f>
        <v>271942</v>
      </c>
      <c r="E20" s="84">
        <f>E21</f>
        <v>154947.62</v>
      </c>
      <c r="F20" s="84">
        <f>(E20*100)/D20</f>
        <v>56.978186525067848</v>
      </c>
    </row>
    <row r="21" spans="1:6" x14ac:dyDescent="0.2">
      <c r="A21" s="56" t="s">
        <v>87</v>
      </c>
      <c r="B21" s="57" t="s">
        <v>88</v>
      </c>
      <c r="C21" s="85">
        <v>271942</v>
      </c>
      <c r="D21" s="85">
        <v>271942</v>
      </c>
      <c r="E21" s="85">
        <v>154947.62</v>
      </c>
      <c r="F21" s="85"/>
    </row>
    <row r="22" spans="1:6" x14ac:dyDescent="0.2">
      <c r="A22" s="52" t="s">
        <v>89</v>
      </c>
      <c r="B22" s="53" t="s">
        <v>90</v>
      </c>
      <c r="C22" s="83">
        <f>C23+C28+C34+C44+C46</f>
        <v>262000</v>
      </c>
      <c r="D22" s="83">
        <f>D23+D28+D34+D44+D46</f>
        <v>262000</v>
      </c>
      <c r="E22" s="83">
        <f>E23+E28+E34+E44+E46</f>
        <v>128443.23</v>
      </c>
      <c r="F22" s="82">
        <f>(E22*100)/D22</f>
        <v>49.02413358778626</v>
      </c>
    </row>
    <row r="23" spans="1:6" x14ac:dyDescent="0.2">
      <c r="A23" s="54" t="s">
        <v>91</v>
      </c>
      <c r="B23" s="55" t="s">
        <v>92</v>
      </c>
      <c r="C23" s="84">
        <f>C24+C25+C26+C27</f>
        <v>45250</v>
      </c>
      <c r="D23" s="84">
        <f>D24+D25+D26+D27</f>
        <v>45250</v>
      </c>
      <c r="E23" s="84">
        <f>E24+E25+E26+E27</f>
        <v>21957.02</v>
      </c>
      <c r="F23" s="84">
        <f>(E23*100)/D23</f>
        <v>48.523801104972378</v>
      </c>
    </row>
    <row r="24" spans="1:6" x14ac:dyDescent="0.2">
      <c r="A24" s="56" t="s">
        <v>93</v>
      </c>
      <c r="B24" s="57" t="s">
        <v>94</v>
      </c>
      <c r="C24" s="85">
        <v>3100</v>
      </c>
      <c r="D24" s="85">
        <v>3100</v>
      </c>
      <c r="E24" s="85">
        <v>240</v>
      </c>
      <c r="F24" s="85"/>
    </row>
    <row r="25" spans="1:6" ht="25.5" x14ac:dyDescent="0.2">
      <c r="A25" s="56" t="s">
        <v>95</v>
      </c>
      <c r="B25" s="57" t="s">
        <v>96</v>
      </c>
      <c r="C25" s="85">
        <v>40000</v>
      </c>
      <c r="D25" s="85">
        <v>40000</v>
      </c>
      <c r="E25" s="85">
        <v>21262.02</v>
      </c>
      <c r="F25" s="85"/>
    </row>
    <row r="26" spans="1:6" x14ac:dyDescent="0.2">
      <c r="A26" s="56" t="s">
        <v>97</v>
      </c>
      <c r="B26" s="57" t="s">
        <v>98</v>
      </c>
      <c r="C26" s="85">
        <v>2000</v>
      </c>
      <c r="D26" s="85">
        <v>2000</v>
      </c>
      <c r="E26" s="85">
        <v>455</v>
      </c>
      <c r="F26" s="85"/>
    </row>
    <row r="27" spans="1:6" x14ac:dyDescent="0.2">
      <c r="A27" s="56" t="s">
        <v>99</v>
      </c>
      <c r="B27" s="57" t="s">
        <v>100</v>
      </c>
      <c r="C27" s="85">
        <v>150</v>
      </c>
      <c r="D27" s="85">
        <v>150</v>
      </c>
      <c r="E27" s="85">
        <v>0</v>
      </c>
      <c r="F27" s="85"/>
    </row>
    <row r="28" spans="1:6" x14ac:dyDescent="0.2">
      <c r="A28" s="54" t="s">
        <v>101</v>
      </c>
      <c r="B28" s="55" t="s">
        <v>102</v>
      </c>
      <c r="C28" s="84">
        <f>C29+C30+C31+C32+C33</f>
        <v>70000</v>
      </c>
      <c r="D28" s="84">
        <f>D29+D30+D31+D32+D33</f>
        <v>70000</v>
      </c>
      <c r="E28" s="84">
        <f>E29+E30+E31+E32+E33</f>
        <v>22326.06</v>
      </c>
      <c r="F28" s="84">
        <f>(E28*100)/D28</f>
        <v>31.894371428571429</v>
      </c>
    </row>
    <row r="29" spans="1:6" x14ac:dyDescent="0.2">
      <c r="A29" s="56" t="s">
        <v>103</v>
      </c>
      <c r="B29" s="57" t="s">
        <v>104</v>
      </c>
      <c r="C29" s="85">
        <v>30000</v>
      </c>
      <c r="D29" s="85">
        <v>30000</v>
      </c>
      <c r="E29" s="85">
        <v>9287.66</v>
      </c>
      <c r="F29" s="85"/>
    </row>
    <row r="30" spans="1:6" x14ac:dyDescent="0.2">
      <c r="A30" s="56" t="s">
        <v>105</v>
      </c>
      <c r="B30" s="57" t="s">
        <v>106</v>
      </c>
      <c r="C30" s="85">
        <v>35000</v>
      </c>
      <c r="D30" s="85">
        <v>35000</v>
      </c>
      <c r="E30" s="85">
        <v>12447.43</v>
      </c>
      <c r="F30" s="85"/>
    </row>
    <row r="31" spans="1:6" x14ac:dyDescent="0.2">
      <c r="A31" s="56" t="s">
        <v>107</v>
      </c>
      <c r="B31" s="57" t="s">
        <v>108</v>
      </c>
      <c r="C31" s="85">
        <v>2000</v>
      </c>
      <c r="D31" s="85">
        <v>2000</v>
      </c>
      <c r="E31" s="85">
        <v>18.27</v>
      </c>
      <c r="F31" s="85"/>
    </row>
    <row r="32" spans="1:6" x14ac:dyDescent="0.2">
      <c r="A32" s="56" t="s">
        <v>109</v>
      </c>
      <c r="B32" s="57" t="s">
        <v>110</v>
      </c>
      <c r="C32" s="85">
        <v>2500</v>
      </c>
      <c r="D32" s="85">
        <v>2500</v>
      </c>
      <c r="E32" s="85">
        <v>572.70000000000005</v>
      </c>
      <c r="F32" s="85"/>
    </row>
    <row r="33" spans="1:6" x14ac:dyDescent="0.2">
      <c r="A33" s="56" t="s">
        <v>111</v>
      </c>
      <c r="B33" s="57" t="s">
        <v>112</v>
      </c>
      <c r="C33" s="85">
        <v>500</v>
      </c>
      <c r="D33" s="85">
        <v>500</v>
      </c>
      <c r="E33" s="85">
        <v>0</v>
      </c>
      <c r="F33" s="85"/>
    </row>
    <row r="34" spans="1:6" x14ac:dyDescent="0.2">
      <c r="A34" s="54" t="s">
        <v>113</v>
      </c>
      <c r="B34" s="55" t="s">
        <v>114</v>
      </c>
      <c r="C34" s="84">
        <f>C35+C36+C37+C38+C39+C40+C41+C42+C43</f>
        <v>136050</v>
      </c>
      <c r="D34" s="84">
        <f>D35+D36+D37+D38+D39+D40+D41+D42+D43</f>
        <v>136050</v>
      </c>
      <c r="E34" s="84">
        <f>E35+E36+E37+E38+E39+E40+E41+E42+E43</f>
        <v>79547.759999999995</v>
      </c>
      <c r="F34" s="84">
        <f>(E34*100)/D34</f>
        <v>58.469503858875413</v>
      </c>
    </row>
    <row r="35" spans="1:6" x14ac:dyDescent="0.2">
      <c r="A35" s="56" t="s">
        <v>115</v>
      </c>
      <c r="B35" s="57" t="s">
        <v>116</v>
      </c>
      <c r="C35" s="85">
        <v>76323</v>
      </c>
      <c r="D35" s="85">
        <v>76323</v>
      </c>
      <c r="E35" s="85">
        <v>51852.31</v>
      </c>
      <c r="F35" s="85"/>
    </row>
    <row r="36" spans="1:6" x14ac:dyDescent="0.2">
      <c r="A36" s="56" t="s">
        <v>117</v>
      </c>
      <c r="B36" s="57" t="s">
        <v>118</v>
      </c>
      <c r="C36" s="85">
        <v>12000</v>
      </c>
      <c r="D36" s="85">
        <v>12000</v>
      </c>
      <c r="E36" s="85">
        <v>9444.85</v>
      </c>
      <c r="F36" s="85"/>
    </row>
    <row r="37" spans="1:6" x14ac:dyDescent="0.2">
      <c r="A37" s="56" t="s">
        <v>119</v>
      </c>
      <c r="B37" s="57" t="s">
        <v>120</v>
      </c>
      <c r="C37" s="85">
        <v>1000</v>
      </c>
      <c r="D37" s="85">
        <v>1000</v>
      </c>
      <c r="E37" s="85">
        <v>235</v>
      </c>
      <c r="F37" s="85"/>
    </row>
    <row r="38" spans="1:6" x14ac:dyDescent="0.2">
      <c r="A38" s="56" t="s">
        <v>121</v>
      </c>
      <c r="B38" s="57" t="s">
        <v>122</v>
      </c>
      <c r="C38" s="85">
        <v>8200</v>
      </c>
      <c r="D38" s="85">
        <v>8200</v>
      </c>
      <c r="E38" s="85">
        <v>3685.76</v>
      </c>
      <c r="F38" s="85"/>
    </row>
    <row r="39" spans="1:6" x14ac:dyDescent="0.2">
      <c r="A39" s="56" t="s">
        <v>123</v>
      </c>
      <c r="B39" s="57" t="s">
        <v>124</v>
      </c>
      <c r="C39" s="85">
        <v>10000</v>
      </c>
      <c r="D39" s="85">
        <v>10000</v>
      </c>
      <c r="E39" s="85">
        <v>4056.18</v>
      </c>
      <c r="F39" s="85"/>
    </row>
    <row r="40" spans="1:6" x14ac:dyDescent="0.2">
      <c r="A40" s="56" t="s">
        <v>125</v>
      </c>
      <c r="B40" s="57" t="s">
        <v>126</v>
      </c>
      <c r="C40" s="85">
        <v>10000</v>
      </c>
      <c r="D40" s="85">
        <v>10000</v>
      </c>
      <c r="E40" s="85">
        <v>135</v>
      </c>
      <c r="F40" s="85"/>
    </row>
    <row r="41" spans="1:6" x14ac:dyDescent="0.2">
      <c r="A41" s="56" t="s">
        <v>127</v>
      </c>
      <c r="B41" s="57" t="s">
        <v>128</v>
      </c>
      <c r="C41" s="85">
        <v>15000</v>
      </c>
      <c r="D41" s="85">
        <v>15000</v>
      </c>
      <c r="E41" s="85">
        <v>9170.59</v>
      </c>
      <c r="F41" s="85"/>
    </row>
    <row r="42" spans="1:6" x14ac:dyDescent="0.2">
      <c r="A42" s="56" t="s">
        <v>129</v>
      </c>
      <c r="B42" s="57" t="s">
        <v>130</v>
      </c>
      <c r="C42" s="85">
        <v>27</v>
      </c>
      <c r="D42" s="85">
        <v>27</v>
      </c>
      <c r="E42" s="85">
        <v>9.9600000000000009</v>
      </c>
      <c r="F42" s="85"/>
    </row>
    <row r="43" spans="1:6" x14ac:dyDescent="0.2">
      <c r="A43" s="56" t="s">
        <v>131</v>
      </c>
      <c r="B43" s="57" t="s">
        <v>132</v>
      </c>
      <c r="C43" s="85">
        <v>3500</v>
      </c>
      <c r="D43" s="85">
        <v>3500</v>
      </c>
      <c r="E43" s="85">
        <v>958.11</v>
      </c>
      <c r="F43" s="85"/>
    </row>
    <row r="44" spans="1:6" x14ac:dyDescent="0.2">
      <c r="A44" s="54" t="s">
        <v>133</v>
      </c>
      <c r="B44" s="55" t="s">
        <v>134</v>
      </c>
      <c r="C44" s="84">
        <f>C45</f>
        <v>1000</v>
      </c>
      <c r="D44" s="84">
        <f>D45</f>
        <v>1000</v>
      </c>
      <c r="E44" s="84">
        <f>E45</f>
        <v>215.98</v>
      </c>
      <c r="F44" s="84">
        <f>(E44*100)/D44</f>
        <v>21.597999999999999</v>
      </c>
    </row>
    <row r="45" spans="1:6" ht="25.5" x14ac:dyDescent="0.2">
      <c r="A45" s="56" t="s">
        <v>135</v>
      </c>
      <c r="B45" s="57" t="s">
        <v>136</v>
      </c>
      <c r="C45" s="85">
        <v>1000</v>
      </c>
      <c r="D45" s="85">
        <v>1000</v>
      </c>
      <c r="E45" s="85">
        <v>215.98</v>
      </c>
      <c r="F45" s="85"/>
    </row>
    <row r="46" spans="1:6" x14ac:dyDescent="0.2">
      <c r="A46" s="54" t="s">
        <v>137</v>
      </c>
      <c r="B46" s="55" t="s">
        <v>138</v>
      </c>
      <c r="C46" s="84">
        <f>C47+C48+C49+C50</f>
        <v>9700</v>
      </c>
      <c r="D46" s="84">
        <f>D47+D48+D49+D50</f>
        <v>9700</v>
      </c>
      <c r="E46" s="84">
        <f>E47+E48+E49+E50</f>
        <v>4396.41</v>
      </c>
      <c r="F46" s="84">
        <f>(E46*100)/D46</f>
        <v>45.323814432989693</v>
      </c>
    </row>
    <row r="47" spans="1:6" x14ac:dyDescent="0.2">
      <c r="A47" s="56" t="s">
        <v>141</v>
      </c>
      <c r="B47" s="57" t="s">
        <v>142</v>
      </c>
      <c r="C47" s="85">
        <v>2500</v>
      </c>
      <c r="D47" s="85">
        <v>2500</v>
      </c>
      <c r="E47" s="85">
        <v>1458.45</v>
      </c>
      <c r="F47" s="85"/>
    </row>
    <row r="48" spans="1:6" x14ac:dyDescent="0.2">
      <c r="A48" s="56" t="s">
        <v>143</v>
      </c>
      <c r="B48" s="57" t="s">
        <v>144</v>
      </c>
      <c r="C48" s="85">
        <v>500</v>
      </c>
      <c r="D48" s="85">
        <v>500</v>
      </c>
      <c r="E48" s="85">
        <v>0</v>
      </c>
      <c r="F48" s="85"/>
    </row>
    <row r="49" spans="1:6" x14ac:dyDescent="0.2">
      <c r="A49" s="56" t="s">
        <v>145</v>
      </c>
      <c r="B49" s="57" t="s">
        <v>146</v>
      </c>
      <c r="C49" s="85">
        <v>6000</v>
      </c>
      <c r="D49" s="85">
        <v>6000</v>
      </c>
      <c r="E49" s="85">
        <v>2679.16</v>
      </c>
      <c r="F49" s="85"/>
    </row>
    <row r="50" spans="1:6" x14ac:dyDescent="0.2">
      <c r="A50" s="56" t="s">
        <v>147</v>
      </c>
      <c r="B50" s="57" t="s">
        <v>138</v>
      </c>
      <c r="C50" s="85">
        <v>700</v>
      </c>
      <c r="D50" s="85">
        <v>700</v>
      </c>
      <c r="E50" s="85">
        <v>258.8</v>
      </c>
      <c r="F50" s="85"/>
    </row>
    <row r="51" spans="1:6" x14ac:dyDescent="0.2">
      <c r="A51" s="52" t="s">
        <v>148</v>
      </c>
      <c r="B51" s="53" t="s">
        <v>149</v>
      </c>
      <c r="C51" s="83">
        <f>C52+C54</f>
        <v>4887</v>
      </c>
      <c r="D51" s="83">
        <f>D52+D54</f>
        <v>4887</v>
      </c>
      <c r="E51" s="83">
        <f>E52+E54</f>
        <v>1956.11</v>
      </c>
      <c r="F51" s="82">
        <f>(E51*100)/D51</f>
        <v>40.026805811336196</v>
      </c>
    </row>
    <row r="52" spans="1:6" x14ac:dyDescent="0.2">
      <c r="A52" s="54" t="s">
        <v>150</v>
      </c>
      <c r="B52" s="55" t="s">
        <v>151</v>
      </c>
      <c r="C52" s="84">
        <f>C53</f>
        <v>3100</v>
      </c>
      <c r="D52" s="84">
        <f>D53</f>
        <v>3100</v>
      </c>
      <c r="E52" s="84">
        <f>E53</f>
        <v>1195.0999999999999</v>
      </c>
      <c r="F52" s="84">
        <f>(E52*100)/D52</f>
        <v>38.551612903225809</v>
      </c>
    </row>
    <row r="53" spans="1:6" ht="25.5" x14ac:dyDescent="0.2">
      <c r="A53" s="56" t="s">
        <v>152</v>
      </c>
      <c r="B53" s="57" t="s">
        <v>153</v>
      </c>
      <c r="C53" s="85">
        <v>3100</v>
      </c>
      <c r="D53" s="85">
        <v>3100</v>
      </c>
      <c r="E53" s="85">
        <v>1195.0999999999999</v>
      </c>
      <c r="F53" s="85"/>
    </row>
    <row r="54" spans="1:6" x14ac:dyDescent="0.2">
      <c r="A54" s="54" t="s">
        <v>154</v>
      </c>
      <c r="B54" s="55" t="s">
        <v>155</v>
      </c>
      <c r="C54" s="84">
        <f>C55+C56</f>
        <v>1787</v>
      </c>
      <c r="D54" s="84">
        <f>D55+D56</f>
        <v>1787</v>
      </c>
      <c r="E54" s="84">
        <f>E55+E56</f>
        <v>761.01</v>
      </c>
      <c r="F54" s="84">
        <f>(E54*100)/D54</f>
        <v>42.585898153329602</v>
      </c>
    </row>
    <row r="55" spans="1:6" x14ac:dyDescent="0.2">
      <c r="A55" s="56" t="s">
        <v>156</v>
      </c>
      <c r="B55" s="57" t="s">
        <v>157</v>
      </c>
      <c r="C55" s="85">
        <v>1720</v>
      </c>
      <c r="D55" s="85">
        <v>1720</v>
      </c>
      <c r="E55" s="85">
        <v>750</v>
      </c>
      <c r="F55" s="85"/>
    </row>
    <row r="56" spans="1:6" x14ac:dyDescent="0.2">
      <c r="A56" s="56" t="s">
        <v>158</v>
      </c>
      <c r="B56" s="57" t="s">
        <v>159</v>
      </c>
      <c r="C56" s="85">
        <v>67</v>
      </c>
      <c r="D56" s="85">
        <v>67</v>
      </c>
      <c r="E56" s="85">
        <v>11.01</v>
      </c>
      <c r="F56" s="85"/>
    </row>
    <row r="57" spans="1:6" x14ac:dyDescent="0.2">
      <c r="A57" s="50" t="s">
        <v>160</v>
      </c>
      <c r="B57" s="51" t="s">
        <v>161</v>
      </c>
      <c r="C57" s="81">
        <f>C58+C61</f>
        <v>25000</v>
      </c>
      <c r="D57" s="81">
        <f>D58+D61</f>
        <v>25000</v>
      </c>
      <c r="E57" s="81">
        <f>E58+E61</f>
        <v>4772.9799999999996</v>
      </c>
      <c r="F57" s="82">
        <f>(E57*100)/D57</f>
        <v>19.091919999999998</v>
      </c>
    </row>
    <row r="58" spans="1:6" x14ac:dyDescent="0.2">
      <c r="A58" s="52" t="s">
        <v>162</v>
      </c>
      <c r="B58" s="53" t="s">
        <v>163</v>
      </c>
      <c r="C58" s="83">
        <f t="shared" ref="C58:E59" si="0">C59</f>
        <v>10000</v>
      </c>
      <c r="D58" s="83">
        <f t="shared" si="0"/>
        <v>10000</v>
      </c>
      <c r="E58" s="83">
        <f t="shared" si="0"/>
        <v>4772.9799999999996</v>
      </c>
      <c r="F58" s="82">
        <f>(E58*100)/D58</f>
        <v>47.729799999999997</v>
      </c>
    </row>
    <row r="59" spans="1:6" x14ac:dyDescent="0.2">
      <c r="A59" s="54" t="s">
        <v>164</v>
      </c>
      <c r="B59" s="55" t="s">
        <v>165</v>
      </c>
      <c r="C59" s="84">
        <f t="shared" si="0"/>
        <v>10000</v>
      </c>
      <c r="D59" s="84">
        <f t="shared" si="0"/>
        <v>10000</v>
      </c>
      <c r="E59" s="84">
        <f t="shared" si="0"/>
        <v>4772.9799999999996</v>
      </c>
      <c r="F59" s="84">
        <f>(E59*100)/D59</f>
        <v>47.729799999999997</v>
      </c>
    </row>
    <row r="60" spans="1:6" x14ac:dyDescent="0.2">
      <c r="A60" s="56" t="s">
        <v>166</v>
      </c>
      <c r="B60" s="57" t="s">
        <v>167</v>
      </c>
      <c r="C60" s="85">
        <v>10000</v>
      </c>
      <c r="D60" s="85">
        <v>10000</v>
      </c>
      <c r="E60" s="85">
        <v>4772.9799999999996</v>
      </c>
      <c r="F60" s="85"/>
    </row>
    <row r="61" spans="1:6" x14ac:dyDescent="0.2">
      <c r="A61" s="52" t="s">
        <v>168</v>
      </c>
      <c r="B61" s="53" t="s">
        <v>169</v>
      </c>
      <c r="C61" s="83">
        <f t="shared" ref="C61:E62" si="1">C62</f>
        <v>15000</v>
      </c>
      <c r="D61" s="83">
        <f t="shared" si="1"/>
        <v>15000</v>
      </c>
      <c r="E61" s="83">
        <f t="shared" si="1"/>
        <v>0</v>
      </c>
      <c r="F61" s="82">
        <f>(E61*100)/D61</f>
        <v>0</v>
      </c>
    </row>
    <row r="62" spans="1:6" ht="25.5" x14ac:dyDescent="0.2">
      <c r="A62" s="54" t="s">
        <v>170</v>
      </c>
      <c r="B62" s="55" t="s">
        <v>171</v>
      </c>
      <c r="C62" s="84">
        <f t="shared" si="1"/>
        <v>15000</v>
      </c>
      <c r="D62" s="84">
        <f t="shared" si="1"/>
        <v>15000</v>
      </c>
      <c r="E62" s="84">
        <f t="shared" si="1"/>
        <v>0</v>
      </c>
      <c r="F62" s="84">
        <f>(E62*100)/D62</f>
        <v>0</v>
      </c>
    </row>
    <row r="63" spans="1:6" x14ac:dyDescent="0.2">
      <c r="A63" s="56" t="s">
        <v>172</v>
      </c>
      <c r="B63" s="57" t="s">
        <v>171</v>
      </c>
      <c r="C63" s="85">
        <v>15000</v>
      </c>
      <c r="D63" s="85">
        <v>15000</v>
      </c>
      <c r="E63" s="85">
        <v>0</v>
      </c>
      <c r="F63" s="85"/>
    </row>
    <row r="64" spans="1:6" x14ac:dyDescent="0.2">
      <c r="A64" s="50" t="s">
        <v>50</v>
      </c>
      <c r="B64" s="51" t="s">
        <v>51</v>
      </c>
      <c r="C64" s="81">
        <f t="shared" ref="C64:E65" si="2">C65</f>
        <v>2506163</v>
      </c>
      <c r="D64" s="81">
        <f t="shared" si="2"/>
        <v>2506163</v>
      </c>
      <c r="E64" s="81">
        <f t="shared" si="2"/>
        <v>1264303.75</v>
      </c>
      <c r="F64" s="82">
        <f>(E64*100)/D64</f>
        <v>50.447786117662737</v>
      </c>
    </row>
    <row r="65" spans="1:6" x14ac:dyDescent="0.2">
      <c r="A65" s="52" t="s">
        <v>64</v>
      </c>
      <c r="B65" s="53" t="s">
        <v>65</v>
      </c>
      <c r="C65" s="83">
        <f t="shared" si="2"/>
        <v>2506163</v>
      </c>
      <c r="D65" s="83">
        <f t="shared" si="2"/>
        <v>2506163</v>
      </c>
      <c r="E65" s="83">
        <f t="shared" si="2"/>
        <v>1264303.75</v>
      </c>
      <c r="F65" s="82">
        <f>(E65*100)/D65</f>
        <v>50.447786117662737</v>
      </c>
    </row>
    <row r="66" spans="1:6" ht="25.5" x14ac:dyDescent="0.2">
      <c r="A66" s="54" t="s">
        <v>66</v>
      </c>
      <c r="B66" s="55" t="s">
        <v>67</v>
      </c>
      <c r="C66" s="84">
        <f>C67+C68</f>
        <v>2506163</v>
      </c>
      <c r="D66" s="84">
        <f>D67+D68</f>
        <v>2506163</v>
      </c>
      <c r="E66" s="84">
        <f>E67+E68</f>
        <v>1264303.75</v>
      </c>
      <c r="F66" s="84">
        <f>(E66*100)/D66</f>
        <v>50.447786117662737</v>
      </c>
    </row>
    <row r="67" spans="1:6" x14ac:dyDescent="0.2">
      <c r="A67" s="56" t="s">
        <v>68</v>
      </c>
      <c r="B67" s="57" t="s">
        <v>69</v>
      </c>
      <c r="C67" s="85">
        <v>2481163</v>
      </c>
      <c r="D67" s="85">
        <v>2481163</v>
      </c>
      <c r="E67" s="85">
        <v>1259530.77</v>
      </c>
      <c r="F67" s="85"/>
    </row>
    <row r="68" spans="1:6" ht="25.5" x14ac:dyDescent="0.2">
      <c r="A68" s="56" t="s">
        <v>70</v>
      </c>
      <c r="B68" s="57" t="s">
        <v>71</v>
      </c>
      <c r="C68" s="85">
        <v>25000</v>
      </c>
      <c r="D68" s="85">
        <v>25000</v>
      </c>
      <c r="E68" s="85">
        <v>4772.9799999999996</v>
      </c>
      <c r="F68" s="85"/>
    </row>
    <row r="69" spans="1:6" x14ac:dyDescent="0.2">
      <c r="A69" s="49" t="s">
        <v>185</v>
      </c>
      <c r="B69" s="49" t="s">
        <v>193</v>
      </c>
      <c r="C69" s="79"/>
      <c r="D69" s="79"/>
      <c r="E69" s="79"/>
      <c r="F69" s="80" t="e">
        <f>(E69*100)/D69</f>
        <v>#DIV/0!</v>
      </c>
    </row>
    <row r="70" spans="1:6" x14ac:dyDescent="0.2">
      <c r="A70" s="50" t="s">
        <v>72</v>
      </c>
      <c r="B70" s="51" t="s">
        <v>73</v>
      </c>
      <c r="C70" s="81">
        <f>C71</f>
        <v>50</v>
      </c>
      <c r="D70" s="81">
        <f>D71</f>
        <v>50</v>
      </c>
      <c r="E70" s="81">
        <f>E71</f>
        <v>0</v>
      </c>
      <c r="F70" s="82">
        <f>(E70*100)/D70</f>
        <v>0</v>
      </c>
    </row>
    <row r="71" spans="1:6" x14ac:dyDescent="0.2">
      <c r="A71" s="52" t="s">
        <v>89</v>
      </c>
      <c r="B71" s="53" t="s">
        <v>90</v>
      </c>
      <c r="C71" s="83">
        <f>C72+C74</f>
        <v>50</v>
      </c>
      <c r="D71" s="83">
        <f>D72+D74</f>
        <v>50</v>
      </c>
      <c r="E71" s="83">
        <f>E72+E74</f>
        <v>0</v>
      </c>
      <c r="F71" s="82">
        <f>(E71*100)/D71</f>
        <v>0</v>
      </c>
    </row>
    <row r="72" spans="1:6" x14ac:dyDescent="0.2">
      <c r="A72" s="54" t="s">
        <v>113</v>
      </c>
      <c r="B72" s="55" t="s">
        <v>114</v>
      </c>
      <c r="C72" s="84">
        <f>C73</f>
        <v>0</v>
      </c>
      <c r="D72" s="84">
        <f>D73</f>
        <v>0</v>
      </c>
      <c r="E72" s="84">
        <f>E73</f>
        <v>0</v>
      </c>
      <c r="F72" s="84" t="e">
        <f>(E72*100)/D72</f>
        <v>#DIV/0!</v>
      </c>
    </row>
    <row r="73" spans="1:6" x14ac:dyDescent="0.2">
      <c r="A73" s="56" t="s">
        <v>117</v>
      </c>
      <c r="B73" s="57" t="s">
        <v>118</v>
      </c>
      <c r="C73" s="85">
        <v>0</v>
      </c>
      <c r="D73" s="85">
        <v>0</v>
      </c>
      <c r="E73" s="85">
        <v>0</v>
      </c>
      <c r="F73" s="85"/>
    </row>
    <row r="74" spans="1:6" x14ac:dyDescent="0.2">
      <c r="A74" s="54" t="s">
        <v>137</v>
      </c>
      <c r="B74" s="55" t="s">
        <v>138</v>
      </c>
      <c r="C74" s="84">
        <f>C75</f>
        <v>50</v>
      </c>
      <c r="D74" s="84">
        <f>D75</f>
        <v>50</v>
      </c>
      <c r="E74" s="84">
        <f>E75</f>
        <v>0</v>
      </c>
      <c r="F74" s="84">
        <f>(E74*100)/D74</f>
        <v>0</v>
      </c>
    </row>
    <row r="75" spans="1:6" x14ac:dyDescent="0.2">
      <c r="A75" s="56" t="s">
        <v>143</v>
      </c>
      <c r="B75" s="57" t="s">
        <v>144</v>
      </c>
      <c r="C75" s="85">
        <v>50</v>
      </c>
      <c r="D75" s="85">
        <v>50</v>
      </c>
      <c r="E75" s="85">
        <v>0</v>
      </c>
      <c r="F75" s="85"/>
    </row>
    <row r="76" spans="1:6" x14ac:dyDescent="0.2">
      <c r="A76" s="50" t="s">
        <v>50</v>
      </c>
      <c r="B76" s="51" t="s">
        <v>51</v>
      </c>
      <c r="C76" s="81">
        <f t="shared" ref="C76:E78" si="3">C77</f>
        <v>50</v>
      </c>
      <c r="D76" s="81">
        <f t="shared" si="3"/>
        <v>50</v>
      </c>
      <c r="E76" s="81">
        <f t="shared" si="3"/>
        <v>0</v>
      </c>
      <c r="F76" s="82">
        <f>(E76*100)/D76</f>
        <v>0</v>
      </c>
    </row>
    <row r="77" spans="1:6" x14ac:dyDescent="0.2">
      <c r="A77" s="52" t="s">
        <v>58</v>
      </c>
      <c r="B77" s="53" t="s">
        <v>59</v>
      </c>
      <c r="C77" s="83">
        <f t="shared" si="3"/>
        <v>50</v>
      </c>
      <c r="D77" s="83">
        <f t="shared" si="3"/>
        <v>50</v>
      </c>
      <c r="E77" s="83">
        <f t="shared" si="3"/>
        <v>0</v>
      </c>
      <c r="F77" s="82">
        <f>(E77*100)/D77</f>
        <v>0</v>
      </c>
    </row>
    <row r="78" spans="1:6" x14ac:dyDescent="0.2">
      <c r="A78" s="54" t="s">
        <v>60</v>
      </c>
      <c r="B78" s="55" t="s">
        <v>61</v>
      </c>
      <c r="C78" s="84">
        <f t="shared" si="3"/>
        <v>50</v>
      </c>
      <c r="D78" s="84">
        <f t="shared" si="3"/>
        <v>50</v>
      </c>
      <c r="E78" s="84">
        <f t="shared" si="3"/>
        <v>0</v>
      </c>
      <c r="F78" s="84">
        <f>(E78*100)/D78</f>
        <v>0</v>
      </c>
    </row>
    <row r="79" spans="1:6" x14ac:dyDescent="0.2">
      <c r="A79" s="56" t="s">
        <v>62</v>
      </c>
      <c r="B79" s="57" t="s">
        <v>63</v>
      </c>
      <c r="C79" s="85">
        <v>50</v>
      </c>
      <c r="D79" s="85">
        <v>50</v>
      </c>
      <c r="E79" s="85">
        <v>0</v>
      </c>
      <c r="F79" s="85"/>
    </row>
    <row r="80" spans="1:6" x14ac:dyDescent="0.2">
      <c r="A80" s="49" t="s">
        <v>74</v>
      </c>
      <c r="B80" s="49" t="s">
        <v>194</v>
      </c>
      <c r="C80" s="79"/>
      <c r="D80" s="79"/>
      <c r="E80" s="79"/>
      <c r="F80" s="80" t="e">
        <f>(E80*100)/D80</f>
        <v>#DIV/0!</v>
      </c>
    </row>
    <row r="81" spans="1:6" x14ac:dyDescent="0.2">
      <c r="A81" s="50" t="s">
        <v>50</v>
      </c>
      <c r="B81" s="51" t="s">
        <v>51</v>
      </c>
      <c r="C81" s="81">
        <f t="shared" ref="C81:E83" si="4">C82</f>
        <v>0</v>
      </c>
      <c r="D81" s="81">
        <f t="shared" si="4"/>
        <v>0</v>
      </c>
      <c r="E81" s="81">
        <f t="shared" si="4"/>
        <v>0</v>
      </c>
      <c r="F81" s="82" t="e">
        <f>(E81*100)/D81</f>
        <v>#DIV/0!</v>
      </c>
    </row>
    <row r="82" spans="1:6" x14ac:dyDescent="0.2">
      <c r="A82" s="52" t="s">
        <v>196</v>
      </c>
      <c r="B82" s="53" t="s">
        <v>197</v>
      </c>
      <c r="C82" s="83">
        <f t="shared" si="4"/>
        <v>0</v>
      </c>
      <c r="D82" s="83">
        <f t="shared" si="4"/>
        <v>0</v>
      </c>
      <c r="E82" s="83">
        <f t="shared" si="4"/>
        <v>0</v>
      </c>
      <c r="F82" s="82" t="e">
        <f>(E82*100)/D82</f>
        <v>#DIV/0!</v>
      </c>
    </row>
    <row r="83" spans="1:6" x14ac:dyDescent="0.2">
      <c r="A83" s="54" t="s">
        <v>198</v>
      </c>
      <c r="B83" s="55" t="s">
        <v>199</v>
      </c>
      <c r="C83" s="84">
        <f t="shared" si="4"/>
        <v>0</v>
      </c>
      <c r="D83" s="84">
        <f t="shared" si="4"/>
        <v>0</v>
      </c>
      <c r="E83" s="84">
        <f t="shared" si="4"/>
        <v>0</v>
      </c>
      <c r="F83" s="84" t="e">
        <f>(E83*100)/D83</f>
        <v>#DIV/0!</v>
      </c>
    </row>
    <row r="84" spans="1:6" x14ac:dyDescent="0.2">
      <c r="A84" s="56" t="s">
        <v>200</v>
      </c>
      <c r="B84" s="57" t="s">
        <v>201</v>
      </c>
      <c r="C84" s="85">
        <v>0</v>
      </c>
      <c r="D84" s="85">
        <v>0</v>
      </c>
      <c r="E84" s="85">
        <v>0</v>
      </c>
      <c r="F84" s="85"/>
    </row>
    <row r="85" spans="1:6" x14ac:dyDescent="0.2">
      <c r="A85" s="49" t="s">
        <v>186</v>
      </c>
      <c r="B85" s="49" t="s">
        <v>195</v>
      </c>
      <c r="C85" s="79"/>
      <c r="D85" s="79"/>
      <c r="E85" s="79"/>
      <c r="F85" s="80" t="e">
        <f>(E85*100)/D85</f>
        <v>#DIV/0!</v>
      </c>
    </row>
    <row r="86" spans="1:6" x14ac:dyDescent="0.2">
      <c r="A86" s="50" t="s">
        <v>72</v>
      </c>
      <c r="B86" s="51" t="s">
        <v>73</v>
      </c>
      <c r="C86" s="81">
        <f t="shared" ref="C86:E88" si="5">C87</f>
        <v>11799</v>
      </c>
      <c r="D86" s="81">
        <f t="shared" si="5"/>
        <v>11799</v>
      </c>
      <c r="E86" s="81">
        <f t="shared" si="5"/>
        <v>4013.54</v>
      </c>
      <c r="F86" s="82">
        <f>(E86*100)/D86</f>
        <v>34.015933553690992</v>
      </c>
    </row>
    <row r="87" spans="1:6" x14ac:dyDescent="0.2">
      <c r="A87" s="52" t="s">
        <v>89</v>
      </c>
      <c r="B87" s="53" t="s">
        <v>90</v>
      </c>
      <c r="C87" s="83">
        <f t="shared" si="5"/>
        <v>11799</v>
      </c>
      <c r="D87" s="83">
        <f t="shared" si="5"/>
        <v>11799</v>
      </c>
      <c r="E87" s="83">
        <f t="shared" si="5"/>
        <v>4013.54</v>
      </c>
      <c r="F87" s="82">
        <f>(E87*100)/D87</f>
        <v>34.015933553690992</v>
      </c>
    </row>
    <row r="88" spans="1:6" x14ac:dyDescent="0.2">
      <c r="A88" s="54" t="s">
        <v>137</v>
      </c>
      <c r="B88" s="55" t="s">
        <v>138</v>
      </c>
      <c r="C88" s="84">
        <f t="shared" si="5"/>
        <v>11799</v>
      </c>
      <c r="D88" s="84">
        <f t="shared" si="5"/>
        <v>11799</v>
      </c>
      <c r="E88" s="84">
        <f t="shared" si="5"/>
        <v>4013.54</v>
      </c>
      <c r="F88" s="84">
        <f>(E88*100)/D88</f>
        <v>34.015933553690992</v>
      </c>
    </row>
    <row r="89" spans="1:6" x14ac:dyDescent="0.2">
      <c r="A89" s="56" t="s">
        <v>139</v>
      </c>
      <c r="B89" s="57" t="s">
        <v>140</v>
      </c>
      <c r="C89" s="85">
        <v>11799</v>
      </c>
      <c r="D89" s="85">
        <v>11799</v>
      </c>
      <c r="E89" s="85">
        <v>4013.54</v>
      </c>
      <c r="F89" s="85"/>
    </row>
    <row r="90" spans="1:6" x14ac:dyDescent="0.2">
      <c r="A90" s="50" t="s">
        <v>50</v>
      </c>
      <c r="B90" s="51" t="s">
        <v>51</v>
      </c>
      <c r="C90" s="81">
        <f t="shared" ref="C90:E92" si="6">C91</f>
        <v>11799</v>
      </c>
      <c r="D90" s="81">
        <f t="shared" si="6"/>
        <v>11799</v>
      </c>
      <c r="E90" s="81">
        <f t="shared" si="6"/>
        <v>0</v>
      </c>
      <c r="F90" s="82">
        <f>(E90*100)/D90</f>
        <v>0</v>
      </c>
    </row>
    <row r="91" spans="1:6" x14ac:dyDescent="0.2">
      <c r="A91" s="52" t="s">
        <v>52</v>
      </c>
      <c r="B91" s="53" t="s">
        <v>53</v>
      </c>
      <c r="C91" s="83">
        <f t="shared" si="6"/>
        <v>11799</v>
      </c>
      <c r="D91" s="83">
        <f t="shared" si="6"/>
        <v>11799</v>
      </c>
      <c r="E91" s="83">
        <f t="shared" si="6"/>
        <v>0</v>
      </c>
      <c r="F91" s="82">
        <f>(E91*100)/D91</f>
        <v>0</v>
      </c>
    </row>
    <row r="92" spans="1:6" ht="25.5" x14ac:dyDescent="0.2">
      <c r="A92" s="54" t="s">
        <v>54</v>
      </c>
      <c r="B92" s="55" t="s">
        <v>55</v>
      </c>
      <c r="C92" s="84">
        <f t="shared" si="6"/>
        <v>11799</v>
      </c>
      <c r="D92" s="84">
        <f t="shared" si="6"/>
        <v>11799</v>
      </c>
      <c r="E92" s="84">
        <f t="shared" si="6"/>
        <v>0</v>
      </c>
      <c r="F92" s="84">
        <f>(E92*100)/D92</f>
        <v>0</v>
      </c>
    </row>
    <row r="93" spans="1:6" ht="25.5" x14ac:dyDescent="0.2">
      <c r="A93" s="56" t="s">
        <v>56</v>
      </c>
      <c r="B93" s="57" t="s">
        <v>57</v>
      </c>
      <c r="C93" s="85">
        <v>11799</v>
      </c>
      <c r="D93" s="85">
        <v>11799</v>
      </c>
      <c r="E93" s="85">
        <v>0</v>
      </c>
      <c r="F93" s="85"/>
    </row>
    <row r="94" spans="1:6" x14ac:dyDescent="0.2">
      <c r="A94" s="49" t="s">
        <v>187</v>
      </c>
      <c r="B94" s="49" t="s">
        <v>202</v>
      </c>
      <c r="C94" s="79"/>
      <c r="D94" s="79"/>
      <c r="E94" s="79"/>
      <c r="F94" s="80" t="e">
        <f>(E94*100)/D94</f>
        <v>#DIV/0!</v>
      </c>
    </row>
    <row r="95" spans="1:6" ht="38.25" x14ac:dyDescent="0.2">
      <c r="A95" s="48" t="s">
        <v>203</v>
      </c>
      <c r="B95" s="48" t="s">
        <v>204</v>
      </c>
      <c r="C95" s="48" t="s">
        <v>43</v>
      </c>
      <c r="D95" s="48" t="s">
        <v>190</v>
      </c>
      <c r="E95" s="48" t="s">
        <v>191</v>
      </c>
      <c r="F95" s="48" t="s">
        <v>192</v>
      </c>
    </row>
    <row r="96" spans="1:6" x14ac:dyDescent="0.2">
      <c r="A96" s="50" t="s">
        <v>72</v>
      </c>
      <c r="B96" s="51" t="s">
        <v>73</v>
      </c>
      <c r="C96" s="81">
        <f>C97</f>
        <v>6400</v>
      </c>
      <c r="D96" s="81">
        <f>D97</f>
        <v>6400</v>
      </c>
      <c r="E96" s="81">
        <f>E97</f>
        <v>2745.02</v>
      </c>
      <c r="F96" s="82">
        <f>(E96*100)/D96</f>
        <v>42.8909375</v>
      </c>
    </row>
    <row r="97" spans="1:6" x14ac:dyDescent="0.2">
      <c r="A97" s="52" t="s">
        <v>89</v>
      </c>
      <c r="B97" s="53" t="s">
        <v>90</v>
      </c>
      <c r="C97" s="83">
        <f>C98+C101</f>
        <v>6400</v>
      </c>
      <c r="D97" s="83">
        <f>D98+D101</f>
        <v>6400</v>
      </c>
      <c r="E97" s="83">
        <f>E98+E101</f>
        <v>2745.02</v>
      </c>
      <c r="F97" s="82">
        <f>(E97*100)/D97</f>
        <v>42.8909375</v>
      </c>
    </row>
    <row r="98" spans="1:6" x14ac:dyDescent="0.2">
      <c r="A98" s="54" t="s">
        <v>113</v>
      </c>
      <c r="B98" s="55" t="s">
        <v>114</v>
      </c>
      <c r="C98" s="84">
        <f>C99+C100</f>
        <v>6200</v>
      </c>
      <c r="D98" s="84">
        <f>D99+D100</f>
        <v>6200</v>
      </c>
      <c r="E98" s="84">
        <f>E99+E100</f>
        <v>2745.02</v>
      </c>
      <c r="F98" s="84">
        <f>(E98*100)/D98</f>
        <v>44.274516129032257</v>
      </c>
    </row>
    <row r="99" spans="1:6" x14ac:dyDescent="0.2">
      <c r="A99" s="56" t="s">
        <v>115</v>
      </c>
      <c r="B99" s="57" t="s">
        <v>116</v>
      </c>
      <c r="C99" s="85">
        <v>6000</v>
      </c>
      <c r="D99" s="85">
        <v>6000</v>
      </c>
      <c r="E99" s="85">
        <v>2745.02</v>
      </c>
      <c r="F99" s="85"/>
    </row>
    <row r="100" spans="1:6" x14ac:dyDescent="0.2">
      <c r="A100" s="56" t="s">
        <v>127</v>
      </c>
      <c r="B100" s="57" t="s">
        <v>128</v>
      </c>
      <c r="C100" s="85">
        <v>200</v>
      </c>
      <c r="D100" s="85">
        <v>200</v>
      </c>
      <c r="E100" s="85">
        <v>0</v>
      </c>
      <c r="F100" s="85"/>
    </row>
    <row r="101" spans="1:6" x14ac:dyDescent="0.2">
      <c r="A101" s="54" t="s">
        <v>137</v>
      </c>
      <c r="B101" s="55" t="s">
        <v>138</v>
      </c>
      <c r="C101" s="84">
        <f>C102</f>
        <v>200</v>
      </c>
      <c r="D101" s="84">
        <f>D102</f>
        <v>200</v>
      </c>
      <c r="E101" s="84">
        <f>E102</f>
        <v>0</v>
      </c>
      <c r="F101" s="84">
        <f>(E101*100)/D101</f>
        <v>0</v>
      </c>
    </row>
    <row r="102" spans="1:6" x14ac:dyDescent="0.2">
      <c r="A102" s="56" t="s">
        <v>139</v>
      </c>
      <c r="B102" s="57" t="s">
        <v>140</v>
      </c>
      <c r="C102" s="85">
        <v>200</v>
      </c>
      <c r="D102" s="85">
        <v>200</v>
      </c>
      <c r="E102" s="85">
        <v>0</v>
      </c>
      <c r="F102" s="85"/>
    </row>
    <row r="103" spans="1:6" x14ac:dyDescent="0.2">
      <c r="A103" s="50" t="s">
        <v>50</v>
      </c>
      <c r="B103" s="51" t="s">
        <v>51</v>
      </c>
      <c r="C103" s="81">
        <f t="shared" ref="C103:E105" si="7">C104</f>
        <v>6400</v>
      </c>
      <c r="D103" s="81">
        <f t="shared" si="7"/>
        <v>6400</v>
      </c>
      <c r="E103" s="81">
        <f t="shared" si="7"/>
        <v>2745.02</v>
      </c>
      <c r="F103" s="82">
        <f>(E103*100)/D103</f>
        <v>42.8909375</v>
      </c>
    </row>
    <row r="104" spans="1:6" x14ac:dyDescent="0.2">
      <c r="A104" s="52" t="s">
        <v>64</v>
      </c>
      <c r="B104" s="53" t="s">
        <v>65</v>
      </c>
      <c r="C104" s="83">
        <f t="shared" si="7"/>
        <v>6400</v>
      </c>
      <c r="D104" s="83">
        <f t="shared" si="7"/>
        <v>6400</v>
      </c>
      <c r="E104" s="83">
        <f t="shared" si="7"/>
        <v>2745.02</v>
      </c>
      <c r="F104" s="82">
        <f>(E104*100)/D104</f>
        <v>42.8909375</v>
      </c>
    </row>
    <row r="105" spans="1:6" ht="25.5" x14ac:dyDescent="0.2">
      <c r="A105" s="54" t="s">
        <v>66</v>
      </c>
      <c r="B105" s="55" t="s">
        <v>67</v>
      </c>
      <c r="C105" s="84">
        <f t="shared" si="7"/>
        <v>6400</v>
      </c>
      <c r="D105" s="84">
        <f t="shared" si="7"/>
        <v>6400</v>
      </c>
      <c r="E105" s="84">
        <f t="shared" si="7"/>
        <v>2745.02</v>
      </c>
      <c r="F105" s="84">
        <f>(E105*100)/D105</f>
        <v>42.8909375</v>
      </c>
    </row>
    <row r="106" spans="1:6" x14ac:dyDescent="0.2">
      <c r="A106" s="56" t="s">
        <v>68</v>
      </c>
      <c r="B106" s="57" t="s">
        <v>69</v>
      </c>
      <c r="C106" s="85">
        <v>6400</v>
      </c>
      <c r="D106" s="85">
        <v>6400</v>
      </c>
      <c r="E106" s="85">
        <v>2745.02</v>
      </c>
      <c r="F106" s="85"/>
    </row>
    <row r="107" spans="1:6" x14ac:dyDescent="0.2">
      <c r="A107" s="49" t="s">
        <v>185</v>
      </c>
      <c r="B107" s="49" t="s">
        <v>193</v>
      </c>
      <c r="C107" s="79"/>
      <c r="D107" s="79"/>
      <c r="E107" s="79"/>
      <c r="F107" s="80" t="e">
        <f>(E107*100)/D107</f>
        <v>#DIV/0!</v>
      </c>
    </row>
    <row r="108" spans="1:6" s="58" customFormat="1" x14ac:dyDescent="0.2"/>
    <row r="109" spans="1:6" s="58" customFormat="1" x14ac:dyDescent="0.2"/>
    <row r="110" spans="1:6" s="58" customFormat="1" x14ac:dyDescent="0.2"/>
    <row r="111" spans="1:6" s="58" customFormat="1" x14ac:dyDescent="0.2"/>
    <row r="112" spans="1:6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="58" customFormat="1" x14ac:dyDescent="0.2"/>
    <row r="1218" s="58" customFormat="1" x14ac:dyDescent="0.2"/>
    <row r="1219" s="58" customFormat="1" x14ac:dyDescent="0.2"/>
    <row r="1220" s="58" customFormat="1" x14ac:dyDescent="0.2"/>
    <row r="1221" s="58" customFormat="1" x14ac:dyDescent="0.2"/>
    <row r="1222" s="58" customFormat="1" x14ac:dyDescent="0.2"/>
    <row r="1223" s="58" customFormat="1" x14ac:dyDescent="0.2"/>
    <row r="1224" s="58" customFormat="1" x14ac:dyDescent="0.2"/>
    <row r="1225" s="58" customFormat="1" x14ac:dyDescent="0.2"/>
    <row r="1226" s="58" customFormat="1" x14ac:dyDescent="0.2"/>
    <row r="1227" s="58" customFormat="1" x14ac:dyDescent="0.2"/>
    <row r="1228" s="58" customFormat="1" x14ac:dyDescent="0.2"/>
    <row r="1229" s="58" customFormat="1" x14ac:dyDescent="0.2"/>
    <row r="1230" s="58" customFormat="1" x14ac:dyDescent="0.2"/>
    <row r="1231" s="58" customFormat="1" x14ac:dyDescent="0.2"/>
    <row r="1232" s="58" customFormat="1" x14ac:dyDescent="0.2"/>
    <row r="1233" spans="1:3" s="58" customFormat="1" x14ac:dyDescent="0.2"/>
    <row r="1234" spans="1:3" s="58" customFormat="1" x14ac:dyDescent="0.2"/>
    <row r="1235" spans="1:3" s="58" customFormat="1" x14ac:dyDescent="0.2"/>
    <row r="1236" spans="1:3" s="58" customFormat="1" x14ac:dyDescent="0.2"/>
    <row r="1237" spans="1:3" s="58" customFormat="1" x14ac:dyDescent="0.2"/>
    <row r="1238" spans="1:3" s="58" customFormat="1" x14ac:dyDescent="0.2"/>
    <row r="1239" spans="1:3" s="58" customFormat="1" x14ac:dyDescent="0.2"/>
    <row r="1240" spans="1:3" s="58" customFormat="1" x14ac:dyDescent="0.2"/>
    <row r="1241" spans="1:3" s="58" customFormat="1" x14ac:dyDescent="0.2"/>
    <row r="1242" spans="1:3" s="58" customFormat="1" x14ac:dyDescent="0.2"/>
    <row r="1243" spans="1:3" s="58" customFormat="1" x14ac:dyDescent="0.2"/>
    <row r="1244" spans="1:3" s="58" customFormat="1" x14ac:dyDescent="0.2"/>
    <row r="1245" spans="1:3" s="58" customFormat="1" x14ac:dyDescent="0.2"/>
    <row r="1246" spans="1:3" s="58" customFormat="1" x14ac:dyDescent="0.2"/>
    <row r="1247" spans="1:3" s="58" customFormat="1" x14ac:dyDescent="0.2"/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58"/>
      <c r="B1264" s="58"/>
      <c r="C1264" s="58"/>
    </row>
    <row r="1265" spans="1:3" x14ac:dyDescent="0.2">
      <c r="A1265" s="58"/>
      <c r="B1265" s="58"/>
      <c r="C1265" s="58"/>
    </row>
    <row r="1266" spans="1:3" x14ac:dyDescent="0.2">
      <c r="A1266" s="58"/>
      <c r="B1266" s="58"/>
      <c r="C1266" s="58"/>
    </row>
    <row r="1267" spans="1:3" x14ac:dyDescent="0.2">
      <c r="A1267" s="58"/>
      <c r="B1267" s="58"/>
      <c r="C1267" s="58"/>
    </row>
    <row r="1268" spans="1:3" x14ac:dyDescent="0.2">
      <c r="A1268" s="58"/>
      <c r="B1268" s="58"/>
      <c r="C1268" s="58"/>
    </row>
    <row r="1269" spans="1:3" x14ac:dyDescent="0.2">
      <c r="A1269" s="58"/>
      <c r="B1269" s="58"/>
      <c r="C1269" s="58"/>
    </row>
    <row r="1270" spans="1:3" x14ac:dyDescent="0.2">
      <c r="A1270" s="58"/>
      <c r="B1270" s="58"/>
      <c r="C1270" s="58"/>
    </row>
    <row r="1271" spans="1:3" x14ac:dyDescent="0.2">
      <c r="A1271" s="58"/>
      <c r="B1271" s="58"/>
      <c r="C1271" s="58"/>
    </row>
    <row r="1272" spans="1:3" x14ac:dyDescent="0.2">
      <c r="A1272" s="58"/>
      <c r="B1272" s="58"/>
      <c r="C1272" s="58"/>
    </row>
    <row r="1273" spans="1:3" x14ac:dyDescent="0.2">
      <c r="A1273" s="58"/>
      <c r="B1273" s="58"/>
      <c r="C1273" s="58"/>
    </row>
    <row r="1274" spans="1:3" x14ac:dyDescent="0.2">
      <c r="A1274" s="58"/>
      <c r="B1274" s="58"/>
      <c r="C1274" s="58"/>
    </row>
    <row r="1275" spans="1:3" x14ac:dyDescent="0.2">
      <c r="A1275" s="58"/>
      <c r="B1275" s="58"/>
      <c r="C1275" s="58"/>
    </row>
    <row r="1276" spans="1:3" x14ac:dyDescent="0.2">
      <c r="A1276" s="58"/>
      <c r="B1276" s="58"/>
      <c r="C1276" s="58"/>
    </row>
    <row r="1277" spans="1:3" x14ac:dyDescent="0.2">
      <c r="A1277" s="58"/>
      <c r="B1277" s="58"/>
      <c r="C1277" s="58"/>
    </row>
    <row r="1278" spans="1:3" x14ac:dyDescent="0.2">
      <c r="A1278" s="58"/>
      <c r="B1278" s="58"/>
      <c r="C1278" s="58"/>
    </row>
    <row r="1279" spans="1:3" x14ac:dyDescent="0.2">
      <c r="A1279" s="58"/>
      <c r="B1279" s="58"/>
      <c r="C1279" s="58"/>
    </row>
    <row r="1280" spans="1:3" x14ac:dyDescent="0.2">
      <c r="A1280" s="58"/>
      <c r="B1280" s="58"/>
      <c r="C1280" s="58"/>
    </row>
    <row r="1281" spans="1:3" x14ac:dyDescent="0.2">
      <c r="A1281" s="58"/>
      <c r="B1281" s="58"/>
      <c r="C1281" s="58"/>
    </row>
    <row r="1282" spans="1:3" x14ac:dyDescent="0.2">
      <c r="A1282" s="58"/>
      <c r="B1282" s="58"/>
      <c r="C1282" s="58"/>
    </row>
    <row r="1283" spans="1:3" x14ac:dyDescent="0.2">
      <c r="A1283" s="58"/>
      <c r="B1283" s="58"/>
      <c r="C1283" s="58"/>
    </row>
    <row r="1284" spans="1:3" x14ac:dyDescent="0.2">
      <c r="A1284" s="58"/>
      <c r="B1284" s="58"/>
      <c r="C1284" s="58"/>
    </row>
    <row r="1285" spans="1:3" x14ac:dyDescent="0.2">
      <c r="A1285" s="41"/>
      <c r="B1285" s="41"/>
      <c r="C1285" s="41"/>
    </row>
    <row r="1286" spans="1:3" x14ac:dyDescent="0.2">
      <c r="A1286" s="41"/>
      <c r="B1286" s="41"/>
      <c r="C1286" s="41"/>
    </row>
    <row r="1287" spans="1:3" x14ac:dyDescent="0.2">
      <c r="A1287" s="41"/>
      <c r="B1287" s="41"/>
      <c r="C1287" s="41"/>
    </row>
    <row r="1288" spans="1:3" x14ac:dyDescent="0.2">
      <c r="A1288" s="41"/>
      <c r="B1288" s="41"/>
      <c r="C1288" s="41"/>
    </row>
    <row r="1289" spans="1:3" x14ac:dyDescent="0.2">
      <c r="A1289" s="41"/>
      <c r="B1289" s="41"/>
      <c r="C1289" s="41"/>
    </row>
    <row r="1290" spans="1:3" x14ac:dyDescent="0.2">
      <c r="A1290" s="41"/>
      <c r="B1290" s="41"/>
      <c r="C1290" s="41"/>
    </row>
    <row r="1291" spans="1:3" x14ac:dyDescent="0.2">
      <c r="A1291" s="41"/>
      <c r="B1291" s="41"/>
      <c r="C1291" s="41"/>
    </row>
    <row r="1292" spans="1:3" x14ac:dyDescent="0.2">
      <c r="A1292" s="41"/>
      <c r="B1292" s="41"/>
      <c r="C1292" s="41"/>
    </row>
    <row r="1293" spans="1:3" x14ac:dyDescent="0.2">
      <c r="A1293" s="41"/>
      <c r="B1293" s="41"/>
      <c r="C1293" s="41"/>
    </row>
    <row r="1294" spans="1:3" x14ac:dyDescent="0.2">
      <c r="A1294" s="41"/>
      <c r="B1294" s="41"/>
      <c r="C1294" s="41"/>
    </row>
    <row r="1295" spans="1:3" x14ac:dyDescent="0.2">
      <c r="A1295" s="41"/>
      <c r="B1295" s="41"/>
      <c r="C1295" s="41"/>
    </row>
    <row r="1296" spans="1:3" x14ac:dyDescent="0.2">
      <c r="A1296" s="41"/>
      <c r="B1296" s="41"/>
      <c r="C1296" s="41"/>
    </row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  <row r="7943" s="41" customFormat="1" x14ac:dyDescent="0.2"/>
    <row r="7944" s="41" customFormat="1" x14ac:dyDescent="0.2"/>
    <row r="7945" s="41" customFormat="1" x14ac:dyDescent="0.2"/>
    <row r="7946" s="41" customFormat="1" x14ac:dyDescent="0.2"/>
    <row r="7947" s="41" customFormat="1" x14ac:dyDescent="0.2"/>
    <row r="7948" s="41" customFormat="1" x14ac:dyDescent="0.2"/>
    <row r="7949" s="41" customFormat="1" x14ac:dyDescent="0.2"/>
    <row r="7950" s="41" customFormat="1" x14ac:dyDescent="0.2"/>
    <row r="7951" s="41" customFormat="1" x14ac:dyDescent="0.2"/>
    <row r="7952" s="41" customFormat="1" x14ac:dyDescent="0.2"/>
    <row r="7953" s="41" customFormat="1" x14ac:dyDescent="0.2"/>
    <row r="7954" s="41" customFormat="1" x14ac:dyDescent="0.2"/>
    <row r="7955" s="41" customFormat="1" x14ac:dyDescent="0.2"/>
    <row r="7956" s="41" customFormat="1" x14ac:dyDescent="0.2"/>
    <row r="7957" s="41" customFormat="1" x14ac:dyDescent="0.2"/>
    <row r="7958" s="41" customFormat="1" x14ac:dyDescent="0.2"/>
    <row r="7959" s="41" customFormat="1" x14ac:dyDescent="0.2"/>
    <row r="7960" s="41" customFormat="1" x14ac:dyDescent="0.2"/>
    <row r="7961" s="41" customFormat="1" x14ac:dyDescent="0.2"/>
    <row r="7962" s="41" customFormat="1" x14ac:dyDescent="0.2"/>
    <row r="7963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Tanja Božić</cp:lastModifiedBy>
  <cp:lastPrinted>2023-07-24T12:33:14Z</cp:lastPrinted>
  <dcterms:created xsi:type="dcterms:W3CDTF">2022-08-12T12:51:27Z</dcterms:created>
  <dcterms:modified xsi:type="dcterms:W3CDTF">2026-07-07T10:12:00Z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