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dio'!$A$1:$F$89</definedName>
    <definedName name="_xlnm.Print_Area" localSheetId="0">SAŽETAK!$B$1:$K$27</definedName>
  </definedName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9" i="15"/>
  <c r="F77" i="15"/>
  <c r="E77" i="15"/>
  <c r="D77" i="15"/>
  <c r="C77" i="15"/>
  <c r="F76" i="15"/>
  <c r="E76" i="15"/>
  <c r="D76" i="15"/>
  <c r="C76" i="15"/>
  <c r="F75" i="15"/>
  <c r="E75" i="15"/>
  <c r="D75" i="15"/>
  <c r="C75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8" i="15"/>
  <c r="E68" i="15"/>
  <c r="D68" i="15"/>
  <c r="C68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3" i="15"/>
  <c r="F60" i="15"/>
  <c r="E60" i="15"/>
  <c r="D60" i="15"/>
  <c r="C60" i="15"/>
  <c r="F59" i="15"/>
  <c r="E59" i="15"/>
  <c r="D59" i="15"/>
  <c r="C59" i="15"/>
  <c r="F58" i="15"/>
  <c r="E58" i="15"/>
  <c r="D58" i="15"/>
  <c r="C58" i="15"/>
  <c r="F56" i="15"/>
  <c r="E56" i="15"/>
  <c r="D56" i="15"/>
  <c r="C56" i="15"/>
  <c r="F55" i="15"/>
  <c r="E55" i="15"/>
  <c r="D55" i="15"/>
  <c r="C55" i="15"/>
  <c r="F54" i="15"/>
  <c r="E54" i="15"/>
  <c r="D54" i="15"/>
  <c r="C54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7" i="15"/>
  <c r="E27" i="15"/>
  <c r="D27" i="15"/>
  <c r="C27" i="15"/>
  <c r="F23" i="15"/>
  <c r="E23" i="15"/>
  <c r="D23" i="15"/>
  <c r="C23" i="15"/>
  <c r="F22" i="15"/>
  <c r="E22" i="15"/>
  <c r="D22" i="15"/>
  <c r="C22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2" i="3"/>
  <c r="K72" i="3"/>
  <c r="L71" i="3"/>
  <c r="K71" i="3"/>
  <c r="J71" i="3"/>
  <c r="I71" i="3"/>
  <c r="H71" i="3"/>
  <c r="G71" i="3"/>
  <c r="L70" i="3"/>
  <c r="K70" i="3"/>
  <c r="L69" i="3"/>
  <c r="K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L39" i="3"/>
  <c r="K39" i="3"/>
  <c r="J39" i="3"/>
  <c r="I39" i="3"/>
  <c r="H39" i="3"/>
  <c r="G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<sst xmlns="http://schemas.openxmlformats.org/spreadsheetml/2006/main" count="403" uniqueCount="188">
  <si>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</si>
  <si>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</si>
  <si>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</si>
  <si>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</si>
  <si>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</si>
  <si>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</si>
  <si>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</si>
  <si>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</si>
  <si>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</si>
  <si>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</si>
  <si>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</si>
  <si>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</si>
  <si>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</si>
  <si>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</si>
  <si>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</si>
  <si>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</si>
  <si>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</si>
  <si>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</si>
  <si>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</si>
  <si>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</si>
  <si>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</si>
  <si>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</si>
  <si>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</si>
  <si>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</si>
  <si>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</si>
  <si>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</si>
  <si>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</si>
  <si>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</si>
  <si>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</si>
  <si>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</si>
  <si>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</si>
  <si>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</si>
  <si>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</si>
  <si>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</si>
  <si>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</si>
  <si>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</si>
  <si>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</si>
  <si>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</si>
  <si>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</si>
  <si>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</si>
  <si>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</si>
  <si>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</si>
  <si>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</si>
  <si>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</si>
  <si>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</si>
  <si>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</si>
  <si>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</si>
  <si>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</si>
  <si>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</si>
  <si>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</si>
  <si>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</si>
  <si>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</si>
  <si>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</si>
  <si>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</si>
  <si>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</si>
  <si>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</si>
  <si>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</si>
  <si>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</si>
  <si>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</si>
  <si>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</si>
  <si>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</si>
  <si>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</si>
  <si>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</si>
  <si>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</si>
  <si>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</si>
  <si>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</si>
  <si>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</si>
  <si>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</si>
  <si>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</si>
  <si>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</si>
  <si>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</si>
  <si>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</si>
  <si>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</si>
  <si>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</si>
  <si>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</si>
  <si>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</si>
  <si>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</si>
  <si>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</si>
  <si>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</si>
  <si>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</si>
  <si>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</si>
  <si>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</si>
  <si>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</si>
  <si>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</si>
  <si>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</si>
  <si>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</si>
  <si>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</si>
  <si>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</si>
  <si>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</si>
  <si>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</si>
  <si>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</si>
  <si>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</si>
  <si>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</si>
  <si>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</si>
  <si>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</si>
  <si>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</si>
  <si>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</si>
  <si>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</si>
  <si>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</si>
  <si>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</si>
  <si>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</si>
  <si>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</si>
  <si>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</si>
  <si>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</si>
  <si>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</si>
  <si>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</si>
  <si>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</si>
  <si>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</si>
  <si>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</si>
  <si>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</si>
  <si>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</si>
  <si>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</si>
  <si>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</si>
  <si>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</si>
  <si>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</si>
  <si>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</si>
  <si>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</si>
  <si>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</si>
  <si>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</si>
  <si>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</si>
  <si>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</si>
  <si>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</si>
  <si>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</si>
  <si>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</si>
  <si>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</si>
  <si>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</si>
  <si>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</si>
  <si>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</si>
  <si>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</si>
  <si>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</si>
  <si>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</si>
  <si>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</si>
  <si>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</si>
  <si>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</si>
  <si>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</si>
  <si>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</si>
  <si>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</si>
  <si>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</si>
  <si>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</si>
  <si>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</si>
  <si>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</si>
  <si>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</si>
  <si>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</si>
  <si>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</si>
  <si>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</si>
  <si>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</si>
  <si>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</si>
  <si>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</si>
  <si>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</si>
  <si>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</si>
  <si>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</si>
  <si>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</si>
  <si>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</si>
  <si>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</si>
  <si>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</si>
  <si>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</si>
  <si>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</si>
  <si>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</si>
  <si>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</si>
  <si>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</si>
  <si>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</si>
  <si>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</si>
  <si>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</si>
  <si>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</si>
  <si>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</si>
  <si>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</si>
  <si>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</si>
  <si>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</si>
  <si>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</si>
  <si>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65 Županijski sudovi</t>
  </si>
  <si>
    <t>3507 ZAGREB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</si>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</sst>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 applyAlignment="1" applyProtection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22" fillId="3" borderId="6" xfId="0" applyNumberFormat="1" applyFont="1" applyFill="1" applyBorder="1" applyAlignment="1">
      <alignment wrapText="1"/>
    </xf>
    <xf numFmtId="0" fontId="23" fillId="0" borderId="0" xfId="3" applyFont="1"/>
    <xf numFmtId="0" fontId="22" fillId="3" borderId="6" xfId="0" applyFont="1" applyFill="1" applyBorder="1" applyAlignment="1">
      <alignment horizontal="center" vertical="center" wrapText="1"/>
    </xf>
    <xf numFmtId="4" fontId="24" fillId="4" borderId="8" xfId="2" applyNumberFormat="1" applyFont="1" applyFill="1" applyBorder="1" applyAlignment="1">
      <alignment wrapText="1"/>
    </xf>
    <xf numFmtId="4" fontId="24" fillId="4" borderId="9" xfId="2" applyNumberFormat="1" applyFont="1" applyFill="1" applyBorder="1"/>
    <xf numFmtId="4" fontId="24" fillId="4" borderId="11" xfId="2" applyNumberFormat="1" applyFont="1" applyFill="1" applyBorder="1"/>
    <xf numFmtId="4" fontId="24" fillId="7" borderId="12" xfId="2" applyNumberFormat="1" applyFont="1" applyFill="1" applyBorder="1"/>
    <xf numFmtId="4" fontId="23" fillId="4" borderId="13" xfId="2" applyNumberFormat="1" applyFont="1" applyFill="1" applyBorder="1"/>
    <xf numFmtId="4" fontId="24" fillId="5" borderId="6" xfId="2" applyNumberFormat="1" applyFont="1" applyFill="1" applyBorder="1" applyAlignment="1">
      <alignment wrapText="1"/>
    </xf>
    <xf numFmtId="4" fontId="23" fillId="5" borderId="6" xfId="2" applyNumberFormat="1" applyFont="1" applyFill="1" applyBorder="1" applyAlignment="1"/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88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02" t="s">
        <v>31</v>
      </c>
      <c r="C7" s="102"/>
      <c r="D7" s="102"/>
      <c r="E7" s="102"/>
      <c r="F7" s="102"/>
      <c r="G7" s="6"/>
      <c r="H7" s="7"/>
      <c r="I7" s="7"/>
      <c r="J7" s="7"/>
      <c r="K7" s="23"/>
      <c r="L7" s="23"/>
    </row>
    <row r="8" spans="2:13" ht="25.5" x14ac:dyDescent="0.25">
      <c r="B8" s="96" t="s">
        <v>3</v>
      </c>
      <c r="C8" s="96"/>
      <c r="D8" s="96"/>
      <c r="E8" s="96"/>
      <c r="F8" s="96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97">
        <v>1</v>
      </c>
      <c r="C9" s="97"/>
      <c r="D9" s="97"/>
      <c r="E9" s="97"/>
      <c r="F9" s="98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92" t="s">
        <v>8</v>
      </c>
      <c r="C10" s="93"/>
      <c r="D10" s="93"/>
      <c r="E10" s="93"/>
      <c r="F10" s="94"/>
      <c r="G10" s="78">
        <v>6835386.8300000001</v>
      </c>
      <c r="H10" s="79">
        <v>15230032</v>
      </c>
      <c r="I10" s="79">
        <v>15230032</v>
      </c>
      <c r="J10" s="79">
        <v>8136242.9500000002</v>
      </c>
      <c r="K10" s="79"/>
      <c r="L10" s="79"/>
    </row>
    <row r="11" spans="2:13" x14ac:dyDescent="0.25">
      <c r="B11" s="95" t="s">
        <v>7</v>
      </c>
      <c r="C11" s="94"/>
      <c r="D11" s="94"/>
      <c r="E11" s="94"/>
      <c r="F11" s="94"/>
      <c r="G11" s="78"/>
      <c r="H11" s="79"/>
      <c r="I11" s="79"/>
      <c r="J11" s="79"/>
      <c r="K11" s="79"/>
      <c r="L11" s="79"/>
    </row>
    <row r="12" spans="2:13" x14ac:dyDescent="0.25">
      <c r="B12" s="89" t="s">
        <v>0</v>
      </c>
      <c r="C12" s="90"/>
      <c r="D12" s="90"/>
      <c r="E12" s="90"/>
      <c r="F12" s="91"/>
      <c r="G12" s="80">
        <f>ROUND(G10+G11,2)</f>
        <v>6835386.8300000001</v>
      </c>
      <c r="H12" s="80">
        <f>ROUND(H10+H11,2)</f>
        <v>15230032</v>
      </c>
      <c r="I12" s="80">
        <f>ROUND(I10+I11,2)</f>
        <v>15230032</v>
      </c>
      <c r="J12" s="80">
        <f>ROUND(J10+J11,2)</f>
        <v>8136242.9500000002</v>
      </c>
      <c r="K12" s="81">
        <f>J12/G12*100</f>
        <v>119.031199730945</v>
      </c>
      <c r="L12" s="81">
        <f>J12/I12*100</f>
        <v>53.422362802652003</v>
      </c>
    </row>
    <row r="13" spans="2:13" x14ac:dyDescent="0.25">
      <c r="B13" s="101" t="s">
        <v>9</v>
      </c>
      <c r="C13" s="93"/>
      <c r="D13" s="93"/>
      <c r="E13" s="93"/>
      <c r="F13" s="93"/>
      <c r="G13" s="82">
        <v>6828170.5700000003</v>
      </c>
      <c r="H13" s="79">
        <v>15195032</v>
      </c>
      <c r="I13" s="79">
        <v>15195032</v>
      </c>
      <c r="J13" s="79">
        <v>8128601.5</v>
      </c>
      <c r="K13" s="79"/>
      <c r="L13" s="79"/>
    </row>
    <row r="14" spans="2:13" x14ac:dyDescent="0.25">
      <c r="B14" s="95" t="s">
        <v>10</v>
      </c>
      <c r="C14" s="94"/>
      <c r="D14" s="94"/>
      <c r="E14" s="94"/>
      <c r="F14" s="94"/>
      <c r="G14" s="78">
        <v>12204.61</v>
      </c>
      <c r="H14" s="79">
        <v>35000</v>
      </c>
      <c r="I14" s="79">
        <v>35000</v>
      </c>
      <c r="J14" s="79">
        <v>10656.45</v>
      </c>
      <c r="K14" s="79"/>
      <c r="L14" s="79"/>
    </row>
    <row r="15" spans="2:13" x14ac:dyDescent="0.25">
      <c r="B15" s="15" t="s">
        <v>1</v>
      </c>
      <c r="C15" s="16"/>
      <c r="D15" s="16"/>
      <c r="E15" s="16"/>
      <c r="F15" s="16"/>
      <c r="G15" s="80">
        <f>ROUND(G13+G14,2)</f>
        <v>6840375.1799999997</v>
      </c>
      <c r="H15" s="80">
        <f>ROUND(H13+H14,2)</f>
        <v>15230032</v>
      </c>
      <c r="I15" s="80">
        <f>ROUND(I13+I14,2)</f>
        <v>15230032</v>
      </c>
      <c r="J15" s="80">
        <f>ROUND(J13+J14,2)</f>
        <v>8139257.9500000002</v>
      </c>
      <c r="K15" s="81">
        <f>J15/G15*100</f>
        <v>118.988472646905</v>
      </c>
      <c r="L15" s="81">
        <f>J15/I15*100</f>
        <v>53.4421592154238</v>
      </c>
    </row>
    <row r="16" spans="2:13" x14ac:dyDescent="0.25">
      <c r="B16" s="100" t="s">
        <v>2</v>
      </c>
      <c r="C16" s="90"/>
      <c r="D16" s="90"/>
      <c r="E16" s="90"/>
      <c r="F16" s="90"/>
      <c r="G16" s="83">
        <f>ROUND(G12-G15,2)</f>
        <v>-4988.3500000000004</v>
      </c>
      <c r="H16" s="83">
        <f>ROUND(H12-H15,2)</f>
        <v>0</v>
      </c>
      <c r="I16" s="83">
        <f>ROUND(I12-I15,2)</f>
        <v>0</v>
      </c>
      <c r="J16" s="83">
        <f>ROUND(J12-J15,2)</f>
        <v>-3015</v>
      </c>
      <c r="K16" s="81">
        <f>J16/G16*100</f>
        <v>60.440827127206397</v>
      </c>
      <c r="L16" s="81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8"/>
      <c r="H18" s="8"/>
      <c r="I18" s="8"/>
      <c r="J18" s="8"/>
      <c r="K18" s="2"/>
      <c r="L18" s="2"/>
      <c r="M18" s="2"/>
    </row>
    <row r="19" spans="1:49" ht="25.5" x14ac:dyDescent="0.25">
      <c r="B19" s="96" t="s">
        <v>3</v>
      </c>
      <c r="C19" s="96"/>
      <c r="D19" s="96"/>
      <c r="E19" s="96"/>
      <c r="F19" s="96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03">
        <v>1</v>
      </c>
      <c r="C20" s="104"/>
      <c r="D20" s="104"/>
      <c r="E20" s="104"/>
      <c r="F20" s="104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92" t="s">
        <v>11</v>
      </c>
      <c r="C21" s="105"/>
      <c r="D21" s="105"/>
      <c r="E21" s="105"/>
      <c r="F21" s="105"/>
      <c r="G21" s="84"/>
      <c r="H21" s="79"/>
      <c r="I21" s="79"/>
      <c r="J21" s="79"/>
      <c r="K21" s="79"/>
      <c r="L21" s="79"/>
    </row>
    <row r="22" spans="1:49" x14ac:dyDescent="0.25">
      <c r="B22" s="92" t="s">
        <v>12</v>
      </c>
      <c r="C22" s="93"/>
      <c r="D22" s="93"/>
      <c r="E22" s="93"/>
      <c r="F22" s="93"/>
      <c r="G22" s="82"/>
      <c r="H22" s="79"/>
      <c r="I22" s="79"/>
      <c r="J22" s="79"/>
      <c r="K22" s="79"/>
      <c r="L22" s="79"/>
    </row>
    <row r="23" spans="1:49" ht="15" customHeight="1" x14ac:dyDescent="0.25">
      <c r="B23" s="106" t="s">
        <v>23</v>
      </c>
      <c r="C23" s="107"/>
      <c r="D23" s="107"/>
      <c r="E23" s="107"/>
      <c r="F23" s="108"/>
      <c r="G23" s="85">
        <f>ROUND(G21-G22,2)</f>
        <v>0</v>
      </c>
      <c r="H23" s="85">
        <f>ROUND(H21-H22,2)</f>
        <v>0</v>
      </c>
      <c r="I23" s="85">
        <f>ROUND(I21-I22,2)</f>
        <v>0</v>
      </c>
      <c r="J23" s="85">
        <f>ROUND(J21-J22,2)</f>
        <v>0</v>
      </c>
      <c r="K23" s="86" t="e">
        <f>J23/G23*100</f>
        <v>#DIV/0!</v>
      </c>
      <c r="L23" s="86" t="e">
        <f>J23/I23*100</f>
        <v>#DIV/0!</v>
      </c>
    </row>
    <row r="24" spans="1:49" s="30" customFormat="1" ht="15" customHeight="1" x14ac:dyDescent="0.25">
      <c r="A24"/>
      <c r="B24" s="92" t="s">
        <v>5</v>
      </c>
      <c r="C24" s="93"/>
      <c r="D24" s="93"/>
      <c r="E24" s="93"/>
      <c r="F24" s="93"/>
      <c r="G24" s="82">
        <v>12080.18</v>
      </c>
      <c r="H24" s="79"/>
      <c r="I24" s="79"/>
      <c r="J24" s="79">
        <v>9492.52</v>
      </c>
      <c r="K24" s="79"/>
      <c r="L24" s="7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92" t="s">
        <v>27</v>
      </c>
      <c r="C25" s="93"/>
      <c r="D25" s="93"/>
      <c r="E25" s="93"/>
      <c r="F25" s="93"/>
      <c r="G25" s="82">
        <v>-9492.52</v>
      </c>
      <c r="H25" s="79"/>
      <c r="I25" s="79"/>
      <c r="J25" s="79">
        <v>-9492.52</v>
      </c>
      <c r="K25" s="79"/>
      <c r="L25" s="79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06" t="s">
        <v>29</v>
      </c>
      <c r="C26" s="107"/>
      <c r="D26" s="107"/>
      <c r="E26" s="107"/>
      <c r="F26" s="108"/>
      <c r="G26" s="87">
        <f>ROUND(G24+G25,2)</f>
        <v>2587.66</v>
      </c>
      <c r="H26" s="87">
        <f>ROUND(H24+H25,2)</f>
        <v>0</v>
      </c>
      <c r="I26" s="87">
        <f>ROUND(I24+I25,2)</f>
        <v>0</v>
      </c>
      <c r="J26" s="87">
        <f>ROUND(J24+J25,2)</f>
        <v>0</v>
      </c>
      <c r="K26" s="86">
        <f>J26/G26*100</f>
        <v>0</v>
      </c>
      <c r="L26" s="86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99" t="s">
        <v>30</v>
      </c>
      <c r="C27" s="99"/>
      <c r="D27" s="99"/>
      <c r="E27" s="99"/>
      <c r="F27" s="99"/>
      <c r="G27" s="87">
        <f>ROUND(G16+G26,2)</f>
        <v>-2400.69</v>
      </c>
      <c r="H27" s="87">
        <f>ROUND(H16+H26,2)</f>
        <v>0</v>
      </c>
      <c r="I27" s="87">
        <f>ROUND(I16+I26,2)</f>
        <v>0</v>
      </c>
      <c r="J27" s="87">
        <f>ROUND(J16+J26,2)</f>
        <v>-3015</v>
      </c>
      <c r="K27" s="86">
        <f>J27/G27*100</f>
        <v>125.588893193207</v>
      </c>
      <c r="L27" s="86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3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12" t="s">
        <v>3</v>
      </c>
      <c r="C8" s="113"/>
      <c r="D8" s="113"/>
      <c r="E8" s="113"/>
      <c r="F8" s="114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09">
        <v>1</v>
      </c>
      <c r="C9" s="110"/>
      <c r="D9" s="110"/>
      <c r="E9" s="110"/>
      <c r="F9" s="111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6835386.8300000001</v>
      </c>
      <c r="H10" s="66">
        <f>H11</f>
        <v>15230032</v>
      </c>
      <c r="I10" s="66">
        <f>I11</f>
        <v>15230032</v>
      </c>
      <c r="J10" s="66">
        <f>J11</f>
        <v>8136242.9500000002</v>
      </c>
      <c r="K10" s="70">
        <f t="shared" ref="K10:K18" si="0">(J10*100)/G10</f>
        <v>119.03119973094485</v>
      </c>
      <c r="L10" s="70">
        <f t="shared" ref="L10:L18" si="1">(J10*100)/I10</f>
        <v>53.422362802652025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</f>
        <v>6835386.8300000001</v>
      </c>
      <c r="H11" s="66">
        <f>H12+H15</f>
        <v>15230032</v>
      </c>
      <c r="I11" s="66">
        <f>I12+I15</f>
        <v>15230032</v>
      </c>
      <c r="J11" s="66">
        <f>J12+J15</f>
        <v>8136242.9500000002</v>
      </c>
      <c r="K11" s="66">
        <f t="shared" si="0"/>
        <v>119.03119973094485</v>
      </c>
      <c r="L11" s="66">
        <f t="shared" si="1"/>
        <v>53.422362802652025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0</v>
      </c>
      <c r="H12" s="66">
        <f t="shared" si="2"/>
        <v>20000</v>
      </c>
      <c r="I12" s="66">
        <f t="shared" si="2"/>
        <v>20000</v>
      </c>
      <c r="J12" s="66">
        <f t="shared" si="2"/>
        <v>0</v>
      </c>
      <c r="K12" s="66" t="e">
        <f t="shared" si="0"/>
        <v>#DIV/0!</v>
      </c>
      <c r="L12" s="66">
        <f t="shared" si="1"/>
        <v>0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0</v>
      </c>
      <c r="H13" s="66">
        <f t="shared" si="2"/>
        <v>20000</v>
      </c>
      <c r="I13" s="66">
        <f t="shared" si="2"/>
        <v>20000</v>
      </c>
      <c r="J13" s="66">
        <f t="shared" si="2"/>
        <v>0</v>
      </c>
      <c r="K13" s="66" t="e">
        <f t="shared" si="0"/>
        <v>#DIV/0!</v>
      </c>
      <c r="L13" s="66">
        <f t="shared" si="1"/>
        <v>0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0</v>
      </c>
      <c r="H14" s="67">
        <v>20000</v>
      </c>
      <c r="I14" s="67">
        <v>20000</v>
      </c>
      <c r="J14" s="67">
        <v>0</v>
      </c>
      <c r="K14" s="67" t="e">
        <f t="shared" si="0"/>
        <v>#DIV/0!</v>
      </c>
      <c r="L14" s="67">
        <f t="shared" si="1"/>
        <v>0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>G16</f>
        <v>6835386.8300000001</v>
      </c>
      <c r="H15" s="66">
        <f>H16</f>
        <v>15210032</v>
      </c>
      <c r="I15" s="66">
        <f>I16</f>
        <v>15210032</v>
      </c>
      <c r="J15" s="66">
        <f>J16</f>
        <v>8136242.9500000002</v>
      </c>
      <c r="K15" s="66">
        <f t="shared" si="0"/>
        <v>119.03119973094485</v>
      </c>
      <c r="L15" s="66">
        <f t="shared" si="1"/>
        <v>53.492609022781807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>G17+G18</f>
        <v>6835386.8300000001</v>
      </c>
      <c r="H16" s="66">
        <f>H17+H18</f>
        <v>15210032</v>
      </c>
      <c r="I16" s="66">
        <f>I17+I18</f>
        <v>15210032</v>
      </c>
      <c r="J16" s="66">
        <f>J17+J18</f>
        <v>8136242.9500000002</v>
      </c>
      <c r="K16" s="66">
        <f t="shared" si="0"/>
        <v>119.03119973094485</v>
      </c>
      <c r="L16" s="66">
        <f t="shared" si="1"/>
        <v>53.492609022781807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6828170.5700000003</v>
      </c>
      <c r="H17" s="67">
        <v>15193032</v>
      </c>
      <c r="I17" s="67">
        <v>15193032</v>
      </c>
      <c r="J17" s="67">
        <v>8128601.5</v>
      </c>
      <c r="K17" s="67">
        <f t="shared" si="0"/>
        <v>119.04508560043192</v>
      </c>
      <c r="L17" s="67">
        <f t="shared" si="1"/>
        <v>53.502167967526169</v>
      </c>
    </row>
    <row r="18" spans="2:12" x14ac:dyDescent="0.25">
      <c r="B18" s="67"/>
      <c r="C18" s="67"/>
      <c r="D18" s="67"/>
      <c r="E18" s="67" t="s">
        <v>64</v>
      </c>
      <c r="F18" s="67" t="s">
        <v>65</v>
      </c>
      <c r="G18" s="67">
        <v>7216.26</v>
      </c>
      <c r="H18" s="67">
        <v>17000</v>
      </c>
      <c r="I18" s="67">
        <v>17000</v>
      </c>
      <c r="J18" s="67">
        <v>7641.45</v>
      </c>
      <c r="K18" s="67">
        <f t="shared" si="0"/>
        <v>105.8921103175329</v>
      </c>
      <c r="L18" s="67">
        <f t="shared" si="1"/>
        <v>44.949705882352944</v>
      </c>
    </row>
    <row r="19" spans="2:12" x14ac:dyDescent="0.25">
      <c r="F19" s="36"/>
    </row>
    <row r="20" spans="2:12" x14ac:dyDescent="0.25">
      <c r="F20" s="36"/>
    </row>
    <row r="21" spans="2:12" ht="36.75" customHeight="1" x14ac:dyDescent="0.25">
      <c r="B21" s="112" t="s">
        <v>3</v>
      </c>
      <c r="C21" s="113"/>
      <c r="D21" s="113"/>
      <c r="E21" s="113"/>
      <c r="F21" s="114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109">
        <v>1</v>
      </c>
      <c r="C22" s="110"/>
      <c r="D22" s="110"/>
      <c r="E22" s="110"/>
      <c r="F22" s="111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6"/>
      <c r="C23" s="67"/>
      <c r="D23" s="68"/>
      <c r="E23" s="69"/>
      <c r="F23" s="9" t="s">
        <v>21</v>
      </c>
      <c r="G23" s="66">
        <f>G24+G66</f>
        <v>6840375.1799999997</v>
      </c>
      <c r="H23" s="66">
        <f>H24+H66</f>
        <v>15230032</v>
      </c>
      <c r="I23" s="66">
        <f>I24+I66</f>
        <v>15230032</v>
      </c>
      <c r="J23" s="66">
        <f>J24+J66</f>
        <v>8139257.9499999993</v>
      </c>
      <c r="K23" s="71">
        <f t="shared" ref="K23:K54" si="3">(J23*100)/G23</f>
        <v>118.98847264690532</v>
      </c>
      <c r="L23" s="71">
        <f t="shared" ref="L23:L54" si="4">(J23*100)/I23</f>
        <v>53.442159215423843</v>
      </c>
    </row>
    <row r="24" spans="2:12" x14ac:dyDescent="0.25">
      <c r="B24" s="66" t="s">
        <v>66</v>
      </c>
      <c r="C24" s="66"/>
      <c r="D24" s="66"/>
      <c r="E24" s="66"/>
      <c r="F24" s="66" t="s">
        <v>67</v>
      </c>
      <c r="G24" s="66">
        <f>G25+G34+G61</f>
        <v>6828170.5699999994</v>
      </c>
      <c r="H24" s="66">
        <f>H25+H34+H61</f>
        <v>15195032</v>
      </c>
      <c r="I24" s="66">
        <f>I25+I34+I61</f>
        <v>15195032</v>
      </c>
      <c r="J24" s="66">
        <f>J25+J34+J61</f>
        <v>8128601.4999999991</v>
      </c>
      <c r="K24" s="66">
        <f t="shared" si="3"/>
        <v>119.04508560043193</v>
      </c>
      <c r="L24" s="66">
        <f t="shared" si="4"/>
        <v>53.495125906941162</v>
      </c>
    </row>
    <row r="25" spans="2:12" x14ac:dyDescent="0.25">
      <c r="B25" s="66"/>
      <c r="C25" s="66" t="s">
        <v>68</v>
      </c>
      <c r="D25" s="66"/>
      <c r="E25" s="66"/>
      <c r="F25" s="66" t="s">
        <v>69</v>
      </c>
      <c r="G25" s="66">
        <f>G26+G29+G31</f>
        <v>5265975.5999999996</v>
      </c>
      <c r="H25" s="66">
        <f>H26+H29+H31</f>
        <v>11549011</v>
      </c>
      <c r="I25" s="66">
        <f>I26+I29+I31</f>
        <v>11549011</v>
      </c>
      <c r="J25" s="66">
        <f>J26+J29+J31</f>
        <v>5587986.5799999991</v>
      </c>
      <c r="K25" s="66">
        <f t="shared" si="3"/>
        <v>106.11493490399006</v>
      </c>
      <c r="L25" s="66">
        <f t="shared" si="4"/>
        <v>48.384979285239233</v>
      </c>
    </row>
    <row r="26" spans="2:12" x14ac:dyDescent="0.25">
      <c r="B26" s="66"/>
      <c r="C26" s="66"/>
      <c r="D26" s="66" t="s">
        <v>70</v>
      </c>
      <c r="E26" s="66"/>
      <c r="F26" s="66" t="s">
        <v>71</v>
      </c>
      <c r="G26" s="66">
        <f>G27+G28</f>
        <v>4299724.6899999995</v>
      </c>
      <c r="H26" s="66">
        <f>H27+H28</f>
        <v>9379011</v>
      </c>
      <c r="I26" s="66">
        <f>I27+I28</f>
        <v>9379011</v>
      </c>
      <c r="J26" s="66">
        <f>J27+J28</f>
        <v>4550679.75</v>
      </c>
      <c r="K26" s="66">
        <f t="shared" si="3"/>
        <v>105.83653787377723</v>
      </c>
      <c r="L26" s="66">
        <f t="shared" si="4"/>
        <v>48.519825277953082</v>
      </c>
    </row>
    <row r="27" spans="2:12" x14ac:dyDescent="0.25">
      <c r="B27" s="67"/>
      <c r="C27" s="67"/>
      <c r="D27" s="67"/>
      <c r="E27" s="67" t="s">
        <v>72</v>
      </c>
      <c r="F27" s="67" t="s">
        <v>73</v>
      </c>
      <c r="G27" s="67">
        <v>4228083.05</v>
      </c>
      <c r="H27" s="67">
        <v>9229011</v>
      </c>
      <c r="I27" s="67">
        <v>9229011</v>
      </c>
      <c r="J27" s="67">
        <v>4502136.3</v>
      </c>
      <c r="K27" s="67">
        <f t="shared" si="3"/>
        <v>106.48173762811967</v>
      </c>
      <c r="L27" s="67">
        <f t="shared" si="4"/>
        <v>48.782435084322685</v>
      </c>
    </row>
    <row r="28" spans="2:12" x14ac:dyDescent="0.25">
      <c r="B28" s="67"/>
      <c r="C28" s="67"/>
      <c r="D28" s="67"/>
      <c r="E28" s="67" t="s">
        <v>74</v>
      </c>
      <c r="F28" s="67" t="s">
        <v>75</v>
      </c>
      <c r="G28" s="67">
        <v>71641.64</v>
      </c>
      <c r="H28" s="67">
        <v>150000</v>
      </c>
      <c r="I28" s="67">
        <v>150000</v>
      </c>
      <c r="J28" s="67">
        <v>48543.45</v>
      </c>
      <c r="K28" s="67">
        <f t="shared" si="3"/>
        <v>67.758708482943717</v>
      </c>
      <c r="L28" s="67">
        <f t="shared" si="4"/>
        <v>32.362299999999998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</f>
        <v>125738.61</v>
      </c>
      <c r="H29" s="66">
        <f>H30</f>
        <v>300000</v>
      </c>
      <c r="I29" s="66">
        <f>I30</f>
        <v>300000</v>
      </c>
      <c r="J29" s="66">
        <f>J30</f>
        <v>135929.76999999999</v>
      </c>
      <c r="K29" s="66">
        <f t="shared" si="3"/>
        <v>108.10503631303065</v>
      </c>
      <c r="L29" s="66">
        <f t="shared" si="4"/>
        <v>45.30992333333333</v>
      </c>
    </row>
    <row r="30" spans="2:12" x14ac:dyDescent="0.25">
      <c r="B30" s="67"/>
      <c r="C30" s="67"/>
      <c r="D30" s="67"/>
      <c r="E30" s="67" t="s">
        <v>78</v>
      </c>
      <c r="F30" s="67" t="s">
        <v>77</v>
      </c>
      <c r="G30" s="67">
        <v>125738.61</v>
      </c>
      <c r="H30" s="67">
        <v>300000</v>
      </c>
      <c r="I30" s="67">
        <v>300000</v>
      </c>
      <c r="J30" s="67">
        <v>135929.76999999999</v>
      </c>
      <c r="K30" s="67">
        <f t="shared" si="3"/>
        <v>108.10503631303065</v>
      </c>
      <c r="L30" s="67">
        <f t="shared" si="4"/>
        <v>45.30992333333333</v>
      </c>
    </row>
    <row r="31" spans="2:12" x14ac:dyDescent="0.25">
      <c r="B31" s="66"/>
      <c r="C31" s="66"/>
      <c r="D31" s="66" t="s">
        <v>79</v>
      </c>
      <c r="E31" s="66"/>
      <c r="F31" s="66" t="s">
        <v>80</v>
      </c>
      <c r="G31" s="66">
        <f>G32+G33</f>
        <v>840512.3</v>
      </c>
      <c r="H31" s="66">
        <f>H32+H33</f>
        <v>1870000</v>
      </c>
      <c r="I31" s="66">
        <f>I32+I33</f>
        <v>1870000</v>
      </c>
      <c r="J31" s="66">
        <f>J32+J33</f>
        <v>901377.05999999994</v>
      </c>
      <c r="K31" s="66">
        <f t="shared" si="3"/>
        <v>107.24138837706479</v>
      </c>
      <c r="L31" s="66">
        <f t="shared" si="4"/>
        <v>48.201981818181821</v>
      </c>
    </row>
    <row r="32" spans="2:12" x14ac:dyDescent="0.25">
      <c r="B32" s="67"/>
      <c r="C32" s="67"/>
      <c r="D32" s="67"/>
      <c r="E32" s="67" t="s">
        <v>81</v>
      </c>
      <c r="F32" s="67" t="s">
        <v>82</v>
      </c>
      <c r="G32" s="67">
        <v>136425.18</v>
      </c>
      <c r="H32" s="67">
        <v>300000</v>
      </c>
      <c r="I32" s="67">
        <v>300000</v>
      </c>
      <c r="J32" s="67">
        <v>152427.73000000001</v>
      </c>
      <c r="K32" s="67">
        <f t="shared" si="3"/>
        <v>111.72990939062716</v>
      </c>
      <c r="L32" s="67">
        <f t="shared" si="4"/>
        <v>50.809243333333335</v>
      </c>
    </row>
    <row r="33" spans="2:12" x14ac:dyDescent="0.25">
      <c r="B33" s="67"/>
      <c r="C33" s="67"/>
      <c r="D33" s="67"/>
      <c r="E33" s="67" t="s">
        <v>83</v>
      </c>
      <c r="F33" s="67" t="s">
        <v>84</v>
      </c>
      <c r="G33" s="67">
        <v>704087.12</v>
      </c>
      <c r="H33" s="67">
        <v>1570000</v>
      </c>
      <c r="I33" s="67">
        <v>1570000</v>
      </c>
      <c r="J33" s="67">
        <v>748949.33</v>
      </c>
      <c r="K33" s="67">
        <f t="shared" si="3"/>
        <v>106.37168451540485</v>
      </c>
      <c r="L33" s="67">
        <f t="shared" si="4"/>
        <v>47.70377898089172</v>
      </c>
    </row>
    <row r="34" spans="2:12" x14ac:dyDescent="0.25">
      <c r="B34" s="66"/>
      <c r="C34" s="66" t="s">
        <v>85</v>
      </c>
      <c r="D34" s="66"/>
      <c r="E34" s="66"/>
      <c r="F34" s="66" t="s">
        <v>86</v>
      </c>
      <c r="G34" s="66">
        <f>G35+G39+G44+G54+G56</f>
        <v>1558908.3399999999</v>
      </c>
      <c r="H34" s="66">
        <f>H35+H39+H44+H54+H56</f>
        <v>3638521</v>
      </c>
      <c r="I34" s="66">
        <f>I35+I39+I44+I54+I56</f>
        <v>3638521</v>
      </c>
      <c r="J34" s="66">
        <f>J35+J39+J44+J54+J56</f>
        <v>2537509.5399999996</v>
      </c>
      <c r="K34" s="66">
        <f t="shared" si="3"/>
        <v>162.77477481453465</v>
      </c>
      <c r="L34" s="66">
        <f t="shared" si="4"/>
        <v>69.740137270061098</v>
      </c>
    </row>
    <row r="35" spans="2:12" x14ac:dyDescent="0.25">
      <c r="B35" s="66"/>
      <c r="C35" s="66"/>
      <c r="D35" s="66" t="s">
        <v>87</v>
      </c>
      <c r="E35" s="66"/>
      <c r="F35" s="66" t="s">
        <v>88</v>
      </c>
      <c r="G35" s="66">
        <f>G36+G37+G38</f>
        <v>105315.01</v>
      </c>
      <c r="H35" s="66">
        <f>H36+H37+H38</f>
        <v>290000</v>
      </c>
      <c r="I35" s="66">
        <f>I36+I37+I38</f>
        <v>290000</v>
      </c>
      <c r="J35" s="66">
        <f>J36+J37+J38</f>
        <v>99427.91</v>
      </c>
      <c r="K35" s="66">
        <f t="shared" si="3"/>
        <v>94.410008601812791</v>
      </c>
      <c r="L35" s="66">
        <f t="shared" si="4"/>
        <v>34.28548620689655</v>
      </c>
    </row>
    <row r="36" spans="2:12" x14ac:dyDescent="0.25">
      <c r="B36" s="67"/>
      <c r="C36" s="67"/>
      <c r="D36" s="67"/>
      <c r="E36" s="67" t="s">
        <v>89</v>
      </c>
      <c r="F36" s="67" t="s">
        <v>90</v>
      </c>
      <c r="G36" s="67">
        <v>5600</v>
      </c>
      <c r="H36" s="67">
        <v>25000</v>
      </c>
      <c r="I36" s="67">
        <v>25000</v>
      </c>
      <c r="J36" s="67">
        <v>7938</v>
      </c>
      <c r="K36" s="67">
        <f t="shared" si="3"/>
        <v>141.75</v>
      </c>
      <c r="L36" s="67">
        <f t="shared" si="4"/>
        <v>31.751999999999999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96980.51</v>
      </c>
      <c r="H37" s="67">
        <v>240000</v>
      </c>
      <c r="I37" s="67">
        <v>240000</v>
      </c>
      <c r="J37" s="67">
        <v>89489.91</v>
      </c>
      <c r="K37" s="67">
        <f t="shared" si="3"/>
        <v>92.276180028337663</v>
      </c>
      <c r="L37" s="67">
        <f t="shared" si="4"/>
        <v>37.287462499999997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2734.5</v>
      </c>
      <c r="H38" s="67">
        <v>25000</v>
      </c>
      <c r="I38" s="67">
        <v>25000</v>
      </c>
      <c r="J38" s="67">
        <v>2000</v>
      </c>
      <c r="K38" s="67">
        <f t="shared" si="3"/>
        <v>73.139513622234418</v>
      </c>
      <c r="L38" s="67">
        <f t="shared" si="4"/>
        <v>8</v>
      </c>
    </row>
    <row r="39" spans="2:12" x14ac:dyDescent="0.25">
      <c r="B39" s="66"/>
      <c r="C39" s="66"/>
      <c r="D39" s="66" t="s">
        <v>95</v>
      </c>
      <c r="E39" s="66"/>
      <c r="F39" s="66" t="s">
        <v>96</v>
      </c>
      <c r="G39" s="66">
        <f>G40+G41+G42+G43</f>
        <v>147125.87</v>
      </c>
      <c r="H39" s="66">
        <f>H40+H41+H42+H43</f>
        <v>426000</v>
      </c>
      <c r="I39" s="66">
        <f>I40+I41+I42+I43</f>
        <v>426000</v>
      </c>
      <c r="J39" s="66">
        <f>J40+J41+J42+J43</f>
        <v>142638.74</v>
      </c>
      <c r="K39" s="66">
        <f t="shared" si="3"/>
        <v>96.950142079023905</v>
      </c>
      <c r="L39" s="66">
        <f t="shared" si="4"/>
        <v>33.483272300469487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51447.57</v>
      </c>
      <c r="H40" s="67">
        <v>131000</v>
      </c>
      <c r="I40" s="67">
        <v>131000</v>
      </c>
      <c r="J40" s="67">
        <v>43332.7</v>
      </c>
      <c r="K40" s="67">
        <f t="shared" si="3"/>
        <v>84.226912952351299</v>
      </c>
      <c r="L40" s="67">
        <f t="shared" si="4"/>
        <v>33.078396946564887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95029.02</v>
      </c>
      <c r="H41" s="67">
        <v>280000</v>
      </c>
      <c r="I41" s="67">
        <v>280000</v>
      </c>
      <c r="J41" s="67">
        <v>97420.46</v>
      </c>
      <c r="K41" s="67">
        <f t="shared" si="3"/>
        <v>102.51653652747339</v>
      </c>
      <c r="L41" s="67">
        <f t="shared" si="4"/>
        <v>34.793021428571429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649.28</v>
      </c>
      <c r="H42" s="67">
        <v>10000</v>
      </c>
      <c r="I42" s="67">
        <v>10000</v>
      </c>
      <c r="J42" s="67">
        <v>1885.58</v>
      </c>
      <c r="K42" s="67">
        <f t="shared" si="3"/>
        <v>290.41091670773784</v>
      </c>
      <c r="L42" s="67">
        <f t="shared" si="4"/>
        <v>18.855799999999999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0</v>
      </c>
      <c r="H43" s="67">
        <v>5000</v>
      </c>
      <c r="I43" s="67">
        <v>5000</v>
      </c>
      <c r="J43" s="67">
        <v>0</v>
      </c>
      <c r="K43" s="67" t="e">
        <f t="shared" si="3"/>
        <v>#DIV/0!</v>
      </c>
      <c r="L43" s="67">
        <f t="shared" si="4"/>
        <v>0</v>
      </c>
    </row>
    <row r="44" spans="2:12" x14ac:dyDescent="0.25">
      <c r="B44" s="66"/>
      <c r="C44" s="66"/>
      <c r="D44" s="66" t="s">
        <v>105</v>
      </c>
      <c r="E44" s="66"/>
      <c r="F44" s="66" t="s">
        <v>106</v>
      </c>
      <c r="G44" s="66">
        <f>G45+G46+G47+G48+G49+G50+G51+G52+G53</f>
        <v>1297801.5</v>
      </c>
      <c r="H44" s="66">
        <f>H45+H46+H47+H48+H49+H50+H51+H52+H53</f>
        <v>2880521</v>
      </c>
      <c r="I44" s="66">
        <f>I45+I46+I47+I48+I49+I50+I51+I52+I53</f>
        <v>2880521</v>
      </c>
      <c r="J44" s="66">
        <f>J45+J46+J47+J48+J49+J50+J51+J52+J53</f>
        <v>2288942.75</v>
      </c>
      <c r="K44" s="66">
        <f t="shared" si="3"/>
        <v>176.37078936956075</v>
      </c>
      <c r="L44" s="66">
        <f t="shared" si="4"/>
        <v>79.462803777511084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71501.990000000005</v>
      </c>
      <c r="H45" s="67">
        <v>170000</v>
      </c>
      <c r="I45" s="67">
        <v>170000</v>
      </c>
      <c r="J45" s="67">
        <v>62643.91</v>
      </c>
      <c r="K45" s="67">
        <f t="shared" si="3"/>
        <v>87.611421724066687</v>
      </c>
      <c r="L45" s="67">
        <f t="shared" si="4"/>
        <v>36.849358823529414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25670.19</v>
      </c>
      <c r="H46" s="67">
        <v>100000</v>
      </c>
      <c r="I46" s="67">
        <v>100000</v>
      </c>
      <c r="J46" s="67">
        <v>34457.81</v>
      </c>
      <c r="K46" s="67">
        <f t="shared" si="3"/>
        <v>134.23278129223041</v>
      </c>
      <c r="L46" s="67">
        <f t="shared" si="4"/>
        <v>34.457810000000002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2568.85</v>
      </c>
      <c r="H47" s="67">
        <v>20000</v>
      </c>
      <c r="I47" s="67">
        <v>20000</v>
      </c>
      <c r="J47" s="67">
        <v>7172.83</v>
      </c>
      <c r="K47" s="67">
        <f t="shared" si="3"/>
        <v>279.22338789730816</v>
      </c>
      <c r="L47" s="67">
        <f t="shared" si="4"/>
        <v>35.864150000000002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15612.02</v>
      </c>
      <c r="H48" s="67">
        <v>50000</v>
      </c>
      <c r="I48" s="67">
        <v>50000</v>
      </c>
      <c r="J48" s="67">
        <v>19284.22</v>
      </c>
      <c r="K48" s="67">
        <f t="shared" si="3"/>
        <v>123.52161988006677</v>
      </c>
      <c r="L48" s="67">
        <f t="shared" si="4"/>
        <v>38.568440000000002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11978.44</v>
      </c>
      <c r="H49" s="67">
        <v>41000</v>
      </c>
      <c r="I49" s="67">
        <v>41000</v>
      </c>
      <c r="J49" s="67">
        <v>14029.83</v>
      </c>
      <c r="K49" s="67">
        <f t="shared" si="3"/>
        <v>117.1256858155152</v>
      </c>
      <c r="L49" s="67">
        <f t="shared" si="4"/>
        <v>34.219097560975612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3237.77</v>
      </c>
      <c r="H50" s="67">
        <v>20000</v>
      </c>
      <c r="I50" s="67">
        <v>20000</v>
      </c>
      <c r="J50" s="67">
        <v>5721</v>
      </c>
      <c r="K50" s="67">
        <f t="shared" si="3"/>
        <v>176.69568869932084</v>
      </c>
      <c r="L50" s="67">
        <f t="shared" si="4"/>
        <v>28.605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1166103.1499999999</v>
      </c>
      <c r="H51" s="67">
        <v>2469521</v>
      </c>
      <c r="I51" s="67">
        <v>2469521</v>
      </c>
      <c r="J51" s="67">
        <v>2143715.5299999998</v>
      </c>
      <c r="K51" s="67">
        <f t="shared" si="3"/>
        <v>183.83584076588767</v>
      </c>
      <c r="L51" s="67">
        <f t="shared" si="4"/>
        <v>86.806936648848094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0</v>
      </c>
      <c r="H52" s="67">
        <v>3000</v>
      </c>
      <c r="I52" s="67">
        <v>3000</v>
      </c>
      <c r="J52" s="67">
        <v>0</v>
      </c>
      <c r="K52" s="67" t="e">
        <f t="shared" si="3"/>
        <v>#DIV/0!</v>
      </c>
      <c r="L52" s="67">
        <f t="shared" si="4"/>
        <v>0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1129.0899999999999</v>
      </c>
      <c r="H53" s="67">
        <v>7000</v>
      </c>
      <c r="I53" s="67">
        <v>7000</v>
      </c>
      <c r="J53" s="67">
        <v>1917.62</v>
      </c>
      <c r="K53" s="67">
        <f t="shared" si="3"/>
        <v>169.83765687411989</v>
      </c>
      <c r="L53" s="67">
        <f t="shared" si="4"/>
        <v>27.394571428571428</v>
      </c>
    </row>
    <row r="54" spans="2:12" x14ac:dyDescent="0.25">
      <c r="B54" s="66"/>
      <c r="C54" s="66"/>
      <c r="D54" s="66" t="s">
        <v>125</v>
      </c>
      <c r="E54" s="66"/>
      <c r="F54" s="66" t="s">
        <v>126</v>
      </c>
      <c r="G54" s="66">
        <f>G55</f>
        <v>7639.52</v>
      </c>
      <c r="H54" s="66">
        <f>H55</f>
        <v>15000</v>
      </c>
      <c r="I54" s="66">
        <f>I55</f>
        <v>15000</v>
      </c>
      <c r="J54" s="66">
        <f>J55</f>
        <v>5555.3</v>
      </c>
      <c r="K54" s="66">
        <f t="shared" si="3"/>
        <v>72.717919450436668</v>
      </c>
      <c r="L54" s="66">
        <f t="shared" si="4"/>
        <v>37.035333333333334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7639.52</v>
      </c>
      <c r="H55" s="67">
        <v>15000</v>
      </c>
      <c r="I55" s="67">
        <v>15000</v>
      </c>
      <c r="J55" s="67">
        <v>5555.3</v>
      </c>
      <c r="K55" s="67">
        <f t="shared" ref="K55:K86" si="5">(J55*100)/G55</f>
        <v>72.717919450436668</v>
      </c>
      <c r="L55" s="67">
        <f t="shared" ref="L55:L72" si="6">(J55*100)/I55</f>
        <v>37.035333333333334</v>
      </c>
    </row>
    <row r="56" spans="2:12" x14ac:dyDescent="0.25">
      <c r="B56" s="66"/>
      <c r="C56" s="66"/>
      <c r="D56" s="66" t="s">
        <v>129</v>
      </c>
      <c r="E56" s="66"/>
      <c r="F56" s="66" t="s">
        <v>130</v>
      </c>
      <c r="G56" s="66">
        <f>G57+G58+G59+G60</f>
        <v>1026.44</v>
      </c>
      <c r="H56" s="66">
        <f>H57+H58+H59+H60</f>
        <v>27000</v>
      </c>
      <c r="I56" s="66">
        <f>I57+I58+I59+I60</f>
        <v>27000</v>
      </c>
      <c r="J56" s="66">
        <f>J57+J58+J59+J60</f>
        <v>944.84</v>
      </c>
      <c r="K56" s="66">
        <f t="shared" si="5"/>
        <v>92.050192899731101</v>
      </c>
      <c r="L56" s="66">
        <f t="shared" si="6"/>
        <v>3.4994074074074075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285.18</v>
      </c>
      <c r="H57" s="67">
        <v>3000</v>
      </c>
      <c r="I57" s="67">
        <v>3000</v>
      </c>
      <c r="J57" s="67">
        <v>268.39999999999998</v>
      </c>
      <c r="K57" s="67">
        <f t="shared" si="5"/>
        <v>94.115996914229612</v>
      </c>
      <c r="L57" s="67">
        <f t="shared" si="6"/>
        <v>8.9466666666666672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114.3</v>
      </c>
      <c r="H58" s="67">
        <v>6000</v>
      </c>
      <c r="I58" s="67">
        <v>6000</v>
      </c>
      <c r="J58" s="67">
        <v>127.46</v>
      </c>
      <c r="K58" s="67">
        <f t="shared" si="5"/>
        <v>111.51356080489938</v>
      </c>
      <c r="L58" s="67">
        <f t="shared" si="6"/>
        <v>2.1243333333333334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254.88</v>
      </c>
      <c r="H59" s="67">
        <v>3000</v>
      </c>
      <c r="I59" s="67">
        <v>3000</v>
      </c>
      <c r="J59" s="67">
        <v>254.88</v>
      </c>
      <c r="K59" s="67">
        <f t="shared" si="5"/>
        <v>100</v>
      </c>
      <c r="L59" s="67">
        <f t="shared" si="6"/>
        <v>8.4960000000000004</v>
      </c>
    </row>
    <row r="60" spans="2:12" x14ac:dyDescent="0.25">
      <c r="B60" s="67"/>
      <c r="C60" s="67"/>
      <c r="D60" s="67"/>
      <c r="E60" s="67" t="s">
        <v>137</v>
      </c>
      <c r="F60" s="67" t="s">
        <v>130</v>
      </c>
      <c r="G60" s="67">
        <v>372.08</v>
      </c>
      <c r="H60" s="67">
        <v>15000</v>
      </c>
      <c r="I60" s="67">
        <v>15000</v>
      </c>
      <c r="J60" s="67">
        <v>294.10000000000002</v>
      </c>
      <c r="K60" s="67">
        <f t="shared" si="5"/>
        <v>79.04214147495162</v>
      </c>
      <c r="L60" s="67">
        <f t="shared" si="6"/>
        <v>1.9606666666666666</v>
      </c>
    </row>
    <row r="61" spans="2:12" x14ac:dyDescent="0.25">
      <c r="B61" s="66"/>
      <c r="C61" s="66" t="s">
        <v>138</v>
      </c>
      <c r="D61" s="66"/>
      <c r="E61" s="66"/>
      <c r="F61" s="66" t="s">
        <v>139</v>
      </c>
      <c r="G61" s="66">
        <f>G62+G64</f>
        <v>3286.63</v>
      </c>
      <c r="H61" s="66">
        <f>H62+H64</f>
        <v>7500</v>
      </c>
      <c r="I61" s="66">
        <f>I62+I64</f>
        <v>7500</v>
      </c>
      <c r="J61" s="66">
        <f>J62+J64</f>
        <v>3105.3799999999997</v>
      </c>
      <c r="K61" s="66">
        <f t="shared" si="5"/>
        <v>94.485232593872752</v>
      </c>
      <c r="L61" s="66">
        <f t="shared" si="6"/>
        <v>41.40506666666667</v>
      </c>
    </row>
    <row r="62" spans="2:12" x14ac:dyDescent="0.25">
      <c r="B62" s="66"/>
      <c r="C62" s="66"/>
      <c r="D62" s="66" t="s">
        <v>140</v>
      </c>
      <c r="E62" s="66"/>
      <c r="F62" s="66" t="s">
        <v>141</v>
      </c>
      <c r="G62" s="66">
        <f>G63</f>
        <v>1376.1</v>
      </c>
      <c r="H62" s="66">
        <f>H63</f>
        <v>2000</v>
      </c>
      <c r="I62" s="66">
        <f>I63</f>
        <v>2000</v>
      </c>
      <c r="J62" s="66">
        <f>J63</f>
        <v>955.66</v>
      </c>
      <c r="K62" s="66">
        <f t="shared" si="5"/>
        <v>69.446987864254055</v>
      </c>
      <c r="L62" s="66">
        <f t="shared" si="6"/>
        <v>47.783000000000001</v>
      </c>
    </row>
    <row r="63" spans="2:12" x14ac:dyDescent="0.25">
      <c r="B63" s="67"/>
      <c r="C63" s="67"/>
      <c r="D63" s="67"/>
      <c r="E63" s="67" t="s">
        <v>142</v>
      </c>
      <c r="F63" s="67" t="s">
        <v>143</v>
      </c>
      <c r="G63" s="67">
        <v>1376.1</v>
      </c>
      <c r="H63" s="67">
        <v>2000</v>
      </c>
      <c r="I63" s="67">
        <v>2000</v>
      </c>
      <c r="J63" s="67">
        <v>955.66</v>
      </c>
      <c r="K63" s="67">
        <f t="shared" si="5"/>
        <v>69.446987864254055</v>
      </c>
      <c r="L63" s="67">
        <f t="shared" si="6"/>
        <v>47.783000000000001</v>
      </c>
    </row>
    <row r="64" spans="2:12" x14ac:dyDescent="0.25">
      <c r="B64" s="66"/>
      <c r="C64" s="66"/>
      <c r="D64" s="66" t="s">
        <v>144</v>
      </c>
      <c r="E64" s="66"/>
      <c r="F64" s="66" t="s">
        <v>145</v>
      </c>
      <c r="G64" s="66">
        <f>G65</f>
        <v>1910.53</v>
      </c>
      <c r="H64" s="66">
        <f>H65</f>
        <v>5500</v>
      </c>
      <c r="I64" s="66">
        <f>I65</f>
        <v>5500</v>
      </c>
      <c r="J64" s="66">
        <f>J65</f>
        <v>2149.7199999999998</v>
      </c>
      <c r="K64" s="66">
        <f t="shared" si="5"/>
        <v>112.51956263445223</v>
      </c>
      <c r="L64" s="66">
        <f t="shared" si="6"/>
        <v>39.085818181818183</v>
      </c>
    </row>
    <row r="65" spans="2:12" x14ac:dyDescent="0.25">
      <c r="B65" s="67"/>
      <c r="C65" s="67"/>
      <c r="D65" s="67"/>
      <c r="E65" s="67" t="s">
        <v>146</v>
      </c>
      <c r="F65" s="67" t="s">
        <v>147</v>
      </c>
      <c r="G65" s="67">
        <v>1910.53</v>
      </c>
      <c r="H65" s="67">
        <v>5500</v>
      </c>
      <c r="I65" s="67">
        <v>5500</v>
      </c>
      <c r="J65" s="67">
        <v>2149.7199999999998</v>
      </c>
      <c r="K65" s="67">
        <f t="shared" si="5"/>
        <v>112.51956263445223</v>
      </c>
      <c r="L65" s="67">
        <f t="shared" si="6"/>
        <v>39.085818181818183</v>
      </c>
    </row>
    <row r="66" spans="2:12" x14ac:dyDescent="0.25">
      <c r="B66" s="66" t="s">
        <v>148</v>
      </c>
      <c r="C66" s="66"/>
      <c r="D66" s="66"/>
      <c r="E66" s="66"/>
      <c r="F66" s="66" t="s">
        <v>149</v>
      </c>
      <c r="G66" s="66">
        <f>G67</f>
        <v>12204.61</v>
      </c>
      <c r="H66" s="66">
        <f>H67</f>
        <v>35000</v>
      </c>
      <c r="I66" s="66">
        <f>I67</f>
        <v>35000</v>
      </c>
      <c r="J66" s="66">
        <f>J67</f>
        <v>10656.45</v>
      </c>
      <c r="K66" s="66">
        <f t="shared" si="5"/>
        <v>87.314957216986031</v>
      </c>
      <c r="L66" s="66">
        <f t="shared" si="6"/>
        <v>30.446999999999999</v>
      </c>
    </row>
    <row r="67" spans="2:12" x14ac:dyDescent="0.25">
      <c r="B67" s="66"/>
      <c r="C67" s="66" t="s">
        <v>150</v>
      </c>
      <c r="D67" s="66"/>
      <c r="E67" s="66"/>
      <c r="F67" s="66" t="s">
        <v>151</v>
      </c>
      <c r="G67" s="66">
        <f>G68+G71</f>
        <v>12204.61</v>
      </c>
      <c r="H67" s="66">
        <f>H68+H71</f>
        <v>35000</v>
      </c>
      <c r="I67" s="66">
        <f>I68+I71</f>
        <v>35000</v>
      </c>
      <c r="J67" s="66">
        <f>J68+J71</f>
        <v>10656.45</v>
      </c>
      <c r="K67" s="66">
        <f t="shared" si="5"/>
        <v>87.314957216986031</v>
      </c>
      <c r="L67" s="66">
        <f t="shared" si="6"/>
        <v>30.446999999999999</v>
      </c>
    </row>
    <row r="68" spans="2:12" x14ac:dyDescent="0.25">
      <c r="B68" s="66"/>
      <c r="C68" s="66"/>
      <c r="D68" s="66" t="s">
        <v>152</v>
      </c>
      <c r="E68" s="66"/>
      <c r="F68" s="66" t="s">
        <v>153</v>
      </c>
      <c r="G68" s="66">
        <f>G69+G70</f>
        <v>4988.3500000000004</v>
      </c>
      <c r="H68" s="66">
        <f>H69+H70</f>
        <v>18000</v>
      </c>
      <c r="I68" s="66">
        <f>I69+I70</f>
        <v>18000</v>
      </c>
      <c r="J68" s="66">
        <f>J69+J70</f>
        <v>3015</v>
      </c>
      <c r="K68" s="66">
        <f t="shared" si="5"/>
        <v>60.44082712720639</v>
      </c>
      <c r="L68" s="66">
        <f t="shared" si="6"/>
        <v>16.75</v>
      </c>
    </row>
    <row r="69" spans="2:12" x14ac:dyDescent="0.25">
      <c r="B69" s="67"/>
      <c r="C69" s="67"/>
      <c r="D69" s="67"/>
      <c r="E69" s="67" t="s">
        <v>154</v>
      </c>
      <c r="F69" s="67" t="s">
        <v>155</v>
      </c>
      <c r="G69" s="67">
        <v>3259.65</v>
      </c>
      <c r="H69" s="67">
        <v>10000</v>
      </c>
      <c r="I69" s="67">
        <v>10000</v>
      </c>
      <c r="J69" s="67">
        <v>0</v>
      </c>
      <c r="K69" s="67">
        <f t="shared" si="5"/>
        <v>0</v>
      </c>
      <c r="L69" s="67">
        <f t="shared" si="6"/>
        <v>0</v>
      </c>
    </row>
    <row r="70" spans="2:12" x14ac:dyDescent="0.25">
      <c r="B70" s="67"/>
      <c r="C70" s="67"/>
      <c r="D70" s="67"/>
      <c r="E70" s="67" t="s">
        <v>156</v>
      </c>
      <c r="F70" s="67" t="s">
        <v>157</v>
      </c>
      <c r="G70" s="67">
        <v>1728.7</v>
      </c>
      <c r="H70" s="67">
        <v>8000</v>
      </c>
      <c r="I70" s="67">
        <v>8000</v>
      </c>
      <c r="J70" s="67">
        <v>3015</v>
      </c>
      <c r="K70" s="67">
        <f t="shared" si="5"/>
        <v>174.40851506912708</v>
      </c>
      <c r="L70" s="67">
        <f t="shared" si="6"/>
        <v>37.6875</v>
      </c>
    </row>
    <row r="71" spans="2:12" x14ac:dyDescent="0.25">
      <c r="B71" s="66"/>
      <c r="C71" s="66"/>
      <c r="D71" s="66" t="s">
        <v>158</v>
      </c>
      <c r="E71" s="66"/>
      <c r="F71" s="66" t="s">
        <v>159</v>
      </c>
      <c r="G71" s="66">
        <f>G72</f>
        <v>7216.26</v>
      </c>
      <c r="H71" s="66">
        <f>H72</f>
        <v>17000</v>
      </c>
      <c r="I71" s="66">
        <f>I72</f>
        <v>17000</v>
      </c>
      <c r="J71" s="66">
        <f>J72</f>
        <v>7641.45</v>
      </c>
      <c r="K71" s="66">
        <f t="shared" si="5"/>
        <v>105.8921103175329</v>
      </c>
      <c r="L71" s="66">
        <f t="shared" si="6"/>
        <v>44.949705882352944</v>
      </c>
    </row>
    <row r="72" spans="2:12" x14ac:dyDescent="0.25">
      <c r="B72" s="67"/>
      <c r="C72" s="67"/>
      <c r="D72" s="67"/>
      <c r="E72" s="67" t="s">
        <v>160</v>
      </c>
      <c r="F72" s="67" t="s">
        <v>161</v>
      </c>
      <c r="G72" s="67">
        <v>7216.26</v>
      </c>
      <c r="H72" s="67">
        <v>17000</v>
      </c>
      <c r="I72" s="67">
        <v>17000</v>
      </c>
      <c r="J72" s="67">
        <v>7641.45</v>
      </c>
      <c r="K72" s="67">
        <f t="shared" si="5"/>
        <v>105.8921103175329</v>
      </c>
      <c r="L72" s="67">
        <f t="shared" si="6"/>
        <v>44.949705882352944</v>
      </c>
    </row>
    <row r="73" spans="2:12" x14ac:dyDescent="0.25">
      <c r="B73" s="66"/>
      <c r="C73" s="67"/>
      <c r="D73" s="68"/>
      <c r="E73" s="69"/>
      <c r="F73" s="9"/>
      <c r="G73" s="66"/>
      <c r="H73" s="66"/>
      <c r="I73" s="66"/>
      <c r="J73" s="66"/>
      <c r="K73" s="71"/>
      <c r="L73" s="71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</f>
        <v>6835386.8300000001</v>
      </c>
      <c r="D6" s="72">
        <f>D7+D9</f>
        <v>15230032</v>
      </c>
      <c r="E6" s="72">
        <f>E7+E9</f>
        <v>15230032</v>
      </c>
      <c r="F6" s="72">
        <f>F7+F9</f>
        <v>8136242.9500000002</v>
      </c>
      <c r="G6" s="73">
        <f t="shared" ref="G6:G15" si="0">(F6*100)/C6</f>
        <v>119.03119973094485</v>
      </c>
      <c r="H6" s="73">
        <f t="shared" ref="H6:H15" si="1">(F6*100)/E6</f>
        <v>53.422362802652025</v>
      </c>
    </row>
    <row r="7" spans="1:8" x14ac:dyDescent="0.25">
      <c r="A7"/>
      <c r="B7" s="9" t="s">
        <v>162</v>
      </c>
      <c r="C7" s="72">
        <f>C8</f>
        <v>6835386.8300000001</v>
      </c>
      <c r="D7" s="72">
        <f>D8</f>
        <v>15210032</v>
      </c>
      <c r="E7" s="72">
        <f>E8</f>
        <v>15210032</v>
      </c>
      <c r="F7" s="72">
        <f>F8</f>
        <v>8136242.9500000002</v>
      </c>
      <c r="G7" s="73">
        <f t="shared" si="0"/>
        <v>119.03119973094485</v>
      </c>
      <c r="H7" s="73">
        <f t="shared" si="1"/>
        <v>53.492609022781807</v>
      </c>
    </row>
    <row r="8" spans="1:8" x14ac:dyDescent="0.25">
      <c r="A8"/>
      <c r="B8" s="17" t="s">
        <v>163</v>
      </c>
      <c r="C8" s="74">
        <v>6835386.8300000001</v>
      </c>
      <c r="D8" s="74">
        <v>15210032</v>
      </c>
      <c r="E8" s="74">
        <v>15210032</v>
      </c>
      <c r="F8" s="75">
        <v>8136242.9500000002</v>
      </c>
      <c r="G8" s="71">
        <f t="shared" si="0"/>
        <v>119.03119973094485</v>
      </c>
      <c r="H8" s="71">
        <f t="shared" si="1"/>
        <v>53.492609022781807</v>
      </c>
    </row>
    <row r="9" spans="1:8" x14ac:dyDescent="0.25">
      <c r="A9"/>
      <c r="B9" s="9" t="s">
        <v>164</v>
      </c>
      <c r="C9" s="72">
        <f>C10</f>
        <v>0</v>
      </c>
      <c r="D9" s="72">
        <f>D10</f>
        <v>20000</v>
      </c>
      <c r="E9" s="72">
        <f>E10</f>
        <v>20000</v>
      </c>
      <c r="F9" s="72">
        <f>F10</f>
        <v>0</v>
      </c>
      <c r="G9" s="73" t="e">
        <f t="shared" si="0"/>
        <v>#DIV/0!</v>
      </c>
      <c r="H9" s="73">
        <f t="shared" si="1"/>
        <v>0</v>
      </c>
    </row>
    <row r="10" spans="1:8" x14ac:dyDescent="0.25">
      <c r="A10"/>
      <c r="B10" s="17" t="s">
        <v>165</v>
      </c>
      <c r="C10" s="74">
        <v>0</v>
      </c>
      <c r="D10" s="74">
        <v>20000</v>
      </c>
      <c r="E10" s="74">
        <v>20000</v>
      </c>
      <c r="F10" s="75">
        <v>0</v>
      </c>
      <c r="G10" s="71" t="e">
        <f t="shared" si="0"/>
        <v>#DIV/0!</v>
      </c>
      <c r="H10" s="71">
        <f t="shared" si="1"/>
        <v>0</v>
      </c>
    </row>
    <row r="11" spans="1:8" x14ac:dyDescent="0.25">
      <c r="B11" s="9" t="s">
        <v>32</v>
      </c>
      <c r="C11" s="76">
        <f>C12+C14</f>
        <v>6840375.1799999997</v>
      </c>
      <c r="D11" s="76">
        <f>D12+D14</f>
        <v>15230032</v>
      </c>
      <c r="E11" s="76">
        <f>E12+E14</f>
        <v>15230032</v>
      </c>
      <c r="F11" s="76">
        <f>F12+F14</f>
        <v>8139257.9500000002</v>
      </c>
      <c r="G11" s="73">
        <f t="shared" si="0"/>
        <v>118.98847264690532</v>
      </c>
      <c r="H11" s="73">
        <f t="shared" si="1"/>
        <v>53.442159215423843</v>
      </c>
    </row>
    <row r="12" spans="1:8" x14ac:dyDescent="0.25">
      <c r="A12"/>
      <c r="B12" s="9" t="s">
        <v>162</v>
      </c>
      <c r="C12" s="76">
        <f>C13</f>
        <v>6835386.8300000001</v>
      </c>
      <c r="D12" s="76">
        <f>D13</f>
        <v>15210032</v>
      </c>
      <c r="E12" s="76">
        <f>E13</f>
        <v>15210032</v>
      </c>
      <c r="F12" s="76">
        <f>F13</f>
        <v>8136242.9500000002</v>
      </c>
      <c r="G12" s="73">
        <f t="shared" si="0"/>
        <v>119.03119973094485</v>
      </c>
      <c r="H12" s="73">
        <f t="shared" si="1"/>
        <v>53.492609022781807</v>
      </c>
    </row>
    <row r="13" spans="1:8" x14ac:dyDescent="0.25">
      <c r="A13"/>
      <c r="B13" s="17" t="s">
        <v>163</v>
      </c>
      <c r="C13" s="74">
        <v>6835386.8300000001</v>
      </c>
      <c r="D13" s="74">
        <v>15210032</v>
      </c>
      <c r="E13" s="77">
        <v>15210032</v>
      </c>
      <c r="F13" s="75">
        <v>8136242.9500000002</v>
      </c>
      <c r="G13" s="71">
        <f t="shared" si="0"/>
        <v>119.03119973094485</v>
      </c>
      <c r="H13" s="71">
        <f t="shared" si="1"/>
        <v>53.492609022781807</v>
      </c>
    </row>
    <row r="14" spans="1:8" x14ac:dyDescent="0.25">
      <c r="A14"/>
      <c r="B14" s="9" t="s">
        <v>164</v>
      </c>
      <c r="C14" s="76">
        <f>C15</f>
        <v>4988.3500000000004</v>
      </c>
      <c r="D14" s="76">
        <f>D15</f>
        <v>20000</v>
      </c>
      <c r="E14" s="76">
        <f>E15</f>
        <v>20000</v>
      </c>
      <c r="F14" s="76">
        <f>F15</f>
        <v>3015</v>
      </c>
      <c r="G14" s="73">
        <f t="shared" si="0"/>
        <v>60.44082712720639</v>
      </c>
      <c r="H14" s="73">
        <f t="shared" si="1"/>
        <v>15.074999999999999</v>
      </c>
    </row>
    <row r="15" spans="1:8" x14ac:dyDescent="0.25">
      <c r="A15"/>
      <c r="B15" s="17" t="s">
        <v>165</v>
      </c>
      <c r="C15" s="74">
        <v>4988.3500000000004</v>
      </c>
      <c r="D15" s="74">
        <v>20000</v>
      </c>
      <c r="E15" s="77">
        <v>20000</v>
      </c>
      <c r="F15" s="75">
        <v>3015</v>
      </c>
      <c r="G15" s="71">
        <f t="shared" si="0"/>
        <v>60.44082712720639</v>
      </c>
      <c r="H15" s="71">
        <f t="shared" si="1"/>
        <v>15.074999999999999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6840375.1799999997</v>
      </c>
      <c r="D6" s="76">
        <f t="shared" si="0"/>
        <v>15230032</v>
      </c>
      <c r="E6" s="76">
        <f t="shared" si="0"/>
        <v>15230032</v>
      </c>
      <c r="F6" s="76">
        <f t="shared" si="0"/>
        <v>8139257.9500000002</v>
      </c>
      <c r="G6" s="71">
        <f>(F6*100)/C6</f>
        <v>118.98847264690532</v>
      </c>
      <c r="H6" s="71">
        <f>(F6*100)/E6</f>
        <v>53.442159215423843</v>
      </c>
    </row>
    <row r="7" spans="2:8" x14ac:dyDescent="0.25">
      <c r="B7" s="9" t="s">
        <v>166</v>
      </c>
      <c r="C7" s="76">
        <f t="shared" si="0"/>
        <v>6840375.1799999997</v>
      </c>
      <c r="D7" s="76">
        <f t="shared" si="0"/>
        <v>15230032</v>
      </c>
      <c r="E7" s="76">
        <f t="shared" si="0"/>
        <v>15230032</v>
      </c>
      <c r="F7" s="76">
        <f t="shared" si="0"/>
        <v>8139257.9500000002</v>
      </c>
      <c r="G7" s="71">
        <f>(F7*100)/C7</f>
        <v>118.98847264690532</v>
      </c>
      <c r="H7" s="71">
        <f>(F7*100)/E7</f>
        <v>53.442159215423843</v>
      </c>
    </row>
    <row r="8" spans="2:8" x14ac:dyDescent="0.25">
      <c r="B8" s="12" t="s">
        <v>167</v>
      </c>
      <c r="C8" s="74">
        <v>6840375.1799999997</v>
      </c>
      <c r="D8" s="74">
        <v>15230032</v>
      </c>
      <c r="E8" s="74">
        <v>15230032</v>
      </c>
      <c r="F8" s="75">
        <v>8139257.9500000002</v>
      </c>
      <c r="G8" s="71">
        <f>(F8*100)/C8</f>
        <v>118.98847264690532</v>
      </c>
      <c r="H8" s="71">
        <f>(F8*100)/E8</f>
        <v>53.442159215423843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12" t="s">
        <v>3</v>
      </c>
      <c r="C7" s="113"/>
      <c r="D7" s="113"/>
      <c r="E7" s="113"/>
      <c r="F7" s="114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12">
        <v>1</v>
      </c>
      <c r="C8" s="113"/>
      <c r="D8" s="113"/>
      <c r="E8" s="113"/>
      <c r="F8" s="114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4"/>
  <sheetViews>
    <sheetView tabSelected="1" zoomScaleNormal="100" workbookViewId="0">
      <selection activeCell="B12" sqref="B12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19.85546875" style="41" customWidth="1"/>
    <col min="5" max="5" width="15.85546875" style="41" customWidth="1"/>
    <col min="6" max="6" width="14.28515625" style="41" customWidth="1"/>
    <col min="7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168</v>
      </c>
      <c r="C1" s="40"/>
    </row>
    <row r="2" spans="1:6" ht="15" customHeight="1" x14ac:dyDescent="0.2">
      <c r="A2" s="42" t="s">
        <v>34</v>
      </c>
      <c r="B2" s="43" t="s">
        <v>169</v>
      </c>
      <c r="C2" s="40"/>
    </row>
    <row r="3" spans="1:6" s="40" customFormat="1" ht="43.5" customHeight="1" x14ac:dyDescent="0.2">
      <c r="A3" s="44" t="s">
        <v>35</v>
      </c>
      <c r="B3" s="38" t="s">
        <v>170</v>
      </c>
    </row>
    <row r="4" spans="1:6" s="40" customFormat="1" x14ac:dyDescent="0.2">
      <c r="A4" s="44" t="s">
        <v>36</v>
      </c>
      <c r="B4" s="45" t="s">
        <v>171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ht="15.75" x14ac:dyDescent="0.25">
      <c r="A7" s="48" t="s">
        <v>172</v>
      </c>
      <c r="B7" s="47"/>
      <c r="C7" s="115">
        <f>C12+C54</f>
        <v>15210032</v>
      </c>
      <c r="D7" s="115">
        <f>D12+D54</f>
        <v>15210032</v>
      </c>
      <c r="E7" s="115">
        <f>E12+E54</f>
        <v>8136242.9499999993</v>
      </c>
      <c r="F7" s="115">
        <f>(E7*100)/D7</f>
        <v>53.492609022781807</v>
      </c>
    </row>
    <row r="8" spans="1:6" ht="15.75" x14ac:dyDescent="0.25">
      <c r="A8" s="48" t="s">
        <v>68</v>
      </c>
      <c r="B8" s="47"/>
      <c r="C8" s="115">
        <f>C64+C70</f>
        <v>20000</v>
      </c>
      <c r="D8" s="115">
        <f>D64+D70</f>
        <v>20000</v>
      </c>
      <c r="E8" s="115">
        <f>E64+E70</f>
        <v>3015</v>
      </c>
      <c r="F8" s="115">
        <f>(E8*100)/D8</f>
        <v>15.074999999999999</v>
      </c>
    </row>
    <row r="9" spans="1:6" ht="15.75" x14ac:dyDescent="0.25">
      <c r="A9" s="48" t="s">
        <v>173</v>
      </c>
      <c r="B9" s="47"/>
      <c r="C9" s="115">
        <f>C80</f>
        <v>0</v>
      </c>
      <c r="D9" s="115">
        <f>D80</f>
        <v>0</v>
      </c>
      <c r="E9" s="115">
        <f>E80</f>
        <v>0</v>
      </c>
      <c r="F9" s="115" t="e">
        <f>(E9*100)/D9</f>
        <v>#DIV/0!</v>
      </c>
    </row>
    <row r="10" spans="1:6" s="58" customFormat="1" ht="15" x14ac:dyDescent="0.2">
      <c r="C10" s="116"/>
      <c r="D10" s="116"/>
      <c r="E10" s="116"/>
      <c r="F10" s="116"/>
    </row>
    <row r="11" spans="1:6" ht="47.25" x14ac:dyDescent="0.2">
      <c r="A11" s="48" t="s">
        <v>174</v>
      </c>
      <c r="B11" s="48" t="s">
        <v>175</v>
      </c>
      <c r="C11" s="117" t="s">
        <v>43</v>
      </c>
      <c r="D11" s="117" t="s">
        <v>176</v>
      </c>
      <c r="E11" s="117" t="s">
        <v>177</v>
      </c>
      <c r="F11" s="117" t="s">
        <v>178</v>
      </c>
    </row>
    <row r="12" spans="1:6" ht="15.75" x14ac:dyDescent="0.25">
      <c r="A12" s="50" t="s">
        <v>66</v>
      </c>
      <c r="B12" s="51" t="s">
        <v>67</v>
      </c>
      <c r="C12" s="118">
        <f>C13+C22+C49</f>
        <v>15193032</v>
      </c>
      <c r="D12" s="118">
        <f>D13+D22+D49</f>
        <v>15193032</v>
      </c>
      <c r="E12" s="118">
        <f>E13+E22+E49</f>
        <v>8128601.4999999991</v>
      </c>
      <c r="F12" s="119">
        <f>(E12*100)/D12</f>
        <v>53.502167967526169</v>
      </c>
    </row>
    <row r="13" spans="1:6" ht="15.75" x14ac:dyDescent="0.25">
      <c r="A13" s="52" t="s">
        <v>68</v>
      </c>
      <c r="B13" s="53" t="s">
        <v>69</v>
      </c>
      <c r="C13" s="120">
        <f>C14+C17+C19</f>
        <v>11549011</v>
      </c>
      <c r="D13" s="120">
        <f>D14+D17+D19</f>
        <v>11549011</v>
      </c>
      <c r="E13" s="120">
        <f>E14+E17+E19</f>
        <v>5587986.5799999991</v>
      </c>
      <c r="F13" s="119">
        <f>(E13*100)/D13</f>
        <v>48.384979285239233</v>
      </c>
    </row>
    <row r="14" spans="1:6" ht="15.75" x14ac:dyDescent="0.25">
      <c r="A14" s="54" t="s">
        <v>70</v>
      </c>
      <c r="B14" s="55" t="s">
        <v>71</v>
      </c>
      <c r="C14" s="121">
        <f>C15+C16</f>
        <v>9379011</v>
      </c>
      <c r="D14" s="121">
        <f>D15+D16</f>
        <v>9379011</v>
      </c>
      <c r="E14" s="121">
        <f>E15+E16</f>
        <v>4550679.75</v>
      </c>
      <c r="F14" s="121">
        <f>(E14*100)/D14</f>
        <v>48.519825277953082</v>
      </c>
    </row>
    <row r="15" spans="1:6" ht="15" x14ac:dyDescent="0.2">
      <c r="A15" s="56" t="s">
        <v>72</v>
      </c>
      <c r="B15" s="57" t="s">
        <v>73</v>
      </c>
      <c r="C15" s="122">
        <v>9229011</v>
      </c>
      <c r="D15" s="122">
        <v>9229011</v>
      </c>
      <c r="E15" s="122">
        <v>4502136.3</v>
      </c>
      <c r="F15" s="122"/>
    </row>
    <row r="16" spans="1:6" ht="15" x14ac:dyDescent="0.2">
      <c r="A16" s="56" t="s">
        <v>74</v>
      </c>
      <c r="B16" s="57" t="s">
        <v>75</v>
      </c>
      <c r="C16" s="122">
        <v>150000</v>
      </c>
      <c r="D16" s="122">
        <v>150000</v>
      </c>
      <c r="E16" s="122">
        <v>48543.45</v>
      </c>
      <c r="F16" s="122"/>
    </row>
    <row r="17" spans="1:6" ht="15.75" x14ac:dyDescent="0.25">
      <c r="A17" s="54" t="s">
        <v>76</v>
      </c>
      <c r="B17" s="55" t="s">
        <v>77</v>
      </c>
      <c r="C17" s="121">
        <f>C18</f>
        <v>300000</v>
      </c>
      <c r="D17" s="121">
        <f>D18</f>
        <v>300000</v>
      </c>
      <c r="E17" s="121">
        <f>E18</f>
        <v>135929.76999999999</v>
      </c>
      <c r="F17" s="121">
        <f>(E17*100)/D17</f>
        <v>45.30992333333333</v>
      </c>
    </row>
    <row r="18" spans="1:6" ht="15" x14ac:dyDescent="0.2">
      <c r="A18" s="56" t="s">
        <v>78</v>
      </c>
      <c r="B18" s="57" t="s">
        <v>77</v>
      </c>
      <c r="C18" s="122">
        <v>300000</v>
      </c>
      <c r="D18" s="122">
        <v>300000</v>
      </c>
      <c r="E18" s="122">
        <v>135929.76999999999</v>
      </c>
      <c r="F18" s="122"/>
    </row>
    <row r="19" spans="1:6" ht="15.75" x14ac:dyDescent="0.25">
      <c r="A19" s="54" t="s">
        <v>79</v>
      </c>
      <c r="B19" s="55" t="s">
        <v>80</v>
      </c>
      <c r="C19" s="121">
        <f>C20+C21</f>
        <v>1870000</v>
      </c>
      <c r="D19" s="121">
        <f>D20+D21</f>
        <v>1870000</v>
      </c>
      <c r="E19" s="121">
        <f>E20+E21</f>
        <v>901377.05999999994</v>
      </c>
      <c r="F19" s="121">
        <f>(E19*100)/D19</f>
        <v>48.201981818181821</v>
      </c>
    </row>
    <row r="20" spans="1:6" ht="15" x14ac:dyDescent="0.2">
      <c r="A20" s="56" t="s">
        <v>81</v>
      </c>
      <c r="B20" s="57" t="s">
        <v>82</v>
      </c>
      <c r="C20" s="122">
        <v>300000</v>
      </c>
      <c r="D20" s="122">
        <v>300000</v>
      </c>
      <c r="E20" s="122">
        <v>152427.73000000001</v>
      </c>
      <c r="F20" s="122"/>
    </row>
    <row r="21" spans="1:6" ht="15" x14ac:dyDescent="0.2">
      <c r="A21" s="56" t="s">
        <v>83</v>
      </c>
      <c r="B21" s="57" t="s">
        <v>84</v>
      </c>
      <c r="C21" s="122">
        <v>1570000</v>
      </c>
      <c r="D21" s="122">
        <v>1570000</v>
      </c>
      <c r="E21" s="122">
        <v>748949.33</v>
      </c>
      <c r="F21" s="122"/>
    </row>
    <row r="22" spans="1:6" ht="15.75" x14ac:dyDescent="0.25">
      <c r="A22" s="52" t="s">
        <v>85</v>
      </c>
      <c r="B22" s="53" t="s">
        <v>86</v>
      </c>
      <c r="C22" s="120">
        <f>C23+C27+C32+C42+C44</f>
        <v>3636521</v>
      </c>
      <c r="D22" s="120">
        <f>D23+D27+D32+D42+D44</f>
        <v>3636521</v>
      </c>
      <c r="E22" s="120">
        <f>E23+E27+E32+E42+E44</f>
        <v>2537509.5399999996</v>
      </c>
      <c r="F22" s="119">
        <f>(E22*100)/D22</f>
        <v>69.77849268572902</v>
      </c>
    </row>
    <row r="23" spans="1:6" ht="15.75" x14ac:dyDescent="0.25">
      <c r="A23" s="54" t="s">
        <v>87</v>
      </c>
      <c r="B23" s="55" t="s">
        <v>88</v>
      </c>
      <c r="C23" s="121">
        <f>C24+C25+C26</f>
        <v>290000</v>
      </c>
      <c r="D23" s="121">
        <f>D24+D25+D26</f>
        <v>290000</v>
      </c>
      <c r="E23" s="121">
        <f>E24+E25+E26</f>
        <v>99427.91</v>
      </c>
      <c r="F23" s="121">
        <f>(E23*100)/D23</f>
        <v>34.28548620689655</v>
      </c>
    </row>
    <row r="24" spans="1:6" ht="15" x14ac:dyDescent="0.2">
      <c r="A24" s="56" t="s">
        <v>89</v>
      </c>
      <c r="B24" s="57" t="s">
        <v>90</v>
      </c>
      <c r="C24" s="122">
        <v>25000</v>
      </c>
      <c r="D24" s="122">
        <v>25000</v>
      </c>
      <c r="E24" s="122">
        <v>7938</v>
      </c>
      <c r="F24" s="122"/>
    </row>
    <row r="25" spans="1:6" ht="25.5" x14ac:dyDescent="0.2">
      <c r="A25" s="56" t="s">
        <v>91</v>
      </c>
      <c r="B25" s="57" t="s">
        <v>92</v>
      </c>
      <c r="C25" s="122">
        <v>240000</v>
      </c>
      <c r="D25" s="122">
        <v>240000</v>
      </c>
      <c r="E25" s="122">
        <v>89489.91</v>
      </c>
      <c r="F25" s="122"/>
    </row>
    <row r="26" spans="1:6" ht="15" x14ac:dyDescent="0.2">
      <c r="A26" s="56" t="s">
        <v>93</v>
      </c>
      <c r="B26" s="57" t="s">
        <v>94</v>
      </c>
      <c r="C26" s="122">
        <v>25000</v>
      </c>
      <c r="D26" s="122">
        <v>25000</v>
      </c>
      <c r="E26" s="122">
        <v>2000</v>
      </c>
      <c r="F26" s="122"/>
    </row>
    <row r="27" spans="1:6" ht="15.75" x14ac:dyDescent="0.25">
      <c r="A27" s="54" t="s">
        <v>95</v>
      </c>
      <c r="B27" s="55" t="s">
        <v>96</v>
      </c>
      <c r="C27" s="121">
        <f>C28+C29+C30+C31</f>
        <v>425000</v>
      </c>
      <c r="D27" s="121">
        <f>D28+D29+D30+D31</f>
        <v>425000</v>
      </c>
      <c r="E27" s="121">
        <f>E28+E29+E30+E31</f>
        <v>142638.74</v>
      </c>
      <c r="F27" s="121">
        <f>(E27*100)/D27</f>
        <v>33.562056470588239</v>
      </c>
    </row>
    <row r="28" spans="1:6" ht="15" x14ac:dyDescent="0.2">
      <c r="A28" s="56" t="s">
        <v>97</v>
      </c>
      <c r="B28" s="57" t="s">
        <v>98</v>
      </c>
      <c r="C28" s="122">
        <v>130000</v>
      </c>
      <c r="D28" s="122">
        <v>130000</v>
      </c>
      <c r="E28" s="122">
        <v>43332.7</v>
      </c>
      <c r="F28" s="122"/>
    </row>
    <row r="29" spans="1:6" ht="15" x14ac:dyDescent="0.2">
      <c r="A29" s="56" t="s">
        <v>99</v>
      </c>
      <c r="B29" s="57" t="s">
        <v>100</v>
      </c>
      <c r="C29" s="122">
        <v>280000</v>
      </c>
      <c r="D29" s="122">
        <v>280000</v>
      </c>
      <c r="E29" s="122">
        <v>97420.46</v>
      </c>
      <c r="F29" s="122"/>
    </row>
    <row r="30" spans="1:6" ht="15" x14ac:dyDescent="0.2">
      <c r="A30" s="56" t="s">
        <v>101</v>
      </c>
      <c r="B30" s="57" t="s">
        <v>102</v>
      </c>
      <c r="C30" s="122">
        <v>10000</v>
      </c>
      <c r="D30" s="122">
        <v>10000</v>
      </c>
      <c r="E30" s="122">
        <v>1885.58</v>
      </c>
      <c r="F30" s="122"/>
    </row>
    <row r="31" spans="1:6" ht="15" x14ac:dyDescent="0.2">
      <c r="A31" s="56" t="s">
        <v>103</v>
      </c>
      <c r="B31" s="57" t="s">
        <v>104</v>
      </c>
      <c r="C31" s="122">
        <v>5000</v>
      </c>
      <c r="D31" s="122">
        <v>5000</v>
      </c>
      <c r="E31" s="122">
        <v>0</v>
      </c>
      <c r="F31" s="122"/>
    </row>
    <row r="32" spans="1:6" ht="15.75" x14ac:dyDescent="0.25">
      <c r="A32" s="54" t="s">
        <v>105</v>
      </c>
      <c r="B32" s="55" t="s">
        <v>106</v>
      </c>
      <c r="C32" s="121">
        <f>C33+C34+C35+C36+C37+C38+C39+C40+C41</f>
        <v>2879521</v>
      </c>
      <c r="D32" s="121">
        <f>D33+D34+D35+D36+D37+D38+D39+D40+D41</f>
        <v>2879521</v>
      </c>
      <c r="E32" s="121">
        <f>E33+E34+E35+E36+E37+E38+E39+E40+E41</f>
        <v>2288942.75</v>
      </c>
      <c r="F32" s="121">
        <f>(E32*100)/D32</f>
        <v>79.49039961854767</v>
      </c>
    </row>
    <row r="33" spans="1:6" ht="15" x14ac:dyDescent="0.2">
      <c r="A33" s="56" t="s">
        <v>107</v>
      </c>
      <c r="B33" s="57" t="s">
        <v>108</v>
      </c>
      <c r="C33" s="122">
        <v>170000</v>
      </c>
      <c r="D33" s="122">
        <v>170000</v>
      </c>
      <c r="E33" s="122">
        <v>62643.91</v>
      </c>
      <c r="F33" s="122"/>
    </row>
    <row r="34" spans="1:6" ht="15" x14ac:dyDescent="0.2">
      <c r="A34" s="56" t="s">
        <v>109</v>
      </c>
      <c r="B34" s="57" t="s">
        <v>110</v>
      </c>
      <c r="C34" s="122">
        <v>100000</v>
      </c>
      <c r="D34" s="122">
        <v>100000</v>
      </c>
      <c r="E34" s="122">
        <v>34457.81</v>
      </c>
      <c r="F34" s="122"/>
    </row>
    <row r="35" spans="1:6" ht="15" x14ac:dyDescent="0.2">
      <c r="A35" s="56" t="s">
        <v>111</v>
      </c>
      <c r="B35" s="57" t="s">
        <v>112</v>
      </c>
      <c r="C35" s="122">
        <v>20000</v>
      </c>
      <c r="D35" s="122">
        <v>20000</v>
      </c>
      <c r="E35" s="122">
        <v>7172.83</v>
      </c>
      <c r="F35" s="122"/>
    </row>
    <row r="36" spans="1:6" ht="15" x14ac:dyDescent="0.2">
      <c r="A36" s="56" t="s">
        <v>113</v>
      </c>
      <c r="B36" s="57" t="s">
        <v>114</v>
      </c>
      <c r="C36" s="122">
        <v>50000</v>
      </c>
      <c r="D36" s="122">
        <v>50000</v>
      </c>
      <c r="E36" s="122">
        <v>19284.22</v>
      </c>
      <c r="F36" s="122"/>
    </row>
    <row r="37" spans="1:6" ht="15" x14ac:dyDescent="0.2">
      <c r="A37" s="56" t="s">
        <v>115</v>
      </c>
      <c r="B37" s="57" t="s">
        <v>116</v>
      </c>
      <c r="C37" s="122">
        <v>40000</v>
      </c>
      <c r="D37" s="122">
        <v>40000</v>
      </c>
      <c r="E37" s="122">
        <v>14029.83</v>
      </c>
      <c r="F37" s="122"/>
    </row>
    <row r="38" spans="1:6" ht="15" x14ac:dyDescent="0.2">
      <c r="A38" s="56" t="s">
        <v>117</v>
      </c>
      <c r="B38" s="57" t="s">
        <v>118</v>
      </c>
      <c r="C38" s="122">
        <v>20000</v>
      </c>
      <c r="D38" s="122">
        <v>20000</v>
      </c>
      <c r="E38" s="122">
        <v>5721</v>
      </c>
      <c r="F38" s="122"/>
    </row>
    <row r="39" spans="1:6" ht="15" x14ac:dyDescent="0.2">
      <c r="A39" s="56" t="s">
        <v>119</v>
      </c>
      <c r="B39" s="57" t="s">
        <v>120</v>
      </c>
      <c r="C39" s="122">
        <v>2469521</v>
      </c>
      <c r="D39" s="122">
        <v>2469521</v>
      </c>
      <c r="E39" s="122">
        <v>2143715.5299999998</v>
      </c>
      <c r="F39" s="122"/>
    </row>
    <row r="40" spans="1:6" ht="15" x14ac:dyDescent="0.2">
      <c r="A40" s="56" t="s">
        <v>121</v>
      </c>
      <c r="B40" s="57" t="s">
        <v>122</v>
      </c>
      <c r="C40" s="122">
        <v>3000</v>
      </c>
      <c r="D40" s="122">
        <v>3000</v>
      </c>
      <c r="E40" s="122">
        <v>0</v>
      </c>
      <c r="F40" s="122"/>
    </row>
    <row r="41" spans="1:6" ht="15" x14ac:dyDescent="0.2">
      <c r="A41" s="56" t="s">
        <v>123</v>
      </c>
      <c r="B41" s="57" t="s">
        <v>124</v>
      </c>
      <c r="C41" s="122">
        <v>7000</v>
      </c>
      <c r="D41" s="122">
        <v>7000</v>
      </c>
      <c r="E41" s="122">
        <v>1917.62</v>
      </c>
      <c r="F41" s="122"/>
    </row>
    <row r="42" spans="1:6" ht="15.75" x14ac:dyDescent="0.25">
      <c r="A42" s="54" t="s">
        <v>125</v>
      </c>
      <c r="B42" s="55" t="s">
        <v>126</v>
      </c>
      <c r="C42" s="121">
        <f>C43</f>
        <v>15000</v>
      </c>
      <c r="D42" s="121">
        <f>D43</f>
        <v>15000</v>
      </c>
      <c r="E42" s="121">
        <f>E43</f>
        <v>5555.3</v>
      </c>
      <c r="F42" s="121">
        <f>(E42*100)/D42</f>
        <v>37.035333333333334</v>
      </c>
    </row>
    <row r="43" spans="1:6" ht="25.5" x14ac:dyDescent="0.2">
      <c r="A43" s="56" t="s">
        <v>127</v>
      </c>
      <c r="B43" s="57" t="s">
        <v>128</v>
      </c>
      <c r="C43" s="122">
        <v>15000</v>
      </c>
      <c r="D43" s="122">
        <v>15000</v>
      </c>
      <c r="E43" s="122">
        <v>5555.3</v>
      </c>
      <c r="F43" s="122"/>
    </row>
    <row r="44" spans="1:6" ht="15.75" x14ac:dyDescent="0.25">
      <c r="A44" s="54" t="s">
        <v>129</v>
      </c>
      <c r="B44" s="55" t="s">
        <v>130</v>
      </c>
      <c r="C44" s="121">
        <f>C45+C46+C47+C48</f>
        <v>27000</v>
      </c>
      <c r="D44" s="121">
        <f>D45+D46+D47+D48</f>
        <v>27000</v>
      </c>
      <c r="E44" s="121">
        <f>E45+E46+E47+E48</f>
        <v>944.84</v>
      </c>
      <c r="F44" s="121">
        <f>(E44*100)/D44</f>
        <v>3.4994074074074075</v>
      </c>
    </row>
    <row r="45" spans="1:6" ht="15" x14ac:dyDescent="0.2">
      <c r="A45" s="56" t="s">
        <v>131</v>
      </c>
      <c r="B45" s="57" t="s">
        <v>132</v>
      </c>
      <c r="C45" s="122">
        <v>3000</v>
      </c>
      <c r="D45" s="122">
        <v>3000</v>
      </c>
      <c r="E45" s="122">
        <v>268.39999999999998</v>
      </c>
      <c r="F45" s="122"/>
    </row>
    <row r="46" spans="1:6" ht="15" x14ac:dyDescent="0.2">
      <c r="A46" s="56" t="s">
        <v>133</v>
      </c>
      <c r="B46" s="57" t="s">
        <v>134</v>
      </c>
      <c r="C46" s="122">
        <v>6000</v>
      </c>
      <c r="D46" s="122">
        <v>6000</v>
      </c>
      <c r="E46" s="122">
        <v>127.46</v>
      </c>
      <c r="F46" s="122"/>
    </row>
    <row r="47" spans="1:6" ht="15" x14ac:dyDescent="0.2">
      <c r="A47" s="56" t="s">
        <v>135</v>
      </c>
      <c r="B47" s="57" t="s">
        <v>136</v>
      </c>
      <c r="C47" s="122">
        <v>3000</v>
      </c>
      <c r="D47" s="122">
        <v>3000</v>
      </c>
      <c r="E47" s="122">
        <v>254.88</v>
      </c>
      <c r="F47" s="122"/>
    </row>
    <row r="48" spans="1:6" ht="15" x14ac:dyDescent="0.2">
      <c r="A48" s="56" t="s">
        <v>137</v>
      </c>
      <c r="B48" s="57" t="s">
        <v>130</v>
      </c>
      <c r="C48" s="122">
        <v>15000</v>
      </c>
      <c r="D48" s="122">
        <v>15000</v>
      </c>
      <c r="E48" s="122">
        <v>294.10000000000002</v>
      </c>
      <c r="F48" s="122"/>
    </row>
    <row r="49" spans="1:6" ht="15.75" x14ac:dyDescent="0.25">
      <c r="A49" s="52" t="s">
        <v>138</v>
      </c>
      <c r="B49" s="53" t="s">
        <v>139</v>
      </c>
      <c r="C49" s="120">
        <f>C50+C52</f>
        <v>7500</v>
      </c>
      <c r="D49" s="120">
        <f>D50+D52</f>
        <v>7500</v>
      </c>
      <c r="E49" s="120">
        <f>E50+E52</f>
        <v>3105.3799999999997</v>
      </c>
      <c r="F49" s="119">
        <f>(E49*100)/D49</f>
        <v>41.40506666666667</v>
      </c>
    </row>
    <row r="50" spans="1:6" ht="15.75" x14ac:dyDescent="0.25">
      <c r="A50" s="54" t="s">
        <v>140</v>
      </c>
      <c r="B50" s="55" t="s">
        <v>141</v>
      </c>
      <c r="C50" s="121">
        <f>C51</f>
        <v>2000</v>
      </c>
      <c r="D50" s="121">
        <f>D51</f>
        <v>2000</v>
      </c>
      <c r="E50" s="121">
        <f>E51</f>
        <v>955.66</v>
      </c>
      <c r="F50" s="121">
        <f>(E50*100)/D50</f>
        <v>47.783000000000001</v>
      </c>
    </row>
    <row r="51" spans="1:6" ht="25.5" x14ac:dyDescent="0.2">
      <c r="A51" s="56" t="s">
        <v>142</v>
      </c>
      <c r="B51" s="57" t="s">
        <v>143</v>
      </c>
      <c r="C51" s="122">
        <v>2000</v>
      </c>
      <c r="D51" s="122">
        <v>2000</v>
      </c>
      <c r="E51" s="122">
        <v>955.66</v>
      </c>
      <c r="F51" s="122"/>
    </row>
    <row r="52" spans="1:6" ht="15.75" x14ac:dyDescent="0.25">
      <c r="A52" s="54" t="s">
        <v>144</v>
      </c>
      <c r="B52" s="55" t="s">
        <v>145</v>
      </c>
      <c r="C52" s="121">
        <f>C53</f>
        <v>5500</v>
      </c>
      <c r="D52" s="121">
        <f>D53</f>
        <v>5500</v>
      </c>
      <c r="E52" s="121">
        <f>E53</f>
        <v>2149.7199999999998</v>
      </c>
      <c r="F52" s="121">
        <f>(E52*100)/D52</f>
        <v>39.085818181818183</v>
      </c>
    </row>
    <row r="53" spans="1:6" ht="15" x14ac:dyDescent="0.2">
      <c r="A53" s="56" t="s">
        <v>146</v>
      </c>
      <c r="B53" s="57" t="s">
        <v>147</v>
      </c>
      <c r="C53" s="122">
        <v>5500</v>
      </c>
      <c r="D53" s="122">
        <v>5500</v>
      </c>
      <c r="E53" s="122">
        <v>2149.7199999999998</v>
      </c>
      <c r="F53" s="122"/>
    </row>
    <row r="54" spans="1:6" ht="15.75" x14ac:dyDescent="0.25">
      <c r="A54" s="50" t="s">
        <v>148</v>
      </c>
      <c r="B54" s="51" t="s">
        <v>149</v>
      </c>
      <c r="C54" s="118">
        <f t="shared" ref="C54:E56" si="0">C55</f>
        <v>17000</v>
      </c>
      <c r="D54" s="118">
        <f t="shared" si="0"/>
        <v>17000</v>
      </c>
      <c r="E54" s="118">
        <f t="shared" si="0"/>
        <v>7641.45</v>
      </c>
      <c r="F54" s="119">
        <f>(E54*100)/D54</f>
        <v>44.949705882352944</v>
      </c>
    </row>
    <row r="55" spans="1:6" ht="15.75" x14ac:dyDescent="0.25">
      <c r="A55" s="52" t="s">
        <v>150</v>
      </c>
      <c r="B55" s="53" t="s">
        <v>151</v>
      </c>
      <c r="C55" s="120">
        <f t="shared" si="0"/>
        <v>17000</v>
      </c>
      <c r="D55" s="120">
        <f t="shared" si="0"/>
        <v>17000</v>
      </c>
      <c r="E55" s="120">
        <f t="shared" si="0"/>
        <v>7641.45</v>
      </c>
      <c r="F55" s="119">
        <f>(E55*100)/D55</f>
        <v>44.949705882352944</v>
      </c>
    </row>
    <row r="56" spans="1:6" ht="15.75" x14ac:dyDescent="0.25">
      <c r="A56" s="54" t="s">
        <v>158</v>
      </c>
      <c r="B56" s="55" t="s">
        <v>159</v>
      </c>
      <c r="C56" s="121">
        <f t="shared" si="0"/>
        <v>17000</v>
      </c>
      <c r="D56" s="121">
        <f t="shared" si="0"/>
        <v>17000</v>
      </c>
      <c r="E56" s="121">
        <f t="shared" si="0"/>
        <v>7641.45</v>
      </c>
      <c r="F56" s="121">
        <f>(E56*100)/D56</f>
        <v>44.949705882352944</v>
      </c>
    </row>
    <row r="57" spans="1:6" ht="15" x14ac:dyDescent="0.2">
      <c r="A57" s="56" t="s">
        <v>160</v>
      </c>
      <c r="B57" s="57" t="s">
        <v>161</v>
      </c>
      <c r="C57" s="122">
        <v>17000</v>
      </c>
      <c r="D57" s="122">
        <v>17000</v>
      </c>
      <c r="E57" s="122">
        <v>7641.45</v>
      </c>
      <c r="F57" s="122"/>
    </row>
    <row r="58" spans="1:6" ht="15.75" x14ac:dyDescent="0.25">
      <c r="A58" s="50" t="s">
        <v>50</v>
      </c>
      <c r="B58" s="51" t="s">
        <v>51</v>
      </c>
      <c r="C58" s="118">
        <f t="shared" ref="C58:E59" si="1">C59</f>
        <v>15210032</v>
      </c>
      <c r="D58" s="118">
        <f t="shared" si="1"/>
        <v>15210032</v>
      </c>
      <c r="E58" s="118">
        <f t="shared" si="1"/>
        <v>8136242.9500000002</v>
      </c>
      <c r="F58" s="119">
        <f>(E58*100)/D58</f>
        <v>53.492609022781807</v>
      </c>
    </row>
    <row r="59" spans="1:6" ht="15.75" x14ac:dyDescent="0.25">
      <c r="A59" s="52" t="s">
        <v>58</v>
      </c>
      <c r="B59" s="53" t="s">
        <v>59</v>
      </c>
      <c r="C59" s="120">
        <f t="shared" si="1"/>
        <v>15210032</v>
      </c>
      <c r="D59" s="120">
        <f t="shared" si="1"/>
        <v>15210032</v>
      </c>
      <c r="E59" s="120">
        <f t="shared" si="1"/>
        <v>8136242.9500000002</v>
      </c>
      <c r="F59" s="119">
        <f>(E59*100)/D59</f>
        <v>53.492609022781807</v>
      </c>
    </row>
    <row r="60" spans="1:6" ht="26.25" x14ac:dyDescent="0.25">
      <c r="A60" s="54" t="s">
        <v>60</v>
      </c>
      <c r="B60" s="55" t="s">
        <v>61</v>
      </c>
      <c r="C60" s="121">
        <f>C61+C62</f>
        <v>15210032</v>
      </c>
      <c r="D60" s="121">
        <f>D61+D62</f>
        <v>15210032</v>
      </c>
      <c r="E60" s="121">
        <f>E61+E62</f>
        <v>8136242.9500000002</v>
      </c>
      <c r="F60" s="121">
        <f>(E60*100)/D60</f>
        <v>53.492609022781807</v>
      </c>
    </row>
    <row r="61" spans="1:6" ht="15" x14ac:dyDescent="0.2">
      <c r="A61" s="56" t="s">
        <v>62</v>
      </c>
      <c r="B61" s="57" t="s">
        <v>63</v>
      </c>
      <c r="C61" s="122">
        <v>15193032</v>
      </c>
      <c r="D61" s="122">
        <v>15193032</v>
      </c>
      <c r="E61" s="122">
        <v>8128601.5</v>
      </c>
      <c r="F61" s="122"/>
    </row>
    <row r="62" spans="1:6" ht="25.5" x14ac:dyDescent="0.2">
      <c r="A62" s="56" t="s">
        <v>64</v>
      </c>
      <c r="B62" s="57" t="s">
        <v>65</v>
      </c>
      <c r="C62" s="122">
        <v>17000</v>
      </c>
      <c r="D62" s="122">
        <v>17000</v>
      </c>
      <c r="E62" s="122">
        <v>7641.45</v>
      </c>
      <c r="F62" s="122"/>
    </row>
    <row r="63" spans="1:6" ht="15.75" x14ac:dyDescent="0.25">
      <c r="A63" s="49" t="s">
        <v>172</v>
      </c>
      <c r="B63" s="49" t="s">
        <v>179</v>
      </c>
      <c r="C63" s="123"/>
      <c r="D63" s="123"/>
      <c r="E63" s="123"/>
      <c r="F63" s="124" t="e">
        <f>(E63*100)/D63</f>
        <v>#DIV/0!</v>
      </c>
    </row>
    <row r="64" spans="1:6" ht="15.75" x14ac:dyDescent="0.25">
      <c r="A64" s="50" t="s">
        <v>66</v>
      </c>
      <c r="B64" s="51" t="s">
        <v>67</v>
      </c>
      <c r="C64" s="118">
        <f>C65</f>
        <v>2000</v>
      </c>
      <c r="D64" s="118">
        <f>D65</f>
        <v>2000</v>
      </c>
      <c r="E64" s="118">
        <f>E65</f>
        <v>0</v>
      </c>
      <c r="F64" s="119">
        <f>(E64*100)/D64</f>
        <v>0</v>
      </c>
    </row>
    <row r="65" spans="1:6" ht="15.75" x14ac:dyDescent="0.25">
      <c r="A65" s="52" t="s">
        <v>85</v>
      </c>
      <c r="B65" s="53" t="s">
        <v>86</v>
      </c>
      <c r="C65" s="120">
        <f>C66+C68</f>
        <v>2000</v>
      </c>
      <c r="D65" s="120">
        <f>D66+D68</f>
        <v>2000</v>
      </c>
      <c r="E65" s="120">
        <f>E66+E68</f>
        <v>0</v>
      </c>
      <c r="F65" s="119">
        <f>(E65*100)/D65</f>
        <v>0</v>
      </c>
    </row>
    <row r="66" spans="1:6" ht="15.75" x14ac:dyDescent="0.25">
      <c r="A66" s="54" t="s">
        <v>95</v>
      </c>
      <c r="B66" s="55" t="s">
        <v>96</v>
      </c>
      <c r="C66" s="121">
        <f>C67</f>
        <v>1000</v>
      </c>
      <c r="D66" s="121">
        <f>D67</f>
        <v>1000</v>
      </c>
      <c r="E66" s="121">
        <f>E67</f>
        <v>0</v>
      </c>
      <c r="F66" s="121">
        <f>(E66*100)/D66</f>
        <v>0</v>
      </c>
    </row>
    <row r="67" spans="1:6" ht="15" x14ac:dyDescent="0.2">
      <c r="A67" s="56" t="s">
        <v>97</v>
      </c>
      <c r="B67" s="57" t="s">
        <v>98</v>
      </c>
      <c r="C67" s="122">
        <v>1000</v>
      </c>
      <c r="D67" s="122">
        <v>1000</v>
      </c>
      <c r="E67" s="122">
        <v>0</v>
      </c>
      <c r="F67" s="122"/>
    </row>
    <row r="68" spans="1:6" ht="15.75" x14ac:dyDescent="0.25">
      <c r="A68" s="54" t="s">
        <v>105</v>
      </c>
      <c r="B68" s="55" t="s">
        <v>106</v>
      </c>
      <c r="C68" s="121">
        <f>C69</f>
        <v>1000</v>
      </c>
      <c r="D68" s="121">
        <f>D69</f>
        <v>1000</v>
      </c>
      <c r="E68" s="121">
        <f>E69</f>
        <v>0</v>
      </c>
      <c r="F68" s="121">
        <f>(E68*100)/D68</f>
        <v>0</v>
      </c>
    </row>
    <row r="69" spans="1:6" ht="15" x14ac:dyDescent="0.2">
      <c r="A69" s="56" t="s">
        <v>115</v>
      </c>
      <c r="B69" s="57" t="s">
        <v>116</v>
      </c>
      <c r="C69" s="122">
        <v>1000</v>
      </c>
      <c r="D69" s="122">
        <v>1000</v>
      </c>
      <c r="E69" s="122">
        <v>0</v>
      </c>
      <c r="F69" s="122"/>
    </row>
    <row r="70" spans="1:6" ht="15.75" x14ac:dyDescent="0.25">
      <c r="A70" s="50" t="s">
        <v>148</v>
      </c>
      <c r="B70" s="51" t="s">
        <v>149</v>
      </c>
      <c r="C70" s="118">
        <f t="shared" ref="C70:E71" si="2">C71</f>
        <v>18000</v>
      </c>
      <c r="D70" s="118">
        <f t="shared" si="2"/>
        <v>18000</v>
      </c>
      <c r="E70" s="118">
        <f t="shared" si="2"/>
        <v>3015</v>
      </c>
      <c r="F70" s="119">
        <f>(E70*100)/D70</f>
        <v>16.75</v>
      </c>
    </row>
    <row r="71" spans="1:6" ht="15.75" x14ac:dyDescent="0.25">
      <c r="A71" s="52" t="s">
        <v>150</v>
      </c>
      <c r="B71" s="53" t="s">
        <v>151</v>
      </c>
      <c r="C71" s="120">
        <f t="shared" si="2"/>
        <v>18000</v>
      </c>
      <c r="D71" s="120">
        <f t="shared" si="2"/>
        <v>18000</v>
      </c>
      <c r="E71" s="120">
        <f t="shared" si="2"/>
        <v>3015</v>
      </c>
      <c r="F71" s="119">
        <f>(E71*100)/D71</f>
        <v>16.75</v>
      </c>
    </row>
    <row r="72" spans="1:6" ht="15.75" x14ac:dyDescent="0.25">
      <c r="A72" s="54" t="s">
        <v>152</v>
      </c>
      <c r="B72" s="55" t="s">
        <v>153</v>
      </c>
      <c r="C72" s="121">
        <f>C73+C74</f>
        <v>18000</v>
      </c>
      <c r="D72" s="121">
        <f>D73+D74</f>
        <v>18000</v>
      </c>
      <c r="E72" s="121">
        <f>E73+E74</f>
        <v>3015</v>
      </c>
      <c r="F72" s="121">
        <f>(E72*100)/D72</f>
        <v>16.75</v>
      </c>
    </row>
    <row r="73" spans="1:6" ht="15" x14ac:dyDescent="0.2">
      <c r="A73" s="56" t="s">
        <v>154</v>
      </c>
      <c r="B73" s="57" t="s">
        <v>155</v>
      </c>
      <c r="C73" s="122">
        <v>10000</v>
      </c>
      <c r="D73" s="122">
        <v>10000</v>
      </c>
      <c r="E73" s="122">
        <v>0</v>
      </c>
      <c r="F73" s="122"/>
    </row>
    <row r="74" spans="1:6" ht="15" x14ac:dyDescent="0.2">
      <c r="A74" s="56" t="s">
        <v>156</v>
      </c>
      <c r="B74" s="57" t="s">
        <v>157</v>
      </c>
      <c r="C74" s="122">
        <v>8000</v>
      </c>
      <c r="D74" s="122">
        <v>8000</v>
      </c>
      <c r="E74" s="122">
        <v>3015</v>
      </c>
      <c r="F74" s="122"/>
    </row>
    <row r="75" spans="1:6" ht="15.75" x14ac:dyDescent="0.25">
      <c r="A75" s="50" t="s">
        <v>50</v>
      </c>
      <c r="B75" s="51" t="s">
        <v>51</v>
      </c>
      <c r="C75" s="118">
        <f t="shared" ref="C75:E77" si="3">C76</f>
        <v>20000</v>
      </c>
      <c r="D75" s="118">
        <f t="shared" si="3"/>
        <v>20000</v>
      </c>
      <c r="E75" s="118">
        <f t="shared" si="3"/>
        <v>0</v>
      </c>
      <c r="F75" s="119">
        <f>(E75*100)/D75</f>
        <v>0</v>
      </c>
    </row>
    <row r="76" spans="1:6" ht="15.75" x14ac:dyDescent="0.25">
      <c r="A76" s="52" t="s">
        <v>52</v>
      </c>
      <c r="B76" s="53" t="s">
        <v>53</v>
      </c>
      <c r="C76" s="120">
        <f t="shared" si="3"/>
        <v>20000</v>
      </c>
      <c r="D76" s="120">
        <f t="shared" si="3"/>
        <v>20000</v>
      </c>
      <c r="E76" s="120">
        <f t="shared" si="3"/>
        <v>0</v>
      </c>
      <c r="F76" s="119">
        <f>(E76*100)/D76</f>
        <v>0</v>
      </c>
    </row>
    <row r="77" spans="1:6" ht="15.75" x14ac:dyDescent="0.25">
      <c r="A77" s="54" t="s">
        <v>54</v>
      </c>
      <c r="B77" s="55" t="s">
        <v>55</v>
      </c>
      <c r="C77" s="121">
        <f t="shared" si="3"/>
        <v>20000</v>
      </c>
      <c r="D77" s="121">
        <f t="shared" si="3"/>
        <v>20000</v>
      </c>
      <c r="E77" s="121">
        <f t="shared" si="3"/>
        <v>0</v>
      </c>
      <c r="F77" s="121">
        <f>(E77*100)/D77</f>
        <v>0</v>
      </c>
    </row>
    <row r="78" spans="1:6" ht="15" x14ac:dyDescent="0.2">
      <c r="A78" s="56" t="s">
        <v>56</v>
      </c>
      <c r="B78" s="57" t="s">
        <v>57</v>
      </c>
      <c r="C78" s="122">
        <v>20000</v>
      </c>
      <c r="D78" s="122">
        <v>20000</v>
      </c>
      <c r="E78" s="122">
        <v>0</v>
      </c>
      <c r="F78" s="122"/>
    </row>
    <row r="79" spans="1:6" ht="15.75" x14ac:dyDescent="0.25">
      <c r="A79" s="49" t="s">
        <v>68</v>
      </c>
      <c r="B79" s="49" t="s">
        <v>180</v>
      </c>
      <c r="C79" s="123"/>
      <c r="D79" s="123"/>
      <c r="E79" s="123"/>
      <c r="F79" s="124" t="e">
        <f>(E79*100)/D79</f>
        <v>#DIV/0!</v>
      </c>
    </row>
    <row r="80" spans="1:6" ht="15.75" x14ac:dyDescent="0.25">
      <c r="A80" s="50" t="s">
        <v>66</v>
      </c>
      <c r="B80" s="51" t="s">
        <v>67</v>
      </c>
      <c r="C80" s="118">
        <f t="shared" ref="C80:E82" si="4">C81</f>
        <v>0</v>
      </c>
      <c r="D80" s="118">
        <f t="shared" si="4"/>
        <v>0</v>
      </c>
      <c r="E80" s="118">
        <f t="shared" si="4"/>
        <v>0</v>
      </c>
      <c r="F80" s="119" t="e">
        <f>(E80*100)/D80</f>
        <v>#DIV/0!</v>
      </c>
    </row>
    <row r="81" spans="1:6" ht="15.75" x14ac:dyDescent="0.25">
      <c r="A81" s="52" t="s">
        <v>85</v>
      </c>
      <c r="B81" s="53" t="s">
        <v>86</v>
      </c>
      <c r="C81" s="120">
        <f t="shared" si="4"/>
        <v>0</v>
      </c>
      <c r="D81" s="120">
        <f t="shared" si="4"/>
        <v>0</v>
      </c>
      <c r="E81" s="120">
        <f t="shared" si="4"/>
        <v>0</v>
      </c>
      <c r="F81" s="119" t="e">
        <f>(E81*100)/D81</f>
        <v>#DIV/0!</v>
      </c>
    </row>
    <row r="82" spans="1:6" ht="15.75" x14ac:dyDescent="0.25">
      <c r="A82" s="54" t="s">
        <v>105</v>
      </c>
      <c r="B82" s="55" t="s">
        <v>106</v>
      </c>
      <c r="C82" s="121">
        <f t="shared" si="4"/>
        <v>0</v>
      </c>
      <c r="D82" s="121">
        <f t="shared" si="4"/>
        <v>0</v>
      </c>
      <c r="E82" s="121">
        <f t="shared" si="4"/>
        <v>0</v>
      </c>
      <c r="F82" s="121" t="e">
        <f>(E82*100)/D82</f>
        <v>#DIV/0!</v>
      </c>
    </row>
    <row r="83" spans="1:6" ht="15" x14ac:dyDescent="0.2">
      <c r="A83" s="56" t="s">
        <v>119</v>
      </c>
      <c r="B83" s="57" t="s">
        <v>120</v>
      </c>
      <c r="C83" s="122">
        <v>0</v>
      </c>
      <c r="D83" s="122">
        <v>0</v>
      </c>
      <c r="E83" s="122">
        <v>0</v>
      </c>
      <c r="F83" s="122"/>
    </row>
    <row r="84" spans="1:6" ht="15.75" x14ac:dyDescent="0.25">
      <c r="A84" s="50" t="s">
        <v>50</v>
      </c>
      <c r="B84" s="51" t="s">
        <v>51</v>
      </c>
      <c r="C84" s="118">
        <f t="shared" ref="C84:E86" si="5">C85</f>
        <v>0</v>
      </c>
      <c r="D84" s="118">
        <f t="shared" si="5"/>
        <v>0</v>
      </c>
      <c r="E84" s="118">
        <f t="shared" si="5"/>
        <v>0</v>
      </c>
      <c r="F84" s="119" t="e">
        <f>(E84*100)/D84</f>
        <v>#DIV/0!</v>
      </c>
    </row>
    <row r="85" spans="1:6" ht="15.75" x14ac:dyDescent="0.25">
      <c r="A85" s="52" t="s">
        <v>182</v>
      </c>
      <c r="B85" s="53" t="s">
        <v>183</v>
      </c>
      <c r="C85" s="120">
        <f t="shared" si="5"/>
        <v>0</v>
      </c>
      <c r="D85" s="120">
        <f t="shared" si="5"/>
        <v>0</v>
      </c>
      <c r="E85" s="120">
        <f t="shared" si="5"/>
        <v>0</v>
      </c>
      <c r="F85" s="119" t="e">
        <f>(E85*100)/D85</f>
        <v>#DIV/0!</v>
      </c>
    </row>
    <row r="86" spans="1:6" ht="15.75" x14ac:dyDescent="0.25">
      <c r="A86" s="54" t="s">
        <v>184</v>
      </c>
      <c r="B86" s="55" t="s">
        <v>185</v>
      </c>
      <c r="C86" s="121">
        <f t="shared" si="5"/>
        <v>0</v>
      </c>
      <c r="D86" s="121">
        <f t="shared" si="5"/>
        <v>0</v>
      </c>
      <c r="E86" s="121">
        <f t="shared" si="5"/>
        <v>0</v>
      </c>
      <c r="F86" s="121" t="e">
        <f>(E86*100)/D86</f>
        <v>#DIV/0!</v>
      </c>
    </row>
    <row r="87" spans="1:6" ht="15" x14ac:dyDescent="0.2">
      <c r="A87" s="56" t="s">
        <v>186</v>
      </c>
      <c r="B87" s="57" t="s">
        <v>187</v>
      </c>
      <c r="C87" s="122">
        <v>0</v>
      </c>
      <c r="D87" s="122">
        <v>0</v>
      </c>
      <c r="E87" s="122">
        <v>0</v>
      </c>
      <c r="F87" s="122"/>
    </row>
    <row r="88" spans="1:6" ht="15.75" x14ac:dyDescent="0.25">
      <c r="A88" s="49" t="s">
        <v>173</v>
      </c>
      <c r="B88" s="49" t="s">
        <v>181</v>
      </c>
      <c r="C88" s="123"/>
      <c r="D88" s="123"/>
      <c r="E88" s="123"/>
      <c r="F88" s="124" t="e">
        <f>(E88*100)/D88</f>
        <v>#DIV/0!</v>
      </c>
    </row>
    <row r="89" spans="1:6" s="58" customFormat="1" x14ac:dyDescent="0.2"/>
    <row r="90" spans="1:6" s="58" customFormat="1" x14ac:dyDescent="0.2"/>
    <row r="91" spans="1:6" s="58" customFormat="1" x14ac:dyDescent="0.2"/>
    <row r="92" spans="1:6" s="58" customFormat="1" x14ac:dyDescent="0.2"/>
    <row r="93" spans="1:6" s="58" customFormat="1" x14ac:dyDescent="0.2"/>
    <row r="94" spans="1:6" s="58" customFormat="1" x14ac:dyDescent="0.2"/>
    <row r="95" spans="1:6" s="58" customFormat="1" x14ac:dyDescent="0.2"/>
    <row r="96" spans="1: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pans="1:3" s="58" customFormat="1" x14ac:dyDescent="0.2"/>
    <row r="1218" spans="1:3" s="58" customFormat="1" x14ac:dyDescent="0.2"/>
    <row r="1219" spans="1:3" s="58" customFormat="1" x14ac:dyDescent="0.2"/>
    <row r="1220" spans="1:3" s="58" customFormat="1" x14ac:dyDescent="0.2"/>
    <row r="1221" spans="1:3" s="58" customFormat="1" x14ac:dyDescent="0.2"/>
    <row r="1222" spans="1:3" s="58" customFormat="1" x14ac:dyDescent="0.2"/>
    <row r="1223" spans="1:3" s="58" customFormat="1" x14ac:dyDescent="0.2"/>
    <row r="1224" spans="1:3" s="58" customFormat="1" x14ac:dyDescent="0.2"/>
    <row r="1225" spans="1:3" s="58" customFormat="1" x14ac:dyDescent="0.2"/>
    <row r="1226" spans="1:3" s="58" customFormat="1" x14ac:dyDescent="0.2"/>
    <row r="1227" spans="1:3" s="58" customFormat="1" x14ac:dyDescent="0.2"/>
    <row r="1228" spans="1:3" s="58" customFormat="1" x14ac:dyDescent="0.2"/>
    <row r="1229" spans="1:3" x14ac:dyDescent="0.2">
      <c r="A1229" s="58"/>
      <c r="B1229" s="58"/>
      <c r="C1229" s="58"/>
    </row>
    <row r="1230" spans="1:3" x14ac:dyDescent="0.2">
      <c r="A1230" s="58"/>
      <c r="B1230" s="58"/>
      <c r="C1230" s="58"/>
    </row>
    <row r="1231" spans="1:3" x14ac:dyDescent="0.2">
      <c r="A1231" s="58"/>
      <c r="B1231" s="58"/>
      <c r="C1231" s="58"/>
    </row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58"/>
      <c r="B1256" s="58"/>
      <c r="C1256" s="58"/>
    </row>
    <row r="1257" spans="1:3" x14ac:dyDescent="0.2">
      <c r="A1257" s="58"/>
      <c r="B1257" s="58"/>
      <c r="C1257" s="58"/>
    </row>
    <row r="1258" spans="1:3" x14ac:dyDescent="0.2">
      <c r="A1258" s="58"/>
      <c r="B1258" s="58"/>
      <c r="C1258" s="58"/>
    </row>
    <row r="1259" spans="1:3" x14ac:dyDescent="0.2">
      <c r="A1259" s="58"/>
      <c r="B1259" s="58"/>
      <c r="C1259" s="58"/>
    </row>
    <row r="1260" spans="1:3" x14ac:dyDescent="0.2">
      <c r="A1260" s="58"/>
      <c r="B1260" s="58"/>
      <c r="C1260" s="58"/>
    </row>
    <row r="1261" spans="1:3" x14ac:dyDescent="0.2">
      <c r="A1261" s="58"/>
      <c r="B1261" s="58"/>
      <c r="C1261" s="58"/>
    </row>
    <row r="1262" spans="1:3" x14ac:dyDescent="0.2">
      <c r="A1262" s="58"/>
      <c r="B1262" s="58"/>
      <c r="C1262" s="58"/>
    </row>
    <row r="1263" spans="1:3" x14ac:dyDescent="0.2">
      <c r="A1263" s="58"/>
      <c r="B1263" s="58"/>
      <c r="C1263" s="58"/>
    </row>
    <row r="1264" spans="1:3" x14ac:dyDescent="0.2">
      <c r="A1264" s="58"/>
      <c r="B1264" s="58"/>
      <c r="C1264" s="58"/>
    </row>
    <row r="1265" spans="1:3" x14ac:dyDescent="0.2">
      <c r="A1265" s="58"/>
      <c r="B1265" s="58"/>
      <c r="C1265" s="58"/>
    </row>
    <row r="1266" spans="1:3" x14ac:dyDescent="0.2">
      <c r="A1266" s="41"/>
      <c r="B1266" s="41"/>
      <c r="C1266" s="41"/>
    </row>
    <row r="1267" spans="1:3" x14ac:dyDescent="0.2">
      <c r="A1267" s="41"/>
      <c r="B1267" s="41"/>
      <c r="C1267" s="41"/>
    </row>
    <row r="1268" spans="1:3" x14ac:dyDescent="0.2">
      <c r="A1268" s="41"/>
      <c r="B1268" s="41"/>
      <c r="C1268" s="41"/>
    </row>
    <row r="1269" spans="1:3" x14ac:dyDescent="0.2">
      <c r="A1269" s="41"/>
      <c r="B1269" s="41"/>
      <c r="C1269" s="41"/>
    </row>
    <row r="1270" spans="1:3" x14ac:dyDescent="0.2">
      <c r="A1270" s="41"/>
      <c r="B1270" s="41"/>
      <c r="C1270" s="41"/>
    </row>
    <row r="1271" spans="1:3" x14ac:dyDescent="0.2">
      <c r="A1271" s="41"/>
      <c r="B1271" s="41"/>
      <c r="C1271" s="41"/>
    </row>
    <row r="1272" spans="1:3" x14ac:dyDescent="0.2">
      <c r="A1272" s="41"/>
      <c r="B1272" s="41"/>
      <c r="C1272" s="41"/>
    </row>
    <row r="1273" spans="1:3" x14ac:dyDescent="0.2">
      <c r="A1273" s="41"/>
      <c r="B1273" s="41"/>
      <c r="C1273" s="41"/>
    </row>
    <row r="1274" spans="1:3" x14ac:dyDescent="0.2">
      <c r="A1274" s="41"/>
      <c r="B1274" s="41"/>
      <c r="C1274" s="41"/>
    </row>
    <row r="1275" spans="1:3" x14ac:dyDescent="0.2">
      <c r="A1275" s="41"/>
      <c r="B1275" s="41"/>
      <c r="C1275" s="41"/>
    </row>
    <row r="1276" spans="1:3" x14ac:dyDescent="0.2">
      <c r="A1276" s="41"/>
      <c r="B1276" s="41"/>
      <c r="C1276" s="41"/>
    </row>
    <row r="1277" spans="1:3" x14ac:dyDescent="0.2">
      <c r="A1277" s="41"/>
      <c r="B1277" s="41"/>
      <c r="C1277" s="41"/>
    </row>
    <row r="1278" spans="1:3" x14ac:dyDescent="0.2">
      <c r="A1278" s="41"/>
      <c r="B1278" s="41"/>
      <c r="C1278" s="41"/>
    </row>
    <row r="1279" spans="1:3" x14ac:dyDescent="0.2">
      <c r="A1279" s="41"/>
      <c r="B1279" s="41"/>
      <c r="C1279" s="41"/>
    </row>
    <row r="1280" spans="1:3" x14ac:dyDescent="0.2">
      <c r="A1280" s="41"/>
      <c r="B1280" s="41"/>
      <c r="C1280" s="41"/>
    </row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  <row r="7935" s="41" customFormat="1" x14ac:dyDescent="0.2"/>
    <row r="7936" s="41" customFormat="1" x14ac:dyDescent="0.2"/>
    <row r="7937" s="41" customFormat="1" x14ac:dyDescent="0.2"/>
    <row r="7938" s="41" customFormat="1" x14ac:dyDescent="0.2"/>
    <row r="7939" s="41" customFormat="1" x14ac:dyDescent="0.2"/>
    <row r="7940" s="41" customFormat="1" x14ac:dyDescent="0.2"/>
    <row r="7941" s="41" customFormat="1" x14ac:dyDescent="0.2"/>
    <row r="7942" s="41" customFormat="1" x14ac:dyDescent="0.2"/>
    <row r="7943" s="41" customFormat="1" x14ac:dyDescent="0.2"/>
    <row r="7944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5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Ivanka Szabo Živković</cp:lastModifiedBy>
  <cp:lastPrinted>2023-07-24T12:33:14Z</cp:lastPrinted>
  <dcterms:created xsi:type="dcterms:W3CDTF">2022-08-12T12:51:27Z</dcterms:created>
  <dcterms:modified xsi:type="dcterms:W3CDTF">2026-07-02T09:54:58Z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