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tonkovic\Desktop\FIN. PLAN 2026.-2028\IZVRŠENJE FINAN. PLANA 2026.-POLUGODIŠNJE\"/>
    </mc:Choice>
  </mc:AlternateContent>
  <xr:revisionPtr revIDLastSave="0" documentId="13_ncr:1_{32FF793F-7D47-4902-AAD8-3A948FA8AEBA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dio'!$A$1:$C$10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J27" i="1" s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96" i="15"/>
  <c r="E94" i="15"/>
  <c r="F94" i="15" s="1"/>
  <c r="D94" i="15"/>
  <c r="C94" i="15"/>
  <c r="E93" i="15"/>
  <c r="F93" i="15" s="1"/>
  <c r="D93" i="15"/>
  <c r="C93" i="15"/>
  <c r="E92" i="15"/>
  <c r="F92" i="15" s="1"/>
  <c r="D92" i="15"/>
  <c r="C92" i="15"/>
  <c r="F90" i="15"/>
  <c r="E90" i="15"/>
  <c r="D90" i="15"/>
  <c r="C90" i="15"/>
  <c r="F88" i="15"/>
  <c r="E88" i="15"/>
  <c r="D88" i="15"/>
  <c r="C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3" i="15"/>
  <c r="F81" i="15"/>
  <c r="E81" i="15"/>
  <c r="D81" i="15"/>
  <c r="C81" i="15"/>
  <c r="F80" i="15"/>
  <c r="E80" i="15"/>
  <c r="D80" i="15"/>
  <c r="C80" i="15"/>
  <c r="F79" i="15"/>
  <c r="E79" i="15"/>
  <c r="D79" i="15"/>
  <c r="C79" i="15"/>
  <c r="F78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9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7" i="15"/>
  <c r="E57" i="15"/>
  <c r="D57" i="15"/>
  <c r="C57" i="15"/>
  <c r="F56" i="15"/>
  <c r="E56" i="15"/>
  <c r="D56" i="15"/>
  <c r="C56" i="15"/>
  <c r="F55" i="15"/>
  <c r="E55" i="15"/>
  <c r="D55" i="15"/>
  <c r="C55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7" i="15"/>
  <c r="E27" i="15"/>
  <c r="D27" i="15"/>
  <c r="C27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F6" i="5"/>
  <c r="H6" i="5" s="1"/>
  <c r="E6" i="5"/>
  <c r="D6" i="5"/>
  <c r="C6" i="5"/>
  <c r="L78" i="3"/>
  <c r="K78" i="3"/>
  <c r="L77" i="3"/>
  <c r="K77" i="3"/>
  <c r="J77" i="3"/>
  <c r="I77" i="3"/>
  <c r="H77" i="3"/>
  <c r="G77" i="3"/>
  <c r="L76" i="3"/>
  <c r="K76" i="3"/>
  <c r="J76" i="3"/>
  <c r="I76" i="3"/>
  <c r="H76" i="3"/>
  <c r="G76" i="3"/>
  <c r="L75" i="3"/>
  <c r="K75" i="3"/>
  <c r="L74" i="3"/>
  <c r="K74" i="3"/>
  <c r="J74" i="3"/>
  <c r="I74" i="3"/>
  <c r="H74" i="3"/>
  <c r="G74" i="3"/>
  <c r="L73" i="3"/>
  <c r="K73" i="3"/>
  <c r="L72" i="3"/>
  <c r="K72" i="3"/>
  <c r="J72" i="3"/>
  <c r="I72" i="3"/>
  <c r="H72" i="3"/>
  <c r="G72" i="3"/>
  <c r="L71" i="3"/>
  <c r="K71" i="3"/>
  <c r="J71" i="3"/>
  <c r="I71" i="3"/>
  <c r="H71" i="3"/>
  <c r="G71" i="3"/>
  <c r="L70" i="3"/>
  <c r="K70" i="3"/>
  <c r="J70" i="3"/>
  <c r="I70" i="3"/>
  <c r="H70" i="3"/>
  <c r="G70" i="3"/>
  <c r="L69" i="3"/>
  <c r="K69" i="3"/>
  <c r="L68" i="3"/>
  <c r="K68" i="3"/>
  <c r="L67" i="3"/>
  <c r="K67" i="3"/>
  <c r="J67" i="3"/>
  <c r="I67" i="3"/>
  <c r="H67" i="3"/>
  <c r="G67" i="3"/>
  <c r="L66" i="3"/>
  <c r="K66" i="3"/>
  <c r="L65" i="3"/>
  <c r="K65" i="3"/>
  <c r="J65" i="3"/>
  <c r="I65" i="3"/>
  <c r="H65" i="3"/>
  <c r="G65" i="3"/>
  <c r="L64" i="3"/>
  <c r="K64" i="3"/>
  <c r="J64" i="3"/>
  <c r="I64" i="3"/>
  <c r="H64" i="3"/>
  <c r="G64" i="3"/>
  <c r="L63" i="3"/>
  <c r="K63" i="3"/>
  <c r="L62" i="3"/>
  <c r="K62" i="3"/>
  <c r="L61" i="3"/>
  <c r="K61" i="3"/>
  <c r="L60" i="3"/>
  <c r="K60" i="3"/>
  <c r="L59" i="3"/>
  <c r="K59" i="3"/>
  <c r="L58" i="3"/>
  <c r="K58" i="3"/>
  <c r="J58" i="3"/>
  <c r="I58" i="3"/>
  <c r="H58" i="3"/>
  <c r="G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J13" i="3"/>
  <c r="J12" i="3" s="1"/>
  <c r="I13" i="3"/>
  <c r="H13" i="3"/>
  <c r="G13" i="3"/>
  <c r="I12" i="3"/>
  <c r="H12" i="3"/>
  <c r="G12" i="3"/>
  <c r="I11" i="3"/>
  <c r="H11" i="3"/>
  <c r="G11" i="3"/>
  <c r="I10" i="3"/>
  <c r="H10" i="3"/>
  <c r="G10" i="3"/>
  <c r="G6" i="5" l="1"/>
  <c r="L12" i="3"/>
  <c r="J11" i="3"/>
  <c r="K12" i="3"/>
  <c r="K13" i="3"/>
  <c r="L13" i="3"/>
  <c r="J10" i="3" l="1"/>
  <c r="L11" i="3"/>
  <c r="K11" i="3"/>
  <c r="L10" i="3" l="1"/>
  <c r="K10" i="3"/>
</calcChain>
</file>

<file path=xl/sharedStrings.xml><?xml version="1.0" encoding="utf-8"?>
<sst xmlns="http://schemas.openxmlformats.org/spreadsheetml/2006/main" count="436" uniqueCount="203">
  <si>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</si>
  <si>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</si>
  <si>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</si>
  <si>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</si>
  <si>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</si>
  <si>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</si>
  <si>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</si>
  <si>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</si>
  <si>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</si>
  <si>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</si>
  <si>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</si>
  <si>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</si>
  <si>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</si>
  <si>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</si>
  <si>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</si>
  <si>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</si>
  <si>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</si>
  <si>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</si>
  <si>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</si>
  <si>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</si>
  <si>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</si>
  <si>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</si>
  <si>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</si>
  <si>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</si>
  <si>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</si>
  <si>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</si>
  <si>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</si>
  <si>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</si>
  <si>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</si>
  <si>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</si>
  <si>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</si>
  <si>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</si>
  <si>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</si>
  <si>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</si>
  <si>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</si>
  <si>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</si>
  <si>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</si>
  <si>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</si>
  <si>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</si>
  <si>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</si>
  <si>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</si>
  <si>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</si>
  <si>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</si>
  <si>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</si>
  <si>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</si>
  <si>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</si>
  <si>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</si>
  <si>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</si>
  <si>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</si>
  <si>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</si>
  <si>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</si>
  <si>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</si>
  <si>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</si>
  <si>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</si>
  <si>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</si>
  <si>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</si>
  <si>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</si>
  <si>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</si>
  <si>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</si>
  <si>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</si>
  <si>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</si>
  <si>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</si>
  <si>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</si>
  <si>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</si>
  <si>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</si>
  <si>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</si>
  <si>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</si>
  <si>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</si>
  <si>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</si>
  <si>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</si>
  <si>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</si>
  <si>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</si>
  <si>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</si>
  <si>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</si>
  <si>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</si>
  <si>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</si>
  <si>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</si>
  <si>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</si>
  <si>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</si>
  <si>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</si>
  <si>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</si>
  <si>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</si>
  <si>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</si>
  <si>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</si>
  <si>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</si>
  <si>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</si>
  <si>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</si>
  <si>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</si>
  <si>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</si>
  <si>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</si>
  <si>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</si>
  <si>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</si>
  <si>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</si>
  <si>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</si>
  <si>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</si>
  <si>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</si>
  <si>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</si>
  <si>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</si>
  <si>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</si>
  <si>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</si>
  <si>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</si>
  <si>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</si>
  <si>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</si>
  <si>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</si>
  <si>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</si>
  <si>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</si>
  <si>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</si>
  <si>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</si>
  <si>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</si>
  <si>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</si>
  <si>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</si>
  <si>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</si>
  <si>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</si>
  <si>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</si>
  <si>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</si>
  <si>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</si>
  <si>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</si>
  <si>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</si>
  <si>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</si>
  <si>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</si>
  <si>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</si>
  <si>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</si>
  <si>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</si>
  <si>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</si>
  <si>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</si>
  <si>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</si>
  <si>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</si>
  <si>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</si>
  <si>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</si>
  <si>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</si>
  <si>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</si>
  <si>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</si>
  <si>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</si>
  <si>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</si>
  <si>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</si>
  <si>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</si>
  <si>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</si>
  <si>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</si>
  <si>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</si>
  <si>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</si>
  <si>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</si>
  <si>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</si>
  <si>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</si>
  <si>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</si>
  <si>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</si>
  <si>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</si>
  <si>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</si>
  <si>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</si>
  <si>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</si>
  <si>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</si>
  <si>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</si>
  <si>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</si>
  <si>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</si>
  <si>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</si>
  <si>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</si>
  <si>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</si>
  <si>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</si>
  <si>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</si>
  <si>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</si>
  <si>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</si>
  <si>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</si>
  <si>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</si>
  <si>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</si>
  <si>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</si>
  <si>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</si>
  <si>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</si>
  <si>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</si>
  <si>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</si>
  <si>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</si>
  <si>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</si>
  <si>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</si>
  <si>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</si>
  <si>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</si>
  <si>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</si>
  <si>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</si>
  <si>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</si>
  <si>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</si>
  <si>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</si>
  <si>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</si>
  <si>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</si>
  <si>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</si>
  <si>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</si>
  <si>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</si>
  <si>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50514 CRIKVENICA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</si>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</sst>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workbookViewId="0">
      <selection activeCell="I29" sqref="I29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5" t="s">
        <v>41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94" t="s">
        <v>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19"/>
    </row>
    <row r="6" spans="2:13" ht="1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9"/>
    </row>
    <row r="7" spans="2:13" ht="18" customHeight="1" x14ac:dyDescent="0.25">
      <c r="B7" s="109" t="s">
        <v>31</v>
      </c>
      <c r="C7" s="109"/>
      <c r="D7" s="109"/>
      <c r="E7" s="109"/>
      <c r="F7" s="109"/>
      <c r="G7" s="6"/>
      <c r="H7" s="7"/>
      <c r="I7" s="7"/>
      <c r="J7" s="7"/>
      <c r="K7" s="23"/>
      <c r="L7" s="23"/>
    </row>
    <row r="8" spans="2:13" ht="25.5" x14ac:dyDescent="0.25">
      <c r="B8" s="103" t="s">
        <v>3</v>
      </c>
      <c r="C8" s="103"/>
      <c r="D8" s="103"/>
      <c r="E8" s="103"/>
      <c r="F8" s="103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4">
        <v>1</v>
      </c>
      <c r="C9" s="104"/>
      <c r="D9" s="104"/>
      <c r="E9" s="104"/>
      <c r="F9" s="105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99" t="s">
        <v>8</v>
      </c>
      <c r="C10" s="100"/>
      <c r="D10" s="100"/>
      <c r="E10" s="100"/>
      <c r="F10" s="101"/>
      <c r="G10" s="84">
        <v>1992994.73</v>
      </c>
      <c r="H10" s="85">
        <v>4124270</v>
      </c>
      <c r="I10" s="85">
        <v>4124270</v>
      </c>
      <c r="J10" s="85">
        <v>2012945.46</v>
      </c>
      <c r="K10" s="85"/>
      <c r="L10" s="85"/>
    </row>
    <row r="11" spans="2:13" x14ac:dyDescent="0.25">
      <c r="B11" s="102" t="s">
        <v>7</v>
      </c>
      <c r="C11" s="101"/>
      <c r="D11" s="101"/>
      <c r="E11" s="101"/>
      <c r="F11" s="101"/>
      <c r="G11" s="84"/>
      <c r="H11" s="85"/>
      <c r="I11" s="85"/>
      <c r="J11" s="85"/>
      <c r="K11" s="85"/>
      <c r="L11" s="85"/>
    </row>
    <row r="12" spans="2:13" x14ac:dyDescent="0.25">
      <c r="B12" s="96" t="s">
        <v>0</v>
      </c>
      <c r="C12" s="97"/>
      <c r="D12" s="97"/>
      <c r="E12" s="97"/>
      <c r="F12" s="98"/>
      <c r="G12" s="86">
        <f>ROUND(G10+G11,2)</f>
        <v>1992994.73</v>
      </c>
      <c r="H12" s="86">
        <f>ROUND(H10+H11,2)</f>
        <v>4124270</v>
      </c>
      <c r="I12" s="86">
        <f>ROUND(I10+I11,2)</f>
        <v>4124270</v>
      </c>
      <c r="J12" s="86">
        <f>ROUND(J10+J11,2)</f>
        <v>2012945.46</v>
      </c>
      <c r="K12" s="87">
        <f>J12/G12*100</f>
        <v>101.00104278750402</v>
      </c>
      <c r="L12" s="87">
        <f>J12/I12*100</f>
        <v>48.80731523396868</v>
      </c>
    </row>
    <row r="13" spans="2:13" x14ac:dyDescent="0.25">
      <c r="B13" s="108" t="s">
        <v>9</v>
      </c>
      <c r="C13" s="100"/>
      <c r="D13" s="100"/>
      <c r="E13" s="100"/>
      <c r="F13" s="100"/>
      <c r="G13" s="88">
        <v>1983515.13</v>
      </c>
      <c r="H13" s="85">
        <v>4043270</v>
      </c>
      <c r="I13" s="85">
        <v>4043270</v>
      </c>
      <c r="J13" s="85">
        <v>2003356.87</v>
      </c>
      <c r="K13" s="85"/>
      <c r="L13" s="85"/>
    </row>
    <row r="14" spans="2:13" x14ac:dyDescent="0.25">
      <c r="B14" s="102" t="s">
        <v>10</v>
      </c>
      <c r="C14" s="101"/>
      <c r="D14" s="101"/>
      <c r="E14" s="101"/>
      <c r="F14" s="101"/>
      <c r="G14" s="84">
        <v>3916.09</v>
      </c>
      <c r="H14" s="85">
        <v>81000</v>
      </c>
      <c r="I14" s="85">
        <v>81000</v>
      </c>
      <c r="J14" s="85">
        <v>7759.71</v>
      </c>
      <c r="K14" s="85"/>
      <c r="L14" s="85"/>
    </row>
    <row r="15" spans="2:13" x14ac:dyDescent="0.25">
      <c r="B15" s="15" t="s">
        <v>1</v>
      </c>
      <c r="C15" s="16"/>
      <c r="D15" s="16"/>
      <c r="E15" s="16"/>
      <c r="F15" s="16"/>
      <c r="G15" s="86">
        <f>ROUND(G13+G14,2)</f>
        <v>1987431.22</v>
      </c>
      <c r="H15" s="86">
        <f>ROUND(H13+H14,2)</f>
        <v>4124270</v>
      </c>
      <c r="I15" s="86">
        <f>ROUND(I13+I14,2)</f>
        <v>4124270</v>
      </c>
      <c r="J15" s="86">
        <f>ROUND(J13+J14,2)</f>
        <v>2011116.58</v>
      </c>
      <c r="K15" s="87">
        <f>J15/G15*100</f>
        <v>101.191757468719</v>
      </c>
      <c r="L15" s="87">
        <f>J15/I15*100</f>
        <v>48.762970901517107</v>
      </c>
    </row>
    <row r="16" spans="2:13" x14ac:dyDescent="0.25">
      <c r="B16" s="107" t="s">
        <v>2</v>
      </c>
      <c r="C16" s="97"/>
      <c r="D16" s="97"/>
      <c r="E16" s="97"/>
      <c r="F16" s="97"/>
      <c r="G16" s="89">
        <f>ROUND(G12-G15,2)</f>
        <v>5563.51</v>
      </c>
      <c r="H16" s="89">
        <f>ROUND(H12-H15,2)</f>
        <v>0</v>
      </c>
      <c r="I16" s="89">
        <f>ROUND(I12-I15,2)</f>
        <v>0</v>
      </c>
      <c r="J16" s="89">
        <f>ROUND(J12-J15,2)</f>
        <v>1828.88</v>
      </c>
      <c r="K16" s="87">
        <f>J16/G16*100</f>
        <v>32.872772763956569</v>
      </c>
      <c r="L16" s="87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09" t="s">
        <v>28</v>
      </c>
      <c r="C18" s="109"/>
      <c r="D18" s="109"/>
      <c r="E18" s="109"/>
      <c r="F18" s="109"/>
      <c r="G18" s="8"/>
      <c r="H18" s="8"/>
      <c r="I18" s="8"/>
      <c r="J18" s="8"/>
      <c r="K18" s="2"/>
      <c r="L18" s="2"/>
      <c r="M18" s="2"/>
    </row>
    <row r="19" spans="1:49" ht="25.5" x14ac:dyDescent="0.25">
      <c r="B19" s="103" t="s">
        <v>3</v>
      </c>
      <c r="C19" s="103"/>
      <c r="D19" s="103"/>
      <c r="E19" s="103"/>
      <c r="F19" s="103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0">
        <v>1</v>
      </c>
      <c r="C20" s="111"/>
      <c r="D20" s="111"/>
      <c r="E20" s="111"/>
      <c r="F20" s="111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99" t="s">
        <v>11</v>
      </c>
      <c r="C21" s="112"/>
      <c r="D21" s="112"/>
      <c r="E21" s="112"/>
      <c r="F21" s="112"/>
      <c r="G21" s="90"/>
      <c r="H21" s="85"/>
      <c r="I21" s="85"/>
      <c r="J21" s="85"/>
      <c r="K21" s="85"/>
      <c r="L21" s="85"/>
    </row>
    <row r="22" spans="1:49" x14ac:dyDescent="0.25">
      <c r="B22" s="99" t="s">
        <v>12</v>
      </c>
      <c r="C22" s="100"/>
      <c r="D22" s="100"/>
      <c r="E22" s="100"/>
      <c r="F22" s="100"/>
      <c r="G22" s="88"/>
      <c r="H22" s="85"/>
      <c r="I22" s="85"/>
      <c r="J22" s="85"/>
      <c r="K22" s="85"/>
      <c r="L22" s="85"/>
    </row>
    <row r="23" spans="1:49" ht="15" customHeight="1" x14ac:dyDescent="0.25">
      <c r="B23" s="113" t="s">
        <v>23</v>
      </c>
      <c r="C23" s="114"/>
      <c r="D23" s="114"/>
      <c r="E23" s="114"/>
      <c r="F23" s="115"/>
      <c r="G23" s="91">
        <f>ROUND(G21-G22,2)</f>
        <v>0</v>
      </c>
      <c r="H23" s="91">
        <f>ROUND(H21-H22,2)</f>
        <v>0</v>
      </c>
      <c r="I23" s="91">
        <f>ROUND(I21-I22,2)</f>
        <v>0</v>
      </c>
      <c r="J23" s="91">
        <f>ROUND(J21-J22,2)</f>
        <v>0</v>
      </c>
      <c r="K23" s="92" t="e">
        <f>J23/G23*100</f>
        <v>#DIV/0!</v>
      </c>
      <c r="L23" s="92" t="e">
        <f>J23/I23*100</f>
        <v>#DIV/0!</v>
      </c>
    </row>
    <row r="24" spans="1:49" s="30" customFormat="1" ht="15" customHeight="1" x14ac:dyDescent="0.25">
      <c r="A24"/>
      <c r="B24" s="99" t="s">
        <v>5</v>
      </c>
      <c r="C24" s="100"/>
      <c r="D24" s="100"/>
      <c r="E24" s="100"/>
      <c r="F24" s="100"/>
      <c r="G24" s="88">
        <v>18600.37</v>
      </c>
      <c r="H24" s="85"/>
      <c r="I24" s="85"/>
      <c r="J24" s="85">
        <v>25406.03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99" t="s">
        <v>27</v>
      </c>
      <c r="C25" s="100"/>
      <c r="D25" s="100"/>
      <c r="E25" s="100"/>
      <c r="F25" s="100"/>
      <c r="G25" s="88">
        <v>-24012.44</v>
      </c>
      <c r="H25" s="85"/>
      <c r="I25" s="85"/>
      <c r="J25" s="85">
        <v>-27234.91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3" t="s">
        <v>29</v>
      </c>
      <c r="C26" s="114"/>
      <c r="D26" s="114"/>
      <c r="E26" s="114"/>
      <c r="F26" s="115"/>
      <c r="G26" s="93">
        <f>ROUND(G24+G25,2)</f>
        <v>-5412.07</v>
      </c>
      <c r="H26" s="93">
        <f>ROUND(H24+H25,2)</f>
        <v>0</v>
      </c>
      <c r="I26" s="93">
        <f>ROUND(I24+I25,2)</f>
        <v>0</v>
      </c>
      <c r="J26" s="93">
        <f>ROUND(J24+J25,2)</f>
        <v>-1828.88</v>
      </c>
      <c r="K26" s="92">
        <f>J26/G26*100</f>
        <v>33.792615394848902</v>
      </c>
      <c r="L26" s="92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6" t="s">
        <v>30</v>
      </c>
      <c r="C27" s="106"/>
      <c r="D27" s="106"/>
      <c r="E27" s="106"/>
      <c r="F27" s="106"/>
      <c r="G27" s="93">
        <f>ROUND(G16+G26,2)</f>
        <v>151.44</v>
      </c>
      <c r="H27" s="93">
        <f>ROUND(H16+H26,2)</f>
        <v>0</v>
      </c>
      <c r="I27" s="93">
        <f>ROUND(I16+I26,2)</f>
        <v>0</v>
      </c>
      <c r="J27" s="93">
        <f>ROUND(J16+J26,2)</f>
        <v>0</v>
      </c>
      <c r="K27" s="92">
        <f>J27/G27*100</f>
        <v>0</v>
      </c>
      <c r="L27" s="92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9"/>
  <sheetViews>
    <sheetView zoomScale="90" zoomScaleNormal="90" workbookViewId="0">
      <selection activeCell="B2" sqref="B2:L8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94" t="s">
        <v>4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94" t="s">
        <v>26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94" t="s">
        <v>15</v>
      </c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16" t="s">
        <v>3</v>
      </c>
      <c r="C8" s="117"/>
      <c r="D8" s="117"/>
      <c r="E8" s="117"/>
      <c r="F8" s="118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9">
        <v>1</v>
      </c>
      <c r="C9" s="120"/>
      <c r="D9" s="120"/>
      <c r="E9" s="120"/>
      <c r="F9" s="121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>G11</f>
        <v>1992994.7300000002</v>
      </c>
      <c r="H10" s="64">
        <f>H11</f>
        <v>4124270</v>
      </c>
      <c r="I10" s="64">
        <f>I11</f>
        <v>4124270</v>
      </c>
      <c r="J10" s="64">
        <f>J11</f>
        <v>2012945.46</v>
      </c>
      <c r="K10" s="68">
        <f t="shared" ref="K10:K21" si="0">(J10*100)/G10</f>
        <v>101.00104278750401</v>
      </c>
      <c r="L10" s="68">
        <f t="shared" ref="L10:L21" si="1">(J10*100)/I10</f>
        <v>48.80731523396868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f>G12+G15+G18</f>
        <v>1992994.7300000002</v>
      </c>
      <c r="H11" s="64">
        <f>H12+H15+H18</f>
        <v>4124270</v>
      </c>
      <c r="I11" s="64">
        <f>I12+I15+I18</f>
        <v>4124270</v>
      </c>
      <c r="J11" s="64">
        <f>J12+J15+J18</f>
        <v>2012945.46</v>
      </c>
      <c r="K11" s="64">
        <f t="shared" si="0"/>
        <v>101.00104278750401</v>
      </c>
      <c r="L11" s="64">
        <f t="shared" si="1"/>
        <v>48.80731523396868</v>
      </c>
    </row>
    <row r="12" spans="2:12" x14ac:dyDescent="0.25">
      <c r="B12" s="64"/>
      <c r="C12" s="64" t="s">
        <v>52</v>
      </c>
      <c r="D12" s="64"/>
      <c r="E12" s="64"/>
      <c r="F12" s="64" t="s">
        <v>53</v>
      </c>
      <c r="G12" s="64">
        <f t="shared" ref="G12:J13" si="2">G13</f>
        <v>18859.54</v>
      </c>
      <c r="H12" s="64">
        <f t="shared" si="2"/>
        <v>42500</v>
      </c>
      <c r="I12" s="64">
        <f t="shared" si="2"/>
        <v>42500</v>
      </c>
      <c r="J12" s="64">
        <f t="shared" si="2"/>
        <v>13361.54</v>
      </c>
      <c r="K12" s="64">
        <f t="shared" si="0"/>
        <v>70.84764527660802</v>
      </c>
      <c r="L12" s="64">
        <f t="shared" si="1"/>
        <v>31.438917647058823</v>
      </c>
    </row>
    <row r="13" spans="2:12" x14ac:dyDescent="0.25">
      <c r="B13" s="64"/>
      <c r="C13" s="64"/>
      <c r="D13" s="64" t="s">
        <v>54</v>
      </c>
      <c r="E13" s="64"/>
      <c r="F13" s="64" t="s">
        <v>55</v>
      </c>
      <c r="G13" s="64">
        <f t="shared" si="2"/>
        <v>18859.54</v>
      </c>
      <c r="H13" s="64">
        <f t="shared" si="2"/>
        <v>42500</v>
      </c>
      <c r="I13" s="64">
        <f t="shared" si="2"/>
        <v>42500</v>
      </c>
      <c r="J13" s="64">
        <f t="shared" si="2"/>
        <v>13361.54</v>
      </c>
      <c r="K13" s="64">
        <f t="shared" si="0"/>
        <v>70.84764527660802</v>
      </c>
      <c r="L13" s="64">
        <f t="shared" si="1"/>
        <v>31.438917647058823</v>
      </c>
    </row>
    <row r="14" spans="2:12" x14ac:dyDescent="0.25">
      <c r="B14" s="65"/>
      <c r="C14" s="65"/>
      <c r="D14" s="65"/>
      <c r="E14" s="65" t="s">
        <v>56</v>
      </c>
      <c r="F14" s="65" t="s">
        <v>57</v>
      </c>
      <c r="G14" s="65">
        <v>18859.54</v>
      </c>
      <c r="H14" s="65">
        <v>42500</v>
      </c>
      <c r="I14" s="65">
        <v>42500</v>
      </c>
      <c r="J14" s="65">
        <v>13361.54</v>
      </c>
      <c r="K14" s="65">
        <f t="shared" si="0"/>
        <v>70.84764527660802</v>
      </c>
      <c r="L14" s="65">
        <f t="shared" si="1"/>
        <v>31.438917647058823</v>
      </c>
    </row>
    <row r="15" spans="2:12" x14ac:dyDescent="0.25">
      <c r="B15" s="64"/>
      <c r="C15" s="64" t="s">
        <v>58</v>
      </c>
      <c r="D15" s="64"/>
      <c r="E15" s="64"/>
      <c r="F15" s="64" t="s">
        <v>59</v>
      </c>
      <c r="G15" s="64">
        <f t="shared" ref="G15:J16" si="3">G16</f>
        <v>0</v>
      </c>
      <c r="H15" s="64">
        <f t="shared" si="3"/>
        <v>1000</v>
      </c>
      <c r="I15" s="64">
        <f t="shared" si="3"/>
        <v>1000</v>
      </c>
      <c r="J15" s="64">
        <f t="shared" si="3"/>
        <v>110.74</v>
      </c>
      <c r="K15" s="64" t="e">
        <f t="shared" si="0"/>
        <v>#DIV/0!</v>
      </c>
      <c r="L15" s="64">
        <f t="shared" si="1"/>
        <v>11.074</v>
      </c>
    </row>
    <row r="16" spans="2:12" x14ac:dyDescent="0.25">
      <c r="B16" s="64"/>
      <c r="C16" s="64"/>
      <c r="D16" s="64" t="s">
        <v>60</v>
      </c>
      <c r="E16" s="64"/>
      <c r="F16" s="64" t="s">
        <v>61</v>
      </c>
      <c r="G16" s="64">
        <f t="shared" si="3"/>
        <v>0</v>
      </c>
      <c r="H16" s="64">
        <f t="shared" si="3"/>
        <v>1000</v>
      </c>
      <c r="I16" s="64">
        <f t="shared" si="3"/>
        <v>1000</v>
      </c>
      <c r="J16" s="64">
        <f t="shared" si="3"/>
        <v>110.74</v>
      </c>
      <c r="K16" s="64" t="e">
        <f t="shared" si="0"/>
        <v>#DIV/0!</v>
      </c>
      <c r="L16" s="64">
        <f t="shared" si="1"/>
        <v>11.074</v>
      </c>
    </row>
    <row r="17" spans="2:12" x14ac:dyDescent="0.25">
      <c r="B17" s="65"/>
      <c r="C17" s="65"/>
      <c r="D17" s="65"/>
      <c r="E17" s="65" t="s">
        <v>62</v>
      </c>
      <c r="F17" s="65" t="s">
        <v>63</v>
      </c>
      <c r="G17" s="65">
        <v>0</v>
      </c>
      <c r="H17" s="65">
        <v>1000</v>
      </c>
      <c r="I17" s="65">
        <v>1000</v>
      </c>
      <c r="J17" s="65">
        <v>110.74</v>
      </c>
      <c r="K17" s="65" t="e">
        <f t="shared" si="0"/>
        <v>#DIV/0!</v>
      </c>
      <c r="L17" s="65">
        <f t="shared" si="1"/>
        <v>11.074</v>
      </c>
    </row>
    <row r="18" spans="2:12" x14ac:dyDescent="0.25">
      <c r="B18" s="64"/>
      <c r="C18" s="64" t="s">
        <v>64</v>
      </c>
      <c r="D18" s="64"/>
      <c r="E18" s="64"/>
      <c r="F18" s="64" t="s">
        <v>65</v>
      </c>
      <c r="G18" s="64">
        <f>G19</f>
        <v>1974135.1900000002</v>
      </c>
      <c r="H18" s="64">
        <f>H19</f>
        <v>4080770</v>
      </c>
      <c r="I18" s="64">
        <f>I19</f>
        <v>4080770</v>
      </c>
      <c r="J18" s="64">
        <f>J19</f>
        <v>1999473.18</v>
      </c>
      <c r="K18" s="64">
        <f t="shared" si="0"/>
        <v>101.28349821878206</v>
      </c>
      <c r="L18" s="64">
        <f t="shared" si="1"/>
        <v>48.997448520744861</v>
      </c>
    </row>
    <row r="19" spans="2:12" x14ac:dyDescent="0.25">
      <c r="B19" s="64"/>
      <c r="C19" s="64"/>
      <c r="D19" s="64" t="s">
        <v>66</v>
      </c>
      <c r="E19" s="64"/>
      <c r="F19" s="64" t="s">
        <v>67</v>
      </c>
      <c r="G19" s="64">
        <f>G20+G21</f>
        <v>1974135.1900000002</v>
      </c>
      <c r="H19" s="64">
        <f>H20+H21</f>
        <v>4080770</v>
      </c>
      <c r="I19" s="64">
        <f>I20+I21</f>
        <v>4080770</v>
      </c>
      <c r="J19" s="64">
        <f>J20+J21</f>
        <v>1999473.18</v>
      </c>
      <c r="K19" s="64">
        <f t="shared" si="0"/>
        <v>101.28349821878206</v>
      </c>
      <c r="L19" s="64">
        <f t="shared" si="1"/>
        <v>48.997448520744861</v>
      </c>
    </row>
    <row r="20" spans="2:12" x14ac:dyDescent="0.25">
      <c r="B20" s="65"/>
      <c r="C20" s="65"/>
      <c r="D20" s="65"/>
      <c r="E20" s="65" t="s">
        <v>68</v>
      </c>
      <c r="F20" s="65" t="s">
        <v>69</v>
      </c>
      <c r="G20" s="65">
        <v>1970219.1</v>
      </c>
      <c r="H20" s="65">
        <v>4000770</v>
      </c>
      <c r="I20" s="65">
        <v>4000770</v>
      </c>
      <c r="J20" s="65">
        <v>1991713.47</v>
      </c>
      <c r="K20" s="65">
        <f t="shared" si="0"/>
        <v>101.09096343650307</v>
      </c>
      <c r="L20" s="65">
        <f t="shared" si="1"/>
        <v>49.78325347370631</v>
      </c>
    </row>
    <row r="21" spans="2:12" x14ac:dyDescent="0.25">
      <c r="B21" s="65"/>
      <c r="C21" s="65"/>
      <c r="D21" s="65"/>
      <c r="E21" s="65" t="s">
        <v>70</v>
      </c>
      <c r="F21" s="65" t="s">
        <v>71</v>
      </c>
      <c r="G21" s="65">
        <v>3916.09</v>
      </c>
      <c r="H21" s="65">
        <v>80000</v>
      </c>
      <c r="I21" s="65">
        <v>80000</v>
      </c>
      <c r="J21" s="65">
        <v>7759.71</v>
      </c>
      <c r="K21" s="65">
        <f t="shared" si="0"/>
        <v>198.14942966070748</v>
      </c>
      <c r="L21" s="65">
        <f t="shared" si="1"/>
        <v>9.6996374999999997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6" t="s">
        <v>3</v>
      </c>
      <c r="C24" s="117"/>
      <c r="D24" s="117"/>
      <c r="E24" s="117"/>
      <c r="F24" s="118"/>
      <c r="G24" s="29" t="s">
        <v>46</v>
      </c>
      <c r="H24" s="29" t="s">
        <v>43</v>
      </c>
      <c r="I24" s="29" t="s">
        <v>44</v>
      </c>
      <c r="J24" s="29" t="s">
        <v>47</v>
      </c>
      <c r="K24" s="29" t="s">
        <v>6</v>
      </c>
      <c r="L24" s="29" t="s">
        <v>22</v>
      </c>
    </row>
    <row r="25" spans="2:12" x14ac:dyDescent="0.25">
      <c r="B25" s="119">
        <v>1</v>
      </c>
      <c r="C25" s="120"/>
      <c r="D25" s="120"/>
      <c r="E25" s="120"/>
      <c r="F25" s="121"/>
      <c r="G25" s="31">
        <v>2</v>
      </c>
      <c r="H25" s="31">
        <v>3</v>
      </c>
      <c r="I25" s="31">
        <v>4</v>
      </c>
      <c r="J25" s="31">
        <v>5</v>
      </c>
      <c r="K25" s="31" t="s">
        <v>13</v>
      </c>
      <c r="L25" s="31" t="s">
        <v>14</v>
      </c>
    </row>
    <row r="26" spans="2:12" x14ac:dyDescent="0.25">
      <c r="B26" s="64"/>
      <c r="C26" s="65"/>
      <c r="D26" s="66"/>
      <c r="E26" s="67"/>
      <c r="F26" s="9" t="s">
        <v>21</v>
      </c>
      <c r="G26" s="64">
        <f>G27+G70</f>
        <v>1987431.22</v>
      </c>
      <c r="H26" s="64">
        <f>H27+H70</f>
        <v>4124270</v>
      </c>
      <c r="I26" s="64">
        <f>I27+I70</f>
        <v>4124270</v>
      </c>
      <c r="J26" s="64">
        <f>J27+J70</f>
        <v>2011116.5799999998</v>
      </c>
      <c r="K26" s="69">
        <f t="shared" ref="K26:K57" si="4">(J26*100)/G26</f>
        <v>101.19175746871885</v>
      </c>
      <c r="L26" s="69">
        <f t="shared" ref="L26:L57" si="5">(J26*100)/I26</f>
        <v>48.762970901517114</v>
      </c>
    </row>
    <row r="27" spans="2:12" x14ac:dyDescent="0.25">
      <c r="B27" s="64" t="s">
        <v>72</v>
      </c>
      <c r="C27" s="64"/>
      <c r="D27" s="64"/>
      <c r="E27" s="64"/>
      <c r="F27" s="64" t="s">
        <v>73</v>
      </c>
      <c r="G27" s="64">
        <f>G28+G36+G64</f>
        <v>1983515.13</v>
      </c>
      <c r="H27" s="64">
        <f>H28+H36+H64</f>
        <v>4043270</v>
      </c>
      <c r="I27" s="64">
        <f>I28+I36+I64</f>
        <v>4043270</v>
      </c>
      <c r="J27" s="64">
        <f>J28+J36+J64</f>
        <v>2003356.8699999999</v>
      </c>
      <c r="K27" s="64">
        <f t="shared" si="4"/>
        <v>101.00033217291366</v>
      </c>
      <c r="L27" s="64">
        <f t="shared" si="5"/>
        <v>49.547936942128523</v>
      </c>
    </row>
    <row r="28" spans="2:12" x14ac:dyDescent="0.25">
      <c r="B28" s="64"/>
      <c r="C28" s="64" t="s">
        <v>74</v>
      </c>
      <c r="D28" s="64"/>
      <c r="E28" s="64"/>
      <c r="F28" s="64" t="s">
        <v>75</v>
      </c>
      <c r="G28" s="64">
        <f>G29+G32+G34</f>
        <v>1596624.02</v>
      </c>
      <c r="H28" s="64">
        <f>H29+H32+H34</f>
        <v>3300000</v>
      </c>
      <c r="I28" s="64">
        <f>I29+I32+I34</f>
        <v>3300000</v>
      </c>
      <c r="J28" s="64">
        <f>J29+J32+J34</f>
        <v>1637814.96</v>
      </c>
      <c r="K28" s="64">
        <f t="shared" si="4"/>
        <v>102.57987725876754</v>
      </c>
      <c r="L28" s="64">
        <f t="shared" si="5"/>
        <v>49.630756363636365</v>
      </c>
    </row>
    <row r="29" spans="2:12" x14ac:dyDescent="0.25">
      <c r="B29" s="64"/>
      <c r="C29" s="64"/>
      <c r="D29" s="64" t="s">
        <v>76</v>
      </c>
      <c r="E29" s="64"/>
      <c r="F29" s="64" t="s">
        <v>77</v>
      </c>
      <c r="G29" s="64">
        <f>G30+G31</f>
        <v>1321512.58</v>
      </c>
      <c r="H29" s="64">
        <f>H30+H31</f>
        <v>2754900</v>
      </c>
      <c r="I29" s="64">
        <f>I30+I31</f>
        <v>2754900</v>
      </c>
      <c r="J29" s="64">
        <f>J30+J31</f>
        <v>1363144.97</v>
      </c>
      <c r="K29" s="64">
        <f t="shared" si="4"/>
        <v>103.15035896215228</v>
      </c>
      <c r="L29" s="64">
        <f t="shared" si="5"/>
        <v>49.4807423136956</v>
      </c>
    </row>
    <row r="30" spans="2:12" x14ac:dyDescent="0.25">
      <c r="B30" s="65"/>
      <c r="C30" s="65"/>
      <c r="D30" s="65"/>
      <c r="E30" s="65" t="s">
        <v>78</v>
      </c>
      <c r="F30" s="65" t="s">
        <v>79</v>
      </c>
      <c r="G30" s="65">
        <v>1296409.8700000001</v>
      </c>
      <c r="H30" s="65">
        <v>2718420</v>
      </c>
      <c r="I30" s="65">
        <v>2718420</v>
      </c>
      <c r="J30" s="65">
        <v>1329984.97</v>
      </c>
      <c r="K30" s="65">
        <f t="shared" si="4"/>
        <v>102.58985223554338</v>
      </c>
      <c r="L30" s="65">
        <f t="shared" si="5"/>
        <v>48.924925876060357</v>
      </c>
    </row>
    <row r="31" spans="2:12" x14ac:dyDescent="0.25">
      <c r="B31" s="65"/>
      <c r="C31" s="65"/>
      <c r="D31" s="65"/>
      <c r="E31" s="65" t="s">
        <v>80</v>
      </c>
      <c r="F31" s="65" t="s">
        <v>81</v>
      </c>
      <c r="G31" s="65">
        <v>25102.71</v>
      </c>
      <c r="H31" s="65">
        <v>36480</v>
      </c>
      <c r="I31" s="65">
        <v>36480</v>
      </c>
      <c r="J31" s="65">
        <v>33160</v>
      </c>
      <c r="K31" s="65">
        <f t="shared" si="4"/>
        <v>132.09729148765214</v>
      </c>
      <c r="L31" s="65">
        <f t="shared" si="5"/>
        <v>90.899122807017548</v>
      </c>
    </row>
    <row r="32" spans="2:12" x14ac:dyDescent="0.25">
      <c r="B32" s="64"/>
      <c r="C32" s="64"/>
      <c r="D32" s="64" t="s">
        <v>82</v>
      </c>
      <c r="E32" s="64"/>
      <c r="F32" s="64" t="s">
        <v>83</v>
      </c>
      <c r="G32" s="64">
        <f>G33</f>
        <v>56988.78</v>
      </c>
      <c r="H32" s="64">
        <f>H33</f>
        <v>97000</v>
      </c>
      <c r="I32" s="64">
        <f>I33</f>
        <v>97000</v>
      </c>
      <c r="J32" s="64">
        <f>J33</f>
        <v>49750.91</v>
      </c>
      <c r="K32" s="64">
        <f t="shared" si="4"/>
        <v>87.299482459529756</v>
      </c>
      <c r="L32" s="64">
        <f t="shared" si="5"/>
        <v>51.289597938144333</v>
      </c>
    </row>
    <row r="33" spans="2:12" x14ac:dyDescent="0.25">
      <c r="B33" s="65"/>
      <c r="C33" s="65"/>
      <c r="D33" s="65"/>
      <c r="E33" s="65" t="s">
        <v>84</v>
      </c>
      <c r="F33" s="65" t="s">
        <v>83</v>
      </c>
      <c r="G33" s="65">
        <v>56988.78</v>
      </c>
      <c r="H33" s="65">
        <v>97000</v>
      </c>
      <c r="I33" s="65">
        <v>97000</v>
      </c>
      <c r="J33" s="65">
        <v>49750.91</v>
      </c>
      <c r="K33" s="65">
        <f t="shared" si="4"/>
        <v>87.299482459529756</v>
      </c>
      <c r="L33" s="65">
        <f t="shared" si="5"/>
        <v>51.289597938144333</v>
      </c>
    </row>
    <row r="34" spans="2:12" x14ac:dyDescent="0.25">
      <c r="B34" s="64"/>
      <c r="C34" s="64"/>
      <c r="D34" s="64" t="s">
        <v>85</v>
      </c>
      <c r="E34" s="64"/>
      <c r="F34" s="64" t="s">
        <v>86</v>
      </c>
      <c r="G34" s="64">
        <f>G35</f>
        <v>218122.66</v>
      </c>
      <c r="H34" s="64">
        <f>H35</f>
        <v>448100</v>
      </c>
      <c r="I34" s="64">
        <f>I35</f>
        <v>448100</v>
      </c>
      <c r="J34" s="64">
        <f>J35</f>
        <v>224919.08</v>
      </c>
      <c r="K34" s="64">
        <f t="shared" si="4"/>
        <v>103.11587067570146</v>
      </c>
      <c r="L34" s="64">
        <f t="shared" si="5"/>
        <v>50.193947779513501</v>
      </c>
    </row>
    <row r="35" spans="2:12" x14ac:dyDescent="0.25">
      <c r="B35" s="65"/>
      <c r="C35" s="65"/>
      <c r="D35" s="65"/>
      <c r="E35" s="65" t="s">
        <v>87</v>
      </c>
      <c r="F35" s="65" t="s">
        <v>88</v>
      </c>
      <c r="G35" s="65">
        <v>218122.66</v>
      </c>
      <c r="H35" s="65">
        <v>448100</v>
      </c>
      <c r="I35" s="65">
        <v>448100</v>
      </c>
      <c r="J35" s="65">
        <v>224919.08</v>
      </c>
      <c r="K35" s="65">
        <f t="shared" si="4"/>
        <v>103.11587067570146</v>
      </c>
      <c r="L35" s="65">
        <f t="shared" si="5"/>
        <v>50.193947779513501</v>
      </c>
    </row>
    <row r="36" spans="2:12" x14ac:dyDescent="0.25">
      <c r="B36" s="64"/>
      <c r="C36" s="64" t="s">
        <v>89</v>
      </c>
      <c r="D36" s="64"/>
      <c r="E36" s="64"/>
      <c r="F36" s="64" t="s">
        <v>90</v>
      </c>
      <c r="G36" s="64">
        <f>G37+G41+G46+G56+G58</f>
        <v>384468.31999999995</v>
      </c>
      <c r="H36" s="64">
        <f>H37+H41+H46+H56+H58</f>
        <v>738870</v>
      </c>
      <c r="I36" s="64">
        <f>I37+I41+I46+I56+I58</f>
        <v>738870</v>
      </c>
      <c r="J36" s="64">
        <f>J37+J41+J46+J56+J58</f>
        <v>363202.22</v>
      </c>
      <c r="K36" s="64">
        <f t="shared" si="4"/>
        <v>94.46869900750211</v>
      </c>
      <c r="L36" s="64">
        <f t="shared" si="5"/>
        <v>49.156444300079855</v>
      </c>
    </row>
    <row r="37" spans="2:12" x14ac:dyDescent="0.25">
      <c r="B37" s="64"/>
      <c r="C37" s="64"/>
      <c r="D37" s="64" t="s">
        <v>91</v>
      </c>
      <c r="E37" s="64"/>
      <c r="F37" s="64" t="s">
        <v>92</v>
      </c>
      <c r="G37" s="64">
        <f>G38+G39+G40</f>
        <v>48621.62</v>
      </c>
      <c r="H37" s="64">
        <f>H38+H39+H40</f>
        <v>118000</v>
      </c>
      <c r="I37" s="64">
        <f>I38+I39+I40</f>
        <v>118000</v>
      </c>
      <c r="J37" s="64">
        <f>J38+J39+J40</f>
        <v>49140.060000000005</v>
      </c>
      <c r="K37" s="64">
        <f t="shared" si="4"/>
        <v>101.06627463256058</v>
      </c>
      <c r="L37" s="64">
        <f t="shared" si="5"/>
        <v>41.644118644067795</v>
      </c>
    </row>
    <row r="38" spans="2:12" x14ac:dyDescent="0.25">
      <c r="B38" s="65"/>
      <c r="C38" s="65"/>
      <c r="D38" s="65"/>
      <c r="E38" s="65" t="s">
        <v>93</v>
      </c>
      <c r="F38" s="65" t="s">
        <v>94</v>
      </c>
      <c r="G38" s="65">
        <v>2620.5</v>
      </c>
      <c r="H38" s="65">
        <v>5000</v>
      </c>
      <c r="I38" s="65">
        <v>5000</v>
      </c>
      <c r="J38" s="65">
        <v>1105.6500000000001</v>
      </c>
      <c r="K38" s="65">
        <f t="shared" si="4"/>
        <v>42.192329708070979</v>
      </c>
      <c r="L38" s="65">
        <f t="shared" si="5"/>
        <v>22.113</v>
      </c>
    </row>
    <row r="39" spans="2:12" x14ac:dyDescent="0.25">
      <c r="B39" s="65"/>
      <c r="C39" s="65"/>
      <c r="D39" s="65"/>
      <c r="E39" s="65" t="s">
        <v>95</v>
      </c>
      <c r="F39" s="65" t="s">
        <v>96</v>
      </c>
      <c r="G39" s="65">
        <v>45372.37</v>
      </c>
      <c r="H39" s="65">
        <v>110000</v>
      </c>
      <c r="I39" s="65">
        <v>110000</v>
      </c>
      <c r="J39" s="65">
        <v>46564.41</v>
      </c>
      <c r="K39" s="65">
        <f t="shared" si="4"/>
        <v>102.62723767790838</v>
      </c>
      <c r="L39" s="65">
        <f t="shared" si="5"/>
        <v>42.331281818181822</v>
      </c>
    </row>
    <row r="40" spans="2:12" x14ac:dyDescent="0.25">
      <c r="B40" s="65"/>
      <c r="C40" s="65"/>
      <c r="D40" s="65"/>
      <c r="E40" s="65" t="s">
        <v>97</v>
      </c>
      <c r="F40" s="65" t="s">
        <v>98</v>
      </c>
      <c r="G40" s="65">
        <v>628.75</v>
      </c>
      <c r="H40" s="65">
        <v>3000</v>
      </c>
      <c r="I40" s="65">
        <v>3000</v>
      </c>
      <c r="J40" s="65">
        <v>1470</v>
      </c>
      <c r="K40" s="65">
        <f t="shared" si="4"/>
        <v>233.7972166998012</v>
      </c>
      <c r="L40" s="65">
        <f t="shared" si="5"/>
        <v>49</v>
      </c>
    </row>
    <row r="41" spans="2:12" x14ac:dyDescent="0.25">
      <c r="B41" s="64"/>
      <c r="C41" s="64"/>
      <c r="D41" s="64" t="s">
        <v>99</v>
      </c>
      <c r="E41" s="64"/>
      <c r="F41" s="64" t="s">
        <v>100</v>
      </c>
      <c r="G41" s="64">
        <f>G42+G43+G44+G45</f>
        <v>42290.36</v>
      </c>
      <c r="H41" s="64">
        <f>H42+H43+H44+H45</f>
        <v>108000</v>
      </c>
      <c r="I41" s="64">
        <f>I42+I43+I44+I45</f>
        <v>108000</v>
      </c>
      <c r="J41" s="64">
        <f>J42+J43+J44+J45</f>
        <v>36530.230000000003</v>
      </c>
      <c r="K41" s="64">
        <f t="shared" si="4"/>
        <v>86.379567352938111</v>
      </c>
      <c r="L41" s="64">
        <f t="shared" si="5"/>
        <v>33.824287037037038</v>
      </c>
    </row>
    <row r="42" spans="2:12" x14ac:dyDescent="0.25">
      <c r="B42" s="65"/>
      <c r="C42" s="65"/>
      <c r="D42" s="65"/>
      <c r="E42" s="65" t="s">
        <v>101</v>
      </c>
      <c r="F42" s="65" t="s">
        <v>102</v>
      </c>
      <c r="G42" s="65">
        <v>14593.34</v>
      </c>
      <c r="H42" s="65">
        <v>44000</v>
      </c>
      <c r="I42" s="65">
        <v>44000</v>
      </c>
      <c r="J42" s="65">
        <v>10896.68</v>
      </c>
      <c r="K42" s="65">
        <f t="shared" si="4"/>
        <v>74.668855793122063</v>
      </c>
      <c r="L42" s="65">
        <f t="shared" si="5"/>
        <v>24.765181818181819</v>
      </c>
    </row>
    <row r="43" spans="2:12" x14ac:dyDescent="0.25">
      <c r="B43" s="65"/>
      <c r="C43" s="65"/>
      <c r="D43" s="65"/>
      <c r="E43" s="65" t="s">
        <v>103</v>
      </c>
      <c r="F43" s="65" t="s">
        <v>104</v>
      </c>
      <c r="G43" s="65">
        <v>27053.759999999998</v>
      </c>
      <c r="H43" s="65">
        <v>60000</v>
      </c>
      <c r="I43" s="65">
        <v>60000</v>
      </c>
      <c r="J43" s="65">
        <v>25363.26</v>
      </c>
      <c r="K43" s="65">
        <f t="shared" si="4"/>
        <v>93.751330683794052</v>
      </c>
      <c r="L43" s="65">
        <f t="shared" si="5"/>
        <v>42.272100000000002</v>
      </c>
    </row>
    <row r="44" spans="2:12" x14ac:dyDescent="0.25">
      <c r="B44" s="65"/>
      <c r="C44" s="65"/>
      <c r="D44" s="65"/>
      <c r="E44" s="65" t="s">
        <v>105</v>
      </c>
      <c r="F44" s="65" t="s">
        <v>106</v>
      </c>
      <c r="G44" s="65">
        <v>643.26</v>
      </c>
      <c r="H44" s="65">
        <v>3000</v>
      </c>
      <c r="I44" s="65">
        <v>3000</v>
      </c>
      <c r="J44" s="65">
        <v>270.29000000000002</v>
      </c>
      <c r="K44" s="65">
        <f t="shared" si="4"/>
        <v>42.018779342723008</v>
      </c>
      <c r="L44" s="65">
        <f t="shared" si="5"/>
        <v>9.009666666666666</v>
      </c>
    </row>
    <row r="45" spans="2:12" x14ac:dyDescent="0.25">
      <c r="B45" s="65"/>
      <c r="C45" s="65"/>
      <c r="D45" s="65"/>
      <c r="E45" s="65" t="s">
        <v>107</v>
      </c>
      <c r="F45" s="65" t="s">
        <v>108</v>
      </c>
      <c r="G45" s="65">
        <v>0</v>
      </c>
      <c r="H45" s="65">
        <v>1000</v>
      </c>
      <c r="I45" s="65">
        <v>1000</v>
      </c>
      <c r="J45" s="65">
        <v>0</v>
      </c>
      <c r="K45" s="65" t="e">
        <f t="shared" si="4"/>
        <v>#DIV/0!</v>
      </c>
      <c r="L45" s="65">
        <f t="shared" si="5"/>
        <v>0</v>
      </c>
    </row>
    <row r="46" spans="2:12" x14ac:dyDescent="0.25">
      <c r="B46" s="64"/>
      <c r="C46" s="64"/>
      <c r="D46" s="64" t="s">
        <v>109</v>
      </c>
      <c r="E46" s="64"/>
      <c r="F46" s="64" t="s">
        <v>110</v>
      </c>
      <c r="G46" s="64">
        <f>G47+G48+G49+G50+G51+G52+G53+G54+G55</f>
        <v>280947.24</v>
      </c>
      <c r="H46" s="64">
        <f>H47+H48+H49+H50+H51+H52+H53+H54+H55</f>
        <v>473200</v>
      </c>
      <c r="I46" s="64">
        <f>I47+I48+I49+I50+I51+I52+I53+I54+I55</f>
        <v>473200</v>
      </c>
      <c r="J46" s="64">
        <f>J47+J48+J49+J50+J51+J52+J53+J54+J55</f>
        <v>268180.46000000002</v>
      </c>
      <c r="K46" s="64">
        <f t="shared" si="4"/>
        <v>95.45580871340826</v>
      </c>
      <c r="L46" s="64">
        <f t="shared" si="5"/>
        <v>56.673808114961965</v>
      </c>
    </row>
    <row r="47" spans="2:12" x14ac:dyDescent="0.25">
      <c r="B47" s="65"/>
      <c r="C47" s="65"/>
      <c r="D47" s="65"/>
      <c r="E47" s="65" t="s">
        <v>111</v>
      </c>
      <c r="F47" s="65" t="s">
        <v>112</v>
      </c>
      <c r="G47" s="65">
        <v>184576.23</v>
      </c>
      <c r="H47" s="65">
        <v>310000</v>
      </c>
      <c r="I47" s="65">
        <v>310000</v>
      </c>
      <c r="J47" s="65">
        <v>179048.45</v>
      </c>
      <c r="K47" s="65">
        <f t="shared" si="4"/>
        <v>97.005150663224612</v>
      </c>
      <c r="L47" s="65">
        <f t="shared" si="5"/>
        <v>57.75756451612903</v>
      </c>
    </row>
    <row r="48" spans="2:12" x14ac:dyDescent="0.25">
      <c r="B48" s="65"/>
      <c r="C48" s="65"/>
      <c r="D48" s="65"/>
      <c r="E48" s="65" t="s">
        <v>113</v>
      </c>
      <c r="F48" s="65" t="s">
        <v>114</v>
      </c>
      <c r="G48" s="65">
        <v>6468.69</v>
      </c>
      <c r="H48" s="65">
        <v>10000</v>
      </c>
      <c r="I48" s="65">
        <v>10000</v>
      </c>
      <c r="J48" s="65">
        <v>3453.85</v>
      </c>
      <c r="K48" s="65">
        <f t="shared" si="4"/>
        <v>53.39334548417068</v>
      </c>
      <c r="L48" s="65">
        <f t="shared" si="5"/>
        <v>34.538499999999999</v>
      </c>
    </row>
    <row r="49" spans="2:12" x14ac:dyDescent="0.25">
      <c r="B49" s="65"/>
      <c r="C49" s="65"/>
      <c r="D49" s="65"/>
      <c r="E49" s="65" t="s">
        <v>115</v>
      </c>
      <c r="F49" s="65" t="s">
        <v>116</v>
      </c>
      <c r="G49" s="65">
        <v>1591.98</v>
      </c>
      <c r="H49" s="65">
        <v>8000</v>
      </c>
      <c r="I49" s="65">
        <v>8000</v>
      </c>
      <c r="J49" s="65">
        <v>4446.4399999999996</v>
      </c>
      <c r="K49" s="65">
        <f t="shared" si="4"/>
        <v>279.30250380029901</v>
      </c>
      <c r="L49" s="65">
        <f t="shared" si="5"/>
        <v>55.580500000000001</v>
      </c>
    </row>
    <row r="50" spans="2:12" x14ac:dyDescent="0.25">
      <c r="B50" s="65"/>
      <c r="C50" s="65"/>
      <c r="D50" s="65"/>
      <c r="E50" s="65" t="s">
        <v>117</v>
      </c>
      <c r="F50" s="65" t="s">
        <v>118</v>
      </c>
      <c r="G50" s="65">
        <v>12591.9</v>
      </c>
      <c r="H50" s="65">
        <v>29000</v>
      </c>
      <c r="I50" s="65">
        <v>29000</v>
      </c>
      <c r="J50" s="65">
        <v>13676.6</v>
      </c>
      <c r="K50" s="65">
        <f t="shared" si="4"/>
        <v>108.6142679023817</v>
      </c>
      <c r="L50" s="65">
        <f t="shared" si="5"/>
        <v>47.160689655172412</v>
      </c>
    </row>
    <row r="51" spans="2:12" x14ac:dyDescent="0.25">
      <c r="B51" s="65"/>
      <c r="C51" s="65"/>
      <c r="D51" s="65"/>
      <c r="E51" s="65" t="s">
        <v>119</v>
      </c>
      <c r="F51" s="65" t="s">
        <v>120</v>
      </c>
      <c r="G51" s="65">
        <v>18615.71</v>
      </c>
      <c r="H51" s="65">
        <v>38000</v>
      </c>
      <c r="I51" s="65">
        <v>38000</v>
      </c>
      <c r="J51" s="65">
        <v>17337.990000000002</v>
      </c>
      <c r="K51" s="65">
        <f t="shared" si="4"/>
        <v>93.136334848361955</v>
      </c>
      <c r="L51" s="65">
        <f t="shared" si="5"/>
        <v>45.62628947368421</v>
      </c>
    </row>
    <row r="52" spans="2:12" x14ac:dyDescent="0.25">
      <c r="B52" s="65"/>
      <c r="C52" s="65"/>
      <c r="D52" s="65"/>
      <c r="E52" s="65" t="s">
        <v>121</v>
      </c>
      <c r="F52" s="65" t="s">
        <v>122</v>
      </c>
      <c r="G52" s="65">
        <v>23</v>
      </c>
      <c r="H52" s="65">
        <v>18000</v>
      </c>
      <c r="I52" s="65">
        <v>18000</v>
      </c>
      <c r="J52" s="65">
        <v>112.14</v>
      </c>
      <c r="K52" s="65">
        <f t="shared" si="4"/>
        <v>487.56521739130437</v>
      </c>
      <c r="L52" s="65">
        <f t="shared" si="5"/>
        <v>0.623</v>
      </c>
    </row>
    <row r="53" spans="2:12" x14ac:dyDescent="0.25">
      <c r="B53" s="65"/>
      <c r="C53" s="65"/>
      <c r="D53" s="65"/>
      <c r="E53" s="65" t="s">
        <v>123</v>
      </c>
      <c r="F53" s="65" t="s">
        <v>124</v>
      </c>
      <c r="G53" s="65">
        <v>31370.13</v>
      </c>
      <c r="H53" s="65">
        <v>25000</v>
      </c>
      <c r="I53" s="65">
        <v>25000</v>
      </c>
      <c r="J53" s="65">
        <v>35268.870000000003</v>
      </c>
      <c r="K53" s="65">
        <f t="shared" si="4"/>
        <v>112.42819204128259</v>
      </c>
      <c r="L53" s="65">
        <f t="shared" si="5"/>
        <v>141.07548</v>
      </c>
    </row>
    <row r="54" spans="2:12" x14ac:dyDescent="0.25">
      <c r="B54" s="65"/>
      <c r="C54" s="65"/>
      <c r="D54" s="65"/>
      <c r="E54" s="65" t="s">
        <v>125</v>
      </c>
      <c r="F54" s="65" t="s">
        <v>126</v>
      </c>
      <c r="G54" s="65">
        <v>9.9600000000000009</v>
      </c>
      <c r="H54" s="65">
        <v>200</v>
      </c>
      <c r="I54" s="65">
        <v>200</v>
      </c>
      <c r="J54" s="65">
        <v>9.9600000000000009</v>
      </c>
      <c r="K54" s="65">
        <f t="shared" si="4"/>
        <v>99.999999999999986</v>
      </c>
      <c r="L54" s="65">
        <f t="shared" si="5"/>
        <v>4.9800000000000004</v>
      </c>
    </row>
    <row r="55" spans="2:12" x14ac:dyDescent="0.25">
      <c r="B55" s="65"/>
      <c r="C55" s="65"/>
      <c r="D55" s="65"/>
      <c r="E55" s="65" t="s">
        <v>127</v>
      </c>
      <c r="F55" s="65" t="s">
        <v>128</v>
      </c>
      <c r="G55" s="65">
        <v>25699.64</v>
      </c>
      <c r="H55" s="65">
        <v>35000</v>
      </c>
      <c r="I55" s="65">
        <v>35000</v>
      </c>
      <c r="J55" s="65">
        <v>14826.16</v>
      </c>
      <c r="K55" s="65">
        <f t="shared" si="4"/>
        <v>57.690146632404193</v>
      </c>
      <c r="L55" s="65">
        <f t="shared" si="5"/>
        <v>42.360457142857143</v>
      </c>
    </row>
    <row r="56" spans="2:12" x14ac:dyDescent="0.25">
      <c r="B56" s="64"/>
      <c r="C56" s="64"/>
      <c r="D56" s="64" t="s">
        <v>129</v>
      </c>
      <c r="E56" s="64"/>
      <c r="F56" s="64" t="s">
        <v>130</v>
      </c>
      <c r="G56" s="64">
        <f>G57</f>
        <v>198.13</v>
      </c>
      <c r="H56" s="64">
        <f>H57</f>
        <v>500</v>
      </c>
      <c r="I56" s="64">
        <f>I57</f>
        <v>500</v>
      </c>
      <c r="J56" s="64">
        <f>J57</f>
        <v>330.1</v>
      </c>
      <c r="K56" s="64">
        <f t="shared" si="4"/>
        <v>166.60778276888911</v>
      </c>
      <c r="L56" s="64">
        <f t="shared" si="5"/>
        <v>66.02</v>
      </c>
    </row>
    <row r="57" spans="2:12" x14ac:dyDescent="0.25">
      <c r="B57" s="65"/>
      <c r="C57" s="65"/>
      <c r="D57" s="65"/>
      <c r="E57" s="65" t="s">
        <v>131</v>
      </c>
      <c r="F57" s="65" t="s">
        <v>132</v>
      </c>
      <c r="G57" s="65">
        <v>198.13</v>
      </c>
      <c r="H57" s="65">
        <v>500</v>
      </c>
      <c r="I57" s="65">
        <v>500</v>
      </c>
      <c r="J57" s="65">
        <v>330.1</v>
      </c>
      <c r="K57" s="65">
        <f t="shared" si="4"/>
        <v>166.60778276888911</v>
      </c>
      <c r="L57" s="65">
        <f t="shared" si="5"/>
        <v>66.02</v>
      </c>
    </row>
    <row r="58" spans="2:12" x14ac:dyDescent="0.25">
      <c r="B58" s="64"/>
      <c r="C58" s="64"/>
      <c r="D58" s="64" t="s">
        <v>133</v>
      </c>
      <c r="E58" s="64"/>
      <c r="F58" s="64" t="s">
        <v>134</v>
      </c>
      <c r="G58" s="64">
        <f>G59+G60+G61+G62+G63</f>
        <v>12410.97</v>
      </c>
      <c r="H58" s="64">
        <f>H59+H60+H61+H62+H63</f>
        <v>39170</v>
      </c>
      <c r="I58" s="64">
        <f>I59+I60+I61+I62+I63</f>
        <v>39170</v>
      </c>
      <c r="J58" s="64">
        <f>J59+J60+J61+J62+J63</f>
        <v>9021.3700000000008</v>
      </c>
      <c r="K58" s="64">
        <f t="shared" ref="K58:K78" si="6">(J58*100)/G58</f>
        <v>72.688677839040793</v>
      </c>
      <c r="L58" s="64">
        <f t="shared" ref="L58:L78" si="7">(J58*100)/I58</f>
        <v>23.031324993617563</v>
      </c>
    </row>
    <row r="59" spans="2:12" x14ac:dyDescent="0.25">
      <c r="B59" s="65"/>
      <c r="C59" s="65"/>
      <c r="D59" s="65"/>
      <c r="E59" s="65" t="s">
        <v>135</v>
      </c>
      <c r="F59" s="65" t="s">
        <v>136</v>
      </c>
      <c r="G59" s="65">
        <v>9577.43</v>
      </c>
      <c r="H59" s="65">
        <v>28500</v>
      </c>
      <c r="I59" s="65">
        <v>28500</v>
      </c>
      <c r="J59" s="65">
        <v>8378.11</v>
      </c>
      <c r="K59" s="65">
        <f t="shared" si="6"/>
        <v>87.477642749672924</v>
      </c>
      <c r="L59" s="65">
        <f t="shared" si="7"/>
        <v>29.396877192982455</v>
      </c>
    </row>
    <row r="60" spans="2:12" x14ac:dyDescent="0.25">
      <c r="B60" s="65"/>
      <c r="C60" s="65"/>
      <c r="D60" s="65"/>
      <c r="E60" s="65" t="s">
        <v>137</v>
      </c>
      <c r="F60" s="65" t="s">
        <v>138</v>
      </c>
      <c r="G60" s="65">
        <v>72.22</v>
      </c>
      <c r="H60" s="65">
        <v>3000</v>
      </c>
      <c r="I60" s="65">
        <v>3000</v>
      </c>
      <c r="J60" s="65">
        <v>61.26</v>
      </c>
      <c r="K60" s="65">
        <f t="shared" si="6"/>
        <v>84.824148435336468</v>
      </c>
      <c r="L60" s="65">
        <f t="shared" si="7"/>
        <v>2.0419999999999998</v>
      </c>
    </row>
    <row r="61" spans="2:12" x14ac:dyDescent="0.25">
      <c r="B61" s="65"/>
      <c r="C61" s="65"/>
      <c r="D61" s="65"/>
      <c r="E61" s="65" t="s">
        <v>139</v>
      </c>
      <c r="F61" s="65" t="s">
        <v>140</v>
      </c>
      <c r="G61" s="65">
        <v>0</v>
      </c>
      <c r="H61" s="65">
        <v>70</v>
      </c>
      <c r="I61" s="65">
        <v>70</v>
      </c>
      <c r="J61" s="65">
        <v>0</v>
      </c>
      <c r="K61" s="65" t="e">
        <f t="shared" si="6"/>
        <v>#DIV/0!</v>
      </c>
      <c r="L61" s="65">
        <f t="shared" si="7"/>
        <v>0</v>
      </c>
    </row>
    <row r="62" spans="2:12" x14ac:dyDescent="0.25">
      <c r="B62" s="65"/>
      <c r="C62" s="65"/>
      <c r="D62" s="65"/>
      <c r="E62" s="65" t="s">
        <v>141</v>
      </c>
      <c r="F62" s="65" t="s">
        <v>142</v>
      </c>
      <c r="G62" s="65">
        <v>2761.32</v>
      </c>
      <c r="H62" s="65">
        <v>7000</v>
      </c>
      <c r="I62" s="65">
        <v>7000</v>
      </c>
      <c r="J62" s="65">
        <v>582</v>
      </c>
      <c r="K62" s="65">
        <f t="shared" si="6"/>
        <v>21.076876276563382</v>
      </c>
      <c r="L62" s="65">
        <f t="shared" si="7"/>
        <v>8.3142857142857149</v>
      </c>
    </row>
    <row r="63" spans="2:12" x14ac:dyDescent="0.25">
      <c r="B63" s="65"/>
      <c r="C63" s="65"/>
      <c r="D63" s="65"/>
      <c r="E63" s="65" t="s">
        <v>143</v>
      </c>
      <c r="F63" s="65" t="s">
        <v>134</v>
      </c>
      <c r="G63" s="65">
        <v>0</v>
      </c>
      <c r="H63" s="65">
        <v>600</v>
      </c>
      <c r="I63" s="65">
        <v>600</v>
      </c>
      <c r="J63" s="65">
        <v>0</v>
      </c>
      <c r="K63" s="65" t="e">
        <f t="shared" si="6"/>
        <v>#DIV/0!</v>
      </c>
      <c r="L63" s="65">
        <f t="shared" si="7"/>
        <v>0</v>
      </c>
    </row>
    <row r="64" spans="2:12" x14ac:dyDescent="0.25">
      <c r="B64" s="64"/>
      <c r="C64" s="64" t="s">
        <v>144</v>
      </c>
      <c r="D64" s="64"/>
      <c r="E64" s="64"/>
      <c r="F64" s="64" t="s">
        <v>145</v>
      </c>
      <c r="G64" s="64">
        <f>G65+G67</f>
        <v>2422.79</v>
      </c>
      <c r="H64" s="64">
        <f>H65+H67</f>
        <v>4400</v>
      </c>
      <c r="I64" s="64">
        <f>I65+I67</f>
        <v>4400</v>
      </c>
      <c r="J64" s="64">
        <f>J65+J67</f>
        <v>2339.6899999999996</v>
      </c>
      <c r="K64" s="64">
        <f t="shared" si="6"/>
        <v>96.570070043214642</v>
      </c>
      <c r="L64" s="64">
        <f t="shared" si="7"/>
        <v>53.174772727272725</v>
      </c>
    </row>
    <row r="65" spans="2:12" x14ac:dyDescent="0.25">
      <c r="B65" s="64"/>
      <c r="C65" s="64"/>
      <c r="D65" s="64" t="s">
        <v>146</v>
      </c>
      <c r="E65" s="64"/>
      <c r="F65" s="64" t="s">
        <v>147</v>
      </c>
      <c r="G65" s="64">
        <f>G66</f>
        <v>812.63</v>
      </c>
      <c r="H65" s="64">
        <f>H66</f>
        <v>2000</v>
      </c>
      <c r="I65" s="64">
        <f>I66</f>
        <v>2000</v>
      </c>
      <c r="J65" s="64">
        <f>J66</f>
        <v>622.5</v>
      </c>
      <c r="K65" s="64">
        <f t="shared" si="6"/>
        <v>76.603128114886232</v>
      </c>
      <c r="L65" s="64">
        <f t="shared" si="7"/>
        <v>31.125</v>
      </c>
    </row>
    <row r="66" spans="2:12" x14ac:dyDescent="0.25">
      <c r="B66" s="65"/>
      <c r="C66" s="65"/>
      <c r="D66" s="65"/>
      <c r="E66" s="65" t="s">
        <v>148</v>
      </c>
      <c r="F66" s="65" t="s">
        <v>149</v>
      </c>
      <c r="G66" s="65">
        <v>812.63</v>
      </c>
      <c r="H66" s="65">
        <v>2000</v>
      </c>
      <c r="I66" s="65">
        <v>2000</v>
      </c>
      <c r="J66" s="65">
        <v>622.5</v>
      </c>
      <c r="K66" s="65">
        <f t="shared" si="6"/>
        <v>76.603128114886232</v>
      </c>
      <c r="L66" s="65">
        <f t="shared" si="7"/>
        <v>31.125</v>
      </c>
    </row>
    <row r="67" spans="2:12" x14ac:dyDescent="0.25">
      <c r="B67" s="64"/>
      <c r="C67" s="64"/>
      <c r="D67" s="64" t="s">
        <v>150</v>
      </c>
      <c r="E67" s="64"/>
      <c r="F67" s="64" t="s">
        <v>151</v>
      </c>
      <c r="G67" s="64">
        <f>G68+G69</f>
        <v>1610.16</v>
      </c>
      <c r="H67" s="64">
        <f>H68+H69</f>
        <v>2400</v>
      </c>
      <c r="I67" s="64">
        <f>I68+I69</f>
        <v>2400</v>
      </c>
      <c r="J67" s="64">
        <f>J68+J69</f>
        <v>1717.1899999999998</v>
      </c>
      <c r="K67" s="64">
        <f t="shared" si="6"/>
        <v>106.64716549908083</v>
      </c>
      <c r="L67" s="64">
        <f t="shared" si="7"/>
        <v>71.549583333333331</v>
      </c>
    </row>
    <row r="68" spans="2:12" x14ac:dyDescent="0.25">
      <c r="B68" s="65"/>
      <c r="C68" s="65"/>
      <c r="D68" s="65"/>
      <c r="E68" s="65" t="s">
        <v>152</v>
      </c>
      <c r="F68" s="65" t="s">
        <v>153</v>
      </c>
      <c r="G68" s="65">
        <v>1571.17</v>
      </c>
      <c r="H68" s="65">
        <v>2300</v>
      </c>
      <c r="I68" s="65">
        <v>2300</v>
      </c>
      <c r="J68" s="65">
        <v>1698.07</v>
      </c>
      <c r="K68" s="65">
        <f t="shared" si="6"/>
        <v>108.07678354347397</v>
      </c>
      <c r="L68" s="65">
        <f t="shared" si="7"/>
        <v>73.829130434782613</v>
      </c>
    </row>
    <row r="69" spans="2:12" x14ac:dyDescent="0.25">
      <c r="B69" s="65"/>
      <c r="C69" s="65"/>
      <c r="D69" s="65"/>
      <c r="E69" s="65" t="s">
        <v>154</v>
      </c>
      <c r="F69" s="65" t="s">
        <v>155</v>
      </c>
      <c r="G69" s="65">
        <v>38.99</v>
      </c>
      <c r="H69" s="65">
        <v>100</v>
      </c>
      <c r="I69" s="65">
        <v>100</v>
      </c>
      <c r="J69" s="65">
        <v>19.12</v>
      </c>
      <c r="K69" s="65">
        <f t="shared" si="6"/>
        <v>49.038214926904331</v>
      </c>
      <c r="L69" s="65">
        <f t="shared" si="7"/>
        <v>19.12</v>
      </c>
    </row>
    <row r="70" spans="2:12" x14ac:dyDescent="0.25">
      <c r="B70" s="64" t="s">
        <v>156</v>
      </c>
      <c r="C70" s="64"/>
      <c r="D70" s="64"/>
      <c r="E70" s="64"/>
      <c r="F70" s="64" t="s">
        <v>157</v>
      </c>
      <c r="G70" s="64">
        <f>G71+G76</f>
        <v>3916.09</v>
      </c>
      <c r="H70" s="64">
        <f>H71+H76</f>
        <v>81000</v>
      </c>
      <c r="I70" s="64">
        <f>I71+I76</f>
        <v>81000</v>
      </c>
      <c r="J70" s="64">
        <f>J71+J76</f>
        <v>7759.71</v>
      </c>
      <c r="K70" s="64">
        <f t="shared" si="6"/>
        <v>198.14942966070748</v>
      </c>
      <c r="L70" s="64">
        <f t="shared" si="7"/>
        <v>9.5798888888888882</v>
      </c>
    </row>
    <row r="71" spans="2:12" x14ac:dyDescent="0.25">
      <c r="B71" s="64"/>
      <c r="C71" s="64" t="s">
        <v>158</v>
      </c>
      <c r="D71" s="64"/>
      <c r="E71" s="64"/>
      <c r="F71" s="64" t="s">
        <v>159</v>
      </c>
      <c r="G71" s="64">
        <f>G72+G74</f>
        <v>3916.09</v>
      </c>
      <c r="H71" s="64">
        <f>H72+H74</f>
        <v>16000</v>
      </c>
      <c r="I71" s="64">
        <f>I72+I74</f>
        <v>16000</v>
      </c>
      <c r="J71" s="64">
        <f>J72+J74</f>
        <v>4759.71</v>
      </c>
      <c r="K71" s="64">
        <f t="shared" si="6"/>
        <v>121.5424058180481</v>
      </c>
      <c r="L71" s="64">
        <f t="shared" si="7"/>
        <v>29.7481875</v>
      </c>
    </row>
    <row r="72" spans="2:12" x14ac:dyDescent="0.25">
      <c r="B72" s="64"/>
      <c r="C72" s="64"/>
      <c r="D72" s="64" t="s">
        <v>160</v>
      </c>
      <c r="E72" s="64"/>
      <c r="F72" s="64" t="s">
        <v>161</v>
      </c>
      <c r="G72" s="64">
        <f>G73</f>
        <v>0</v>
      </c>
      <c r="H72" s="64">
        <f>H73</f>
        <v>6000</v>
      </c>
      <c r="I72" s="64">
        <f>I73</f>
        <v>6000</v>
      </c>
      <c r="J72" s="64">
        <f>J73</f>
        <v>653.49</v>
      </c>
      <c r="K72" s="64" t="e">
        <f t="shared" si="6"/>
        <v>#DIV/0!</v>
      </c>
      <c r="L72" s="64">
        <f t="shared" si="7"/>
        <v>10.891500000000001</v>
      </c>
    </row>
    <row r="73" spans="2:12" x14ac:dyDescent="0.25">
      <c r="B73" s="65"/>
      <c r="C73" s="65"/>
      <c r="D73" s="65"/>
      <c r="E73" s="65" t="s">
        <v>162</v>
      </c>
      <c r="F73" s="65" t="s">
        <v>163</v>
      </c>
      <c r="G73" s="65">
        <v>0</v>
      </c>
      <c r="H73" s="65">
        <v>6000</v>
      </c>
      <c r="I73" s="65">
        <v>6000</v>
      </c>
      <c r="J73" s="65">
        <v>653.49</v>
      </c>
      <c r="K73" s="65" t="e">
        <f t="shared" si="6"/>
        <v>#DIV/0!</v>
      </c>
      <c r="L73" s="65">
        <f t="shared" si="7"/>
        <v>10.891500000000001</v>
      </c>
    </row>
    <row r="74" spans="2:12" x14ac:dyDescent="0.25">
      <c r="B74" s="64"/>
      <c r="C74" s="64"/>
      <c r="D74" s="64" t="s">
        <v>164</v>
      </c>
      <c r="E74" s="64"/>
      <c r="F74" s="64" t="s">
        <v>165</v>
      </c>
      <c r="G74" s="64">
        <f>G75</f>
        <v>3916.09</v>
      </c>
      <c r="H74" s="64">
        <f>H75</f>
        <v>10000</v>
      </c>
      <c r="I74" s="64">
        <f>I75</f>
        <v>10000</v>
      </c>
      <c r="J74" s="64">
        <f>J75</f>
        <v>4106.22</v>
      </c>
      <c r="K74" s="64">
        <f t="shared" si="6"/>
        <v>104.8550978144016</v>
      </c>
      <c r="L74" s="64">
        <f t="shared" si="7"/>
        <v>41.062199999999997</v>
      </c>
    </row>
    <row r="75" spans="2:12" x14ac:dyDescent="0.25">
      <c r="B75" s="65"/>
      <c r="C75" s="65"/>
      <c r="D75" s="65"/>
      <c r="E75" s="65" t="s">
        <v>166</v>
      </c>
      <c r="F75" s="65" t="s">
        <v>167</v>
      </c>
      <c r="G75" s="65">
        <v>3916.09</v>
      </c>
      <c r="H75" s="65">
        <v>10000</v>
      </c>
      <c r="I75" s="65">
        <v>10000</v>
      </c>
      <c r="J75" s="65">
        <v>4106.22</v>
      </c>
      <c r="K75" s="65">
        <f t="shared" si="6"/>
        <v>104.8550978144016</v>
      </c>
      <c r="L75" s="65">
        <f t="shared" si="7"/>
        <v>41.062199999999997</v>
      </c>
    </row>
    <row r="76" spans="2:12" x14ac:dyDescent="0.25">
      <c r="B76" s="64"/>
      <c r="C76" s="64" t="s">
        <v>168</v>
      </c>
      <c r="D76" s="64"/>
      <c r="E76" s="64"/>
      <c r="F76" s="64" t="s">
        <v>169</v>
      </c>
      <c r="G76" s="64">
        <f t="shared" ref="G76:J77" si="8">G77</f>
        <v>0</v>
      </c>
      <c r="H76" s="64">
        <f t="shared" si="8"/>
        <v>65000</v>
      </c>
      <c r="I76" s="64">
        <f t="shared" si="8"/>
        <v>65000</v>
      </c>
      <c r="J76" s="64">
        <f t="shared" si="8"/>
        <v>3000</v>
      </c>
      <c r="K76" s="64" t="e">
        <f t="shared" si="6"/>
        <v>#DIV/0!</v>
      </c>
      <c r="L76" s="64">
        <f t="shared" si="7"/>
        <v>4.615384615384615</v>
      </c>
    </row>
    <row r="77" spans="2:12" x14ac:dyDescent="0.25">
      <c r="B77" s="64"/>
      <c r="C77" s="64"/>
      <c r="D77" s="64" t="s">
        <v>170</v>
      </c>
      <c r="E77" s="64"/>
      <c r="F77" s="64" t="s">
        <v>171</v>
      </c>
      <c r="G77" s="64">
        <f t="shared" si="8"/>
        <v>0</v>
      </c>
      <c r="H77" s="64">
        <f t="shared" si="8"/>
        <v>65000</v>
      </c>
      <c r="I77" s="64">
        <f t="shared" si="8"/>
        <v>65000</v>
      </c>
      <c r="J77" s="64">
        <f t="shared" si="8"/>
        <v>3000</v>
      </c>
      <c r="K77" s="64" t="e">
        <f t="shared" si="6"/>
        <v>#DIV/0!</v>
      </c>
      <c r="L77" s="64">
        <f t="shared" si="7"/>
        <v>4.615384615384615</v>
      </c>
    </row>
    <row r="78" spans="2:12" x14ac:dyDescent="0.25">
      <c r="B78" s="65"/>
      <c r="C78" s="65"/>
      <c r="D78" s="65"/>
      <c r="E78" s="65" t="s">
        <v>172</v>
      </c>
      <c r="F78" s="65" t="s">
        <v>171</v>
      </c>
      <c r="G78" s="65">
        <v>0</v>
      </c>
      <c r="H78" s="65">
        <v>65000</v>
      </c>
      <c r="I78" s="65">
        <v>65000</v>
      </c>
      <c r="J78" s="65">
        <v>3000</v>
      </c>
      <c r="K78" s="65" t="e">
        <f t="shared" si="6"/>
        <v>#DIV/0!</v>
      </c>
      <c r="L78" s="65">
        <f t="shared" si="7"/>
        <v>4.615384615384615</v>
      </c>
    </row>
    <row r="79" spans="2:12" x14ac:dyDescent="0.25">
      <c r="B79" s="64"/>
      <c r="C79" s="65"/>
      <c r="D79" s="66"/>
      <c r="E79" s="67"/>
      <c r="F79" s="9"/>
      <c r="G79" s="64"/>
      <c r="H79" s="64"/>
      <c r="I79" s="64"/>
      <c r="J79" s="64"/>
      <c r="K79" s="69"/>
      <c r="L79" s="69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B2" sqref="B2:H20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4"/>
      <c r="D1" s="4"/>
      <c r="E1" s="4"/>
      <c r="F1" s="5"/>
      <c r="G1" s="5"/>
      <c r="H1" s="5"/>
    </row>
    <row r="2" spans="1:8" ht="15.75" customHeight="1" x14ac:dyDescent="0.25">
      <c r="B2" s="94" t="s">
        <v>16</v>
      </c>
      <c r="C2" s="94"/>
      <c r="D2" s="94"/>
      <c r="E2" s="94"/>
      <c r="F2" s="94"/>
      <c r="G2" s="94"/>
      <c r="H2" s="94"/>
    </row>
    <row r="3" spans="1:8" ht="18" x14ac:dyDescent="0.25">
      <c r="B3" s="60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9" t="s">
        <v>39</v>
      </c>
      <c r="C6" s="70">
        <f>C7+C9+C11</f>
        <v>1992994.73</v>
      </c>
      <c r="D6" s="70">
        <f>D7+D9+D11</f>
        <v>4124270</v>
      </c>
      <c r="E6" s="70">
        <f>E7+E9+E11</f>
        <v>4124270</v>
      </c>
      <c r="F6" s="70">
        <f>F7+F9+F11</f>
        <v>2012945.46</v>
      </c>
      <c r="G6" s="71">
        <f t="shared" ref="G6:G19" si="0">(F6*100)/C6</f>
        <v>101.00104278750401</v>
      </c>
      <c r="H6" s="71">
        <f t="shared" ref="H6:H19" si="1">(F6*100)/E6</f>
        <v>48.80731523396868</v>
      </c>
    </row>
    <row r="7" spans="1:8" x14ac:dyDescent="0.25">
      <c r="A7"/>
      <c r="B7" s="9" t="s">
        <v>173</v>
      </c>
      <c r="C7" s="70">
        <f>C8</f>
        <v>1974135.19</v>
      </c>
      <c r="D7" s="70">
        <f>D8</f>
        <v>4080770</v>
      </c>
      <c r="E7" s="70">
        <f>E8</f>
        <v>4080770</v>
      </c>
      <c r="F7" s="70">
        <f>F8</f>
        <v>1999473.18</v>
      </c>
      <c r="G7" s="71">
        <f t="shared" si="0"/>
        <v>101.28349821878207</v>
      </c>
      <c r="H7" s="71">
        <f t="shared" si="1"/>
        <v>48.997448520744861</v>
      </c>
    </row>
    <row r="8" spans="1:8" x14ac:dyDescent="0.25">
      <c r="A8"/>
      <c r="B8" s="17" t="s">
        <v>174</v>
      </c>
      <c r="C8" s="72">
        <v>1974135.19</v>
      </c>
      <c r="D8" s="72">
        <v>4080770</v>
      </c>
      <c r="E8" s="72">
        <v>4080770</v>
      </c>
      <c r="F8" s="73">
        <v>1999473.18</v>
      </c>
      <c r="G8" s="69">
        <f t="shared" si="0"/>
        <v>101.28349821878207</v>
      </c>
      <c r="H8" s="69">
        <f t="shared" si="1"/>
        <v>48.997448520744861</v>
      </c>
    </row>
    <row r="9" spans="1:8" x14ac:dyDescent="0.25">
      <c r="A9"/>
      <c r="B9" s="9" t="s">
        <v>175</v>
      </c>
      <c r="C9" s="70">
        <f>C10</f>
        <v>0</v>
      </c>
      <c r="D9" s="70">
        <f>D10</f>
        <v>1000</v>
      </c>
      <c r="E9" s="70">
        <f>E10</f>
        <v>1000</v>
      </c>
      <c r="F9" s="70">
        <f>F10</f>
        <v>110.74</v>
      </c>
      <c r="G9" s="71" t="e">
        <f t="shared" si="0"/>
        <v>#DIV/0!</v>
      </c>
      <c r="H9" s="71">
        <f t="shared" si="1"/>
        <v>11.074</v>
      </c>
    </row>
    <row r="10" spans="1:8" x14ac:dyDescent="0.25">
      <c r="A10"/>
      <c r="B10" s="17" t="s">
        <v>176</v>
      </c>
      <c r="C10" s="72">
        <v>0</v>
      </c>
      <c r="D10" s="72">
        <v>1000</v>
      </c>
      <c r="E10" s="72">
        <v>1000</v>
      </c>
      <c r="F10" s="73">
        <v>110.74</v>
      </c>
      <c r="G10" s="69" t="e">
        <f t="shared" si="0"/>
        <v>#DIV/0!</v>
      </c>
      <c r="H10" s="69">
        <f t="shared" si="1"/>
        <v>11.074</v>
      </c>
    </row>
    <row r="11" spans="1:8" x14ac:dyDescent="0.25">
      <c r="A11"/>
      <c r="B11" s="9" t="s">
        <v>177</v>
      </c>
      <c r="C11" s="70">
        <f>C12</f>
        <v>18859.54</v>
      </c>
      <c r="D11" s="70">
        <f>D12</f>
        <v>42500</v>
      </c>
      <c r="E11" s="70">
        <f>E12</f>
        <v>42500</v>
      </c>
      <c r="F11" s="70">
        <f>F12</f>
        <v>13361.54</v>
      </c>
      <c r="G11" s="71">
        <f t="shared" si="0"/>
        <v>70.84764527660802</v>
      </c>
      <c r="H11" s="71">
        <f t="shared" si="1"/>
        <v>31.438917647058823</v>
      </c>
    </row>
    <row r="12" spans="1:8" x14ac:dyDescent="0.25">
      <c r="A12"/>
      <c r="B12" s="17" t="s">
        <v>178</v>
      </c>
      <c r="C12" s="72">
        <v>18859.54</v>
      </c>
      <c r="D12" s="72">
        <v>42500</v>
      </c>
      <c r="E12" s="72">
        <v>42500</v>
      </c>
      <c r="F12" s="73">
        <v>13361.54</v>
      </c>
      <c r="G12" s="69">
        <f t="shared" si="0"/>
        <v>70.84764527660802</v>
      </c>
      <c r="H12" s="69">
        <f t="shared" si="1"/>
        <v>31.438917647058823</v>
      </c>
    </row>
    <row r="13" spans="1:8" x14ac:dyDescent="0.25">
      <c r="B13" s="9" t="s">
        <v>32</v>
      </c>
      <c r="C13" s="74">
        <f>C14+C16+C18</f>
        <v>1987431.22</v>
      </c>
      <c r="D13" s="74">
        <f>D14+D16+D18</f>
        <v>4124270</v>
      </c>
      <c r="E13" s="74">
        <f>E14+E16+E18</f>
        <v>4124270</v>
      </c>
      <c r="F13" s="74">
        <f>F14+F16+F18</f>
        <v>2011116.5799999998</v>
      </c>
      <c r="G13" s="71">
        <f t="shared" si="0"/>
        <v>101.19175746871885</v>
      </c>
      <c r="H13" s="71">
        <f t="shared" si="1"/>
        <v>48.762970901517114</v>
      </c>
    </row>
    <row r="14" spans="1:8" x14ac:dyDescent="0.25">
      <c r="A14"/>
      <c r="B14" s="9" t="s">
        <v>173</v>
      </c>
      <c r="C14" s="74">
        <f>C15</f>
        <v>1974135.19</v>
      </c>
      <c r="D14" s="74">
        <f>D15</f>
        <v>4080770</v>
      </c>
      <c r="E14" s="74">
        <f>E15</f>
        <v>4080770</v>
      </c>
      <c r="F14" s="74">
        <f>F15</f>
        <v>1999473.18</v>
      </c>
      <c r="G14" s="71">
        <f t="shared" si="0"/>
        <v>101.28349821878207</v>
      </c>
      <c r="H14" s="71">
        <f t="shared" si="1"/>
        <v>48.997448520744861</v>
      </c>
    </row>
    <row r="15" spans="1:8" x14ac:dyDescent="0.25">
      <c r="A15"/>
      <c r="B15" s="17" t="s">
        <v>174</v>
      </c>
      <c r="C15" s="72">
        <v>1974135.19</v>
      </c>
      <c r="D15" s="72">
        <v>4080770</v>
      </c>
      <c r="E15" s="75">
        <v>4080770</v>
      </c>
      <c r="F15" s="73">
        <v>1999473.18</v>
      </c>
      <c r="G15" s="69">
        <f t="shared" si="0"/>
        <v>101.28349821878207</v>
      </c>
      <c r="H15" s="69">
        <f t="shared" si="1"/>
        <v>48.997448520744861</v>
      </c>
    </row>
    <row r="16" spans="1:8" x14ac:dyDescent="0.25">
      <c r="A16"/>
      <c r="B16" s="9" t="s">
        <v>175</v>
      </c>
      <c r="C16" s="74">
        <f>C17</f>
        <v>0</v>
      </c>
      <c r="D16" s="74">
        <f>D17</f>
        <v>1000</v>
      </c>
      <c r="E16" s="74">
        <f>E17</f>
        <v>1000</v>
      </c>
      <c r="F16" s="74">
        <f>F17</f>
        <v>0</v>
      </c>
      <c r="G16" s="71" t="e">
        <f t="shared" si="0"/>
        <v>#DIV/0!</v>
      </c>
      <c r="H16" s="71">
        <f t="shared" si="1"/>
        <v>0</v>
      </c>
    </row>
    <row r="17" spans="1:8" x14ac:dyDescent="0.25">
      <c r="A17"/>
      <c r="B17" s="17" t="s">
        <v>176</v>
      </c>
      <c r="C17" s="72">
        <v>0</v>
      </c>
      <c r="D17" s="72">
        <v>1000</v>
      </c>
      <c r="E17" s="75">
        <v>1000</v>
      </c>
      <c r="F17" s="73">
        <v>0</v>
      </c>
      <c r="G17" s="69" t="e">
        <f t="shared" si="0"/>
        <v>#DIV/0!</v>
      </c>
      <c r="H17" s="69">
        <f t="shared" si="1"/>
        <v>0</v>
      </c>
    </row>
    <row r="18" spans="1:8" x14ac:dyDescent="0.25">
      <c r="A18"/>
      <c r="B18" s="9" t="s">
        <v>177</v>
      </c>
      <c r="C18" s="74">
        <f>C19</f>
        <v>13296.03</v>
      </c>
      <c r="D18" s="74">
        <f>D19</f>
        <v>42500</v>
      </c>
      <c r="E18" s="74">
        <f>E19</f>
        <v>42500</v>
      </c>
      <c r="F18" s="74">
        <f>F19</f>
        <v>11643.4</v>
      </c>
      <c r="G18" s="71">
        <f t="shared" si="0"/>
        <v>87.5705003674029</v>
      </c>
      <c r="H18" s="71">
        <f t="shared" si="1"/>
        <v>27.396235294117648</v>
      </c>
    </row>
    <row r="19" spans="1:8" x14ac:dyDescent="0.25">
      <c r="A19"/>
      <c r="B19" s="17" t="s">
        <v>178</v>
      </c>
      <c r="C19" s="72">
        <v>13296.03</v>
      </c>
      <c r="D19" s="72">
        <v>42500</v>
      </c>
      <c r="E19" s="75">
        <v>42500</v>
      </c>
      <c r="F19" s="73">
        <v>11643.4</v>
      </c>
      <c r="G19" s="69">
        <f t="shared" si="0"/>
        <v>87.5705003674029</v>
      </c>
      <c r="H19" s="69">
        <f t="shared" si="1"/>
        <v>27.396235294117648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B2" sqref="B2:H11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94" t="s">
        <v>17</v>
      </c>
      <c r="C2" s="94"/>
      <c r="D2" s="94"/>
      <c r="E2" s="94"/>
      <c r="F2" s="94"/>
      <c r="G2" s="94"/>
      <c r="H2" s="94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4">
        <f t="shared" ref="C6:F7" si="0">C7</f>
        <v>1987431.22</v>
      </c>
      <c r="D6" s="74">
        <f t="shared" si="0"/>
        <v>4124270</v>
      </c>
      <c r="E6" s="74">
        <f t="shared" si="0"/>
        <v>4124270</v>
      </c>
      <c r="F6" s="74">
        <f t="shared" si="0"/>
        <v>2011116.58</v>
      </c>
      <c r="G6" s="69">
        <f>(F6*100)/C6</f>
        <v>101.19175746871885</v>
      </c>
      <c r="H6" s="69">
        <f>(F6*100)/E6</f>
        <v>48.762970901517114</v>
      </c>
    </row>
    <row r="7" spans="2:8" x14ac:dyDescent="0.25">
      <c r="B7" s="9" t="s">
        <v>179</v>
      </c>
      <c r="C7" s="74">
        <f t="shared" si="0"/>
        <v>1987431.22</v>
      </c>
      <c r="D7" s="74">
        <f t="shared" si="0"/>
        <v>4124270</v>
      </c>
      <c r="E7" s="74">
        <f t="shared" si="0"/>
        <v>4124270</v>
      </c>
      <c r="F7" s="74">
        <f t="shared" si="0"/>
        <v>2011116.58</v>
      </c>
      <c r="G7" s="69">
        <f>(F7*100)/C7</f>
        <v>101.19175746871885</v>
      </c>
      <c r="H7" s="69">
        <f>(F7*100)/E7</f>
        <v>48.762970901517114</v>
      </c>
    </row>
    <row r="8" spans="2:8" x14ac:dyDescent="0.25">
      <c r="B8" s="12" t="s">
        <v>180</v>
      </c>
      <c r="C8" s="72">
        <v>1987431.22</v>
      </c>
      <c r="D8" s="72">
        <v>4124270</v>
      </c>
      <c r="E8" s="72">
        <v>4124270</v>
      </c>
      <c r="F8" s="73">
        <v>2011116.58</v>
      </c>
      <c r="G8" s="69">
        <f>(F8*100)/C8</f>
        <v>101.19175746871885</v>
      </c>
      <c r="H8" s="69">
        <f>(F8*100)/E8</f>
        <v>48.762970901517114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F1" sqref="B1:L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94" t="s">
        <v>4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94" t="s">
        <v>25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2" ht="15.75" customHeight="1" x14ac:dyDescent="0.25">
      <c r="B5" s="94" t="s">
        <v>18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16" t="s">
        <v>3</v>
      </c>
      <c r="C7" s="117"/>
      <c r="D7" s="117"/>
      <c r="E7" s="117"/>
      <c r="F7" s="118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16">
        <v>1</v>
      </c>
      <c r="C8" s="117"/>
      <c r="D8" s="117"/>
      <c r="E8" s="117"/>
      <c r="F8" s="118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4"/>
      <c r="H9" s="74"/>
      <c r="I9" s="74"/>
      <c r="J9" s="74"/>
      <c r="K9" s="68"/>
      <c r="L9" s="68"/>
    </row>
    <row r="10" spans="2:12" x14ac:dyDescent="0.25">
      <c r="B10" s="11"/>
      <c r="C10" s="11"/>
      <c r="D10" s="11"/>
      <c r="E10" s="11"/>
      <c r="F10" s="14"/>
      <c r="G10" s="74"/>
      <c r="H10" s="74"/>
      <c r="I10" s="74"/>
      <c r="J10" s="74"/>
      <c r="K10" s="68"/>
      <c r="L10" s="68"/>
    </row>
    <row r="11" spans="2:12" x14ac:dyDescent="0.25">
      <c r="B11" s="10"/>
      <c r="C11" s="10"/>
      <c r="D11" s="10"/>
      <c r="E11" s="10"/>
      <c r="F11" s="13"/>
      <c r="G11" s="74"/>
      <c r="H11" s="74"/>
      <c r="I11" s="74"/>
      <c r="J11" s="74"/>
      <c r="K11" s="68"/>
      <c r="L11" s="68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B2" sqref="B2:H1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94" t="s">
        <v>19</v>
      </c>
      <c r="C2" s="94"/>
      <c r="D2" s="94"/>
      <c r="E2" s="94"/>
      <c r="F2" s="94"/>
      <c r="G2" s="94"/>
      <c r="H2" s="94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4"/>
      <c r="D6" s="74"/>
      <c r="E6" s="74"/>
      <c r="F6" s="74"/>
      <c r="G6" s="68"/>
      <c r="H6" s="68"/>
    </row>
    <row r="7" spans="2:8" x14ac:dyDescent="0.25">
      <c r="B7" s="9"/>
      <c r="C7" s="74"/>
      <c r="D7" s="74"/>
      <c r="E7" s="74"/>
      <c r="F7" s="74"/>
      <c r="G7" s="68"/>
      <c r="H7" s="68"/>
    </row>
    <row r="8" spans="2:8" x14ac:dyDescent="0.25">
      <c r="B8" s="17"/>
      <c r="C8" s="72"/>
      <c r="D8" s="72"/>
      <c r="E8" s="72"/>
      <c r="F8" s="73"/>
      <c r="G8" s="69"/>
      <c r="H8" s="69"/>
    </row>
    <row r="9" spans="2:8" x14ac:dyDescent="0.25">
      <c r="B9" s="18"/>
      <c r="C9" s="72"/>
      <c r="D9" s="72"/>
      <c r="E9" s="75"/>
      <c r="F9" s="73"/>
      <c r="G9" s="69"/>
      <c r="H9" s="69"/>
    </row>
    <row r="10" spans="2:8" x14ac:dyDescent="0.25">
      <c r="B10" s="9" t="s">
        <v>40</v>
      </c>
      <c r="C10" s="74">
        <f t="shared" ref="C10:F11" si="0">C11</f>
        <v>13296.03</v>
      </c>
      <c r="D10" s="74">
        <f t="shared" si="0"/>
        <v>42500</v>
      </c>
      <c r="E10" s="74">
        <f t="shared" si="0"/>
        <v>42500</v>
      </c>
      <c r="F10" s="74">
        <f t="shared" si="0"/>
        <v>11643.4</v>
      </c>
      <c r="G10" s="68">
        <f>(F10*100)/C10</f>
        <v>87.5705003674029</v>
      </c>
      <c r="H10" s="68">
        <f>(F10*100)/E10</f>
        <v>27.396235294117648</v>
      </c>
    </row>
    <row r="11" spans="2:8" x14ac:dyDescent="0.25">
      <c r="B11" s="9" t="s">
        <v>177</v>
      </c>
      <c r="C11" s="74">
        <f t="shared" si="0"/>
        <v>13296.03</v>
      </c>
      <c r="D11" s="74">
        <f t="shared" si="0"/>
        <v>42500</v>
      </c>
      <c r="E11" s="74">
        <f t="shared" si="0"/>
        <v>42500</v>
      </c>
      <c r="F11" s="74">
        <f t="shared" si="0"/>
        <v>11643.4</v>
      </c>
      <c r="G11" s="68">
        <f>(F11*100)/C11</f>
        <v>87.5705003674029</v>
      </c>
      <c r="H11" s="68">
        <f>(F11*100)/E11</f>
        <v>27.396235294117648</v>
      </c>
    </row>
    <row r="12" spans="2:8" x14ac:dyDescent="0.25">
      <c r="B12" s="17" t="s">
        <v>178</v>
      </c>
      <c r="C12" s="72">
        <v>13296.03</v>
      </c>
      <c r="D12" s="72">
        <v>42500</v>
      </c>
      <c r="E12" s="75">
        <v>42500</v>
      </c>
      <c r="F12" s="73">
        <v>11643.4</v>
      </c>
      <c r="G12" s="69">
        <f>(F12*100)/C12</f>
        <v>87.5705003674029</v>
      </c>
      <c r="H12" s="69">
        <f>(F12*100)/E12</f>
        <v>27.396235294117648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52"/>
  <sheetViews>
    <sheetView tabSelected="1" zoomScaleNormal="100" workbookViewId="0">
      <selection activeCell="B91" sqref="B91"/>
    </sheetView>
  </sheetViews>
  <sheetFormatPr defaultRowHeight="12.75" x14ac:dyDescent="0.2"/>
  <cols>
    <col min="1" max="1" width="16.28515625" style="57" customWidth="1"/>
    <col min="2" max="2" width="51.5703125" style="58" customWidth="1"/>
    <col min="3" max="3" width="20.28515625" style="58" customWidth="1"/>
    <col min="4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181</v>
      </c>
      <c r="C1" s="39"/>
    </row>
    <row r="2" spans="1:6" ht="15" customHeight="1" x14ac:dyDescent="0.2">
      <c r="A2" s="40" t="s">
        <v>34</v>
      </c>
      <c r="B2" s="41" t="s">
        <v>182</v>
      </c>
      <c r="C2" s="39"/>
    </row>
    <row r="3" spans="1:6" ht="43.5" customHeight="1" x14ac:dyDescent="0.2">
      <c r="A3" s="42" t="s">
        <v>35</v>
      </c>
      <c r="B3" s="37" t="s">
        <v>183</v>
      </c>
      <c r="C3" s="39"/>
    </row>
    <row r="4" spans="1:6" x14ac:dyDescent="0.2">
      <c r="A4" s="42" t="s">
        <v>36</v>
      </c>
      <c r="B4" s="43" t="s">
        <v>184</v>
      </c>
      <c r="C4" s="39"/>
    </row>
    <row r="5" spans="1:6" x14ac:dyDescent="0.2">
      <c r="A5" s="44"/>
      <c r="B5" s="45"/>
      <c r="C5" s="39"/>
    </row>
    <row r="6" spans="1:6" x14ac:dyDescent="0.2">
      <c r="A6" s="44" t="s">
        <v>37</v>
      </c>
      <c r="B6" s="45"/>
      <c r="C6" s="39"/>
    </row>
    <row r="7" spans="1:6" x14ac:dyDescent="0.2">
      <c r="A7" s="46" t="s">
        <v>185</v>
      </c>
      <c r="B7" s="45"/>
      <c r="C7" s="76">
        <f>C13+C55</f>
        <v>4080770</v>
      </c>
      <c r="D7" s="76">
        <f>D13+D55</f>
        <v>4080770</v>
      </c>
      <c r="E7" s="76">
        <f>E13+E55</f>
        <v>1999473.1799999997</v>
      </c>
      <c r="F7" s="76">
        <f>(E7*100)/D7</f>
        <v>48.997448520744861</v>
      </c>
    </row>
    <row r="8" spans="1:6" x14ac:dyDescent="0.2">
      <c r="A8" s="46" t="s">
        <v>74</v>
      </c>
      <c r="B8" s="45"/>
      <c r="C8" s="76">
        <f>C70</f>
        <v>1000</v>
      </c>
      <c r="D8" s="76">
        <f>D70</f>
        <v>1000</v>
      </c>
      <c r="E8" s="76">
        <f>E70</f>
        <v>0</v>
      </c>
      <c r="F8" s="76">
        <f>(E8*100)/D8</f>
        <v>0</v>
      </c>
    </row>
    <row r="9" spans="1:6" x14ac:dyDescent="0.2">
      <c r="A9" s="46" t="s">
        <v>186</v>
      </c>
      <c r="B9" s="45"/>
      <c r="C9" s="76"/>
      <c r="D9" s="76"/>
      <c r="E9" s="76"/>
      <c r="F9" s="76" t="e">
        <f>(E9*100)/D9</f>
        <v>#DIV/0!</v>
      </c>
    </row>
    <row r="10" spans="1:6" x14ac:dyDescent="0.2">
      <c r="A10" s="46" t="s">
        <v>187</v>
      </c>
      <c r="B10" s="45"/>
      <c r="C10" s="76">
        <f>C84</f>
        <v>42500</v>
      </c>
      <c r="D10" s="76">
        <f>D84</f>
        <v>42500</v>
      </c>
      <c r="E10" s="76">
        <f>E84</f>
        <v>11643.400000000001</v>
      </c>
      <c r="F10" s="76">
        <f>(E10*100)/D10</f>
        <v>27.396235294117648</v>
      </c>
    </row>
    <row r="11" spans="1:6" s="56" customFormat="1" x14ac:dyDescent="0.2"/>
    <row r="12" spans="1:6" ht="38.25" x14ac:dyDescent="0.2">
      <c r="A12" s="46" t="s">
        <v>188</v>
      </c>
      <c r="B12" s="46" t="s">
        <v>189</v>
      </c>
      <c r="C12" s="46" t="s">
        <v>43</v>
      </c>
      <c r="D12" s="46" t="s">
        <v>190</v>
      </c>
      <c r="E12" s="46" t="s">
        <v>191</v>
      </c>
      <c r="F12" s="46" t="s">
        <v>192</v>
      </c>
    </row>
    <row r="13" spans="1:6" x14ac:dyDescent="0.2">
      <c r="A13" s="48" t="s">
        <v>72</v>
      </c>
      <c r="B13" s="49" t="s">
        <v>73</v>
      </c>
      <c r="C13" s="79">
        <f>C14+C22+C49</f>
        <v>4000770</v>
      </c>
      <c r="D13" s="79">
        <f>D14+D22+D49</f>
        <v>4000770</v>
      </c>
      <c r="E13" s="79">
        <f>E14+E22+E49</f>
        <v>1991713.4699999997</v>
      </c>
      <c r="F13" s="80">
        <f>(E13*100)/D13</f>
        <v>49.78325347370631</v>
      </c>
    </row>
    <row r="14" spans="1:6" x14ac:dyDescent="0.2">
      <c r="A14" s="50" t="s">
        <v>74</v>
      </c>
      <c r="B14" s="51" t="s">
        <v>75</v>
      </c>
      <c r="C14" s="81">
        <f>C15+C18+C20</f>
        <v>3300000</v>
      </c>
      <c r="D14" s="81">
        <f>D15+D18+D20</f>
        <v>3300000</v>
      </c>
      <c r="E14" s="81">
        <f>E15+E18+E20</f>
        <v>1637814.96</v>
      </c>
      <c r="F14" s="80">
        <f>(E14*100)/D14</f>
        <v>49.630756363636365</v>
      </c>
    </row>
    <row r="15" spans="1:6" x14ac:dyDescent="0.2">
      <c r="A15" s="52" t="s">
        <v>76</v>
      </c>
      <c r="B15" s="53" t="s">
        <v>77</v>
      </c>
      <c r="C15" s="82">
        <f>C16+C17</f>
        <v>2754900</v>
      </c>
      <c r="D15" s="82">
        <f>D16+D17</f>
        <v>2754900</v>
      </c>
      <c r="E15" s="82">
        <f>E16+E17</f>
        <v>1363144.97</v>
      </c>
      <c r="F15" s="82">
        <f>(E15*100)/D15</f>
        <v>49.4807423136956</v>
      </c>
    </row>
    <row r="16" spans="1:6" x14ac:dyDescent="0.2">
      <c r="A16" s="54" t="s">
        <v>78</v>
      </c>
      <c r="B16" s="55" t="s">
        <v>79</v>
      </c>
      <c r="C16" s="83">
        <v>2718420</v>
      </c>
      <c r="D16" s="83">
        <v>2718420</v>
      </c>
      <c r="E16" s="83">
        <v>1329984.97</v>
      </c>
      <c r="F16" s="83"/>
    </row>
    <row r="17" spans="1:6" x14ac:dyDescent="0.2">
      <c r="A17" s="54" t="s">
        <v>80</v>
      </c>
      <c r="B17" s="55" t="s">
        <v>81</v>
      </c>
      <c r="C17" s="83">
        <v>36480</v>
      </c>
      <c r="D17" s="83">
        <v>36480</v>
      </c>
      <c r="E17" s="83">
        <v>33160</v>
      </c>
      <c r="F17" s="83"/>
    </row>
    <row r="18" spans="1:6" x14ac:dyDescent="0.2">
      <c r="A18" s="52" t="s">
        <v>82</v>
      </c>
      <c r="B18" s="53" t="s">
        <v>83</v>
      </c>
      <c r="C18" s="82">
        <f>C19</f>
        <v>97000</v>
      </c>
      <c r="D18" s="82">
        <f>D19</f>
        <v>97000</v>
      </c>
      <c r="E18" s="82">
        <f>E19</f>
        <v>49750.91</v>
      </c>
      <c r="F18" s="82">
        <f>(E18*100)/D18</f>
        <v>51.289597938144333</v>
      </c>
    </row>
    <row r="19" spans="1:6" x14ac:dyDescent="0.2">
      <c r="A19" s="54" t="s">
        <v>84</v>
      </c>
      <c r="B19" s="55" t="s">
        <v>83</v>
      </c>
      <c r="C19" s="83">
        <v>97000</v>
      </c>
      <c r="D19" s="83">
        <v>97000</v>
      </c>
      <c r="E19" s="83">
        <v>49750.91</v>
      </c>
      <c r="F19" s="83"/>
    </row>
    <row r="20" spans="1:6" x14ac:dyDescent="0.2">
      <c r="A20" s="52" t="s">
        <v>85</v>
      </c>
      <c r="B20" s="53" t="s">
        <v>86</v>
      </c>
      <c r="C20" s="82">
        <f>C21</f>
        <v>448100</v>
      </c>
      <c r="D20" s="82">
        <f>D21</f>
        <v>448100</v>
      </c>
      <c r="E20" s="82">
        <f>E21</f>
        <v>224919.08</v>
      </c>
      <c r="F20" s="82">
        <f>(E20*100)/D20</f>
        <v>50.193947779513501</v>
      </c>
    </row>
    <row r="21" spans="1:6" x14ac:dyDescent="0.2">
      <c r="A21" s="54" t="s">
        <v>87</v>
      </c>
      <c r="B21" s="55" t="s">
        <v>88</v>
      </c>
      <c r="C21" s="83">
        <v>448100</v>
      </c>
      <c r="D21" s="83">
        <v>448100</v>
      </c>
      <c r="E21" s="83">
        <v>224919.08</v>
      </c>
      <c r="F21" s="83"/>
    </row>
    <row r="22" spans="1:6" x14ac:dyDescent="0.2">
      <c r="A22" s="50" t="s">
        <v>89</v>
      </c>
      <c r="B22" s="51" t="s">
        <v>90</v>
      </c>
      <c r="C22" s="81">
        <f>C23+C27+C32+C42+C44</f>
        <v>696370</v>
      </c>
      <c r="D22" s="81">
        <f>D23+D27+D32+D42+D44</f>
        <v>696370</v>
      </c>
      <c r="E22" s="81">
        <f>E23+E27+E32+E42+E44</f>
        <v>351558.81999999995</v>
      </c>
      <c r="F22" s="80">
        <f>(E22*100)/D22</f>
        <v>50.484486695291295</v>
      </c>
    </row>
    <row r="23" spans="1:6" x14ac:dyDescent="0.2">
      <c r="A23" s="52" t="s">
        <v>91</v>
      </c>
      <c r="B23" s="53" t="s">
        <v>92</v>
      </c>
      <c r="C23" s="82">
        <f>C24+C25+C26</f>
        <v>118000</v>
      </c>
      <c r="D23" s="82">
        <f>D24+D25+D26</f>
        <v>118000</v>
      </c>
      <c r="E23" s="82">
        <f>E24+E25+E26</f>
        <v>49140.060000000005</v>
      </c>
      <c r="F23" s="82">
        <f>(E23*100)/D23</f>
        <v>41.644118644067795</v>
      </c>
    </row>
    <row r="24" spans="1:6" x14ac:dyDescent="0.2">
      <c r="A24" s="54" t="s">
        <v>93</v>
      </c>
      <c r="B24" s="55" t="s">
        <v>94</v>
      </c>
      <c r="C24" s="83">
        <v>5000</v>
      </c>
      <c r="D24" s="83">
        <v>5000</v>
      </c>
      <c r="E24" s="83">
        <v>1105.6500000000001</v>
      </c>
      <c r="F24" s="83"/>
    </row>
    <row r="25" spans="1:6" ht="25.5" x14ac:dyDescent="0.2">
      <c r="A25" s="54" t="s">
        <v>95</v>
      </c>
      <c r="B25" s="55" t="s">
        <v>96</v>
      </c>
      <c r="C25" s="83">
        <v>110000</v>
      </c>
      <c r="D25" s="83">
        <v>110000</v>
      </c>
      <c r="E25" s="83">
        <v>46564.41</v>
      </c>
      <c r="F25" s="83"/>
    </row>
    <row r="26" spans="1:6" x14ac:dyDescent="0.2">
      <c r="A26" s="54" t="s">
        <v>97</v>
      </c>
      <c r="B26" s="55" t="s">
        <v>98</v>
      </c>
      <c r="C26" s="83">
        <v>3000</v>
      </c>
      <c r="D26" s="83">
        <v>3000</v>
      </c>
      <c r="E26" s="83">
        <v>1470</v>
      </c>
      <c r="F26" s="83"/>
    </row>
    <row r="27" spans="1:6" x14ac:dyDescent="0.2">
      <c r="A27" s="52" t="s">
        <v>99</v>
      </c>
      <c r="B27" s="53" t="s">
        <v>100</v>
      </c>
      <c r="C27" s="82">
        <f>C28+C29+C30+C31</f>
        <v>104000</v>
      </c>
      <c r="D27" s="82">
        <f>D28+D29+D30+D31</f>
        <v>104000</v>
      </c>
      <c r="E27" s="82">
        <f>E28+E29+E30+E31</f>
        <v>35976.1</v>
      </c>
      <c r="F27" s="82">
        <f>(E27*100)/D27</f>
        <v>34.592403846153843</v>
      </c>
    </row>
    <row r="28" spans="1:6" x14ac:dyDescent="0.2">
      <c r="A28" s="54" t="s">
        <v>101</v>
      </c>
      <c r="B28" s="55" t="s">
        <v>102</v>
      </c>
      <c r="C28" s="83">
        <v>40000</v>
      </c>
      <c r="D28" s="83">
        <v>40000</v>
      </c>
      <c r="E28" s="83">
        <v>10342.549999999999</v>
      </c>
      <c r="F28" s="83"/>
    </row>
    <row r="29" spans="1:6" x14ac:dyDescent="0.2">
      <c r="A29" s="54" t="s">
        <v>103</v>
      </c>
      <c r="B29" s="55" t="s">
        <v>104</v>
      </c>
      <c r="C29" s="83">
        <v>60000</v>
      </c>
      <c r="D29" s="83">
        <v>60000</v>
      </c>
      <c r="E29" s="83">
        <v>25363.26</v>
      </c>
      <c r="F29" s="83"/>
    </row>
    <row r="30" spans="1:6" x14ac:dyDescent="0.2">
      <c r="A30" s="54" t="s">
        <v>105</v>
      </c>
      <c r="B30" s="55" t="s">
        <v>106</v>
      </c>
      <c r="C30" s="83">
        <v>3000</v>
      </c>
      <c r="D30" s="83">
        <v>3000</v>
      </c>
      <c r="E30" s="83">
        <v>270.29000000000002</v>
      </c>
      <c r="F30" s="83"/>
    </row>
    <row r="31" spans="1:6" x14ac:dyDescent="0.2">
      <c r="A31" s="54" t="s">
        <v>107</v>
      </c>
      <c r="B31" s="55" t="s">
        <v>108</v>
      </c>
      <c r="C31" s="83">
        <v>1000</v>
      </c>
      <c r="D31" s="83">
        <v>1000</v>
      </c>
      <c r="E31" s="83">
        <v>0</v>
      </c>
      <c r="F31" s="83"/>
    </row>
    <row r="32" spans="1:6" x14ac:dyDescent="0.2">
      <c r="A32" s="52" t="s">
        <v>109</v>
      </c>
      <c r="B32" s="53" t="s">
        <v>110</v>
      </c>
      <c r="C32" s="82">
        <f>C33+C34+C35+C36+C37+C38+C39+C40+C41</f>
        <v>463200</v>
      </c>
      <c r="D32" s="82">
        <f>D33+D34+D35+D36+D37+D38+D39+D40+D41</f>
        <v>463200</v>
      </c>
      <c r="E32" s="82">
        <f>E33+E34+E35+E36+E37+E38+E39+E40+E41</f>
        <v>265469.3</v>
      </c>
      <c r="F32" s="82">
        <f>(E32*100)/D32</f>
        <v>57.31202504317789</v>
      </c>
    </row>
    <row r="33" spans="1:6" x14ac:dyDescent="0.2">
      <c r="A33" s="54" t="s">
        <v>111</v>
      </c>
      <c r="B33" s="55" t="s">
        <v>112</v>
      </c>
      <c r="C33" s="83">
        <v>300000</v>
      </c>
      <c r="D33" s="83">
        <v>300000</v>
      </c>
      <c r="E33" s="83">
        <v>176337.29</v>
      </c>
      <c r="F33" s="83"/>
    </row>
    <row r="34" spans="1:6" x14ac:dyDescent="0.2">
      <c r="A34" s="54" t="s">
        <v>113</v>
      </c>
      <c r="B34" s="55" t="s">
        <v>114</v>
      </c>
      <c r="C34" s="83">
        <v>10000</v>
      </c>
      <c r="D34" s="83">
        <v>10000</v>
      </c>
      <c r="E34" s="83">
        <v>3453.85</v>
      </c>
      <c r="F34" s="83"/>
    </row>
    <row r="35" spans="1:6" x14ac:dyDescent="0.2">
      <c r="A35" s="54" t="s">
        <v>115</v>
      </c>
      <c r="B35" s="55" t="s">
        <v>116</v>
      </c>
      <c r="C35" s="83">
        <v>8000</v>
      </c>
      <c r="D35" s="83">
        <v>8000</v>
      </c>
      <c r="E35" s="83">
        <v>4446.4399999999996</v>
      </c>
      <c r="F35" s="83"/>
    </row>
    <row r="36" spans="1:6" x14ac:dyDescent="0.2">
      <c r="A36" s="54" t="s">
        <v>117</v>
      </c>
      <c r="B36" s="55" t="s">
        <v>118</v>
      </c>
      <c r="C36" s="83">
        <v>29000</v>
      </c>
      <c r="D36" s="83">
        <v>29000</v>
      </c>
      <c r="E36" s="83">
        <v>13676.6</v>
      </c>
      <c r="F36" s="83"/>
    </row>
    <row r="37" spans="1:6" x14ac:dyDescent="0.2">
      <c r="A37" s="54" t="s">
        <v>119</v>
      </c>
      <c r="B37" s="55" t="s">
        <v>120</v>
      </c>
      <c r="C37" s="83">
        <v>38000</v>
      </c>
      <c r="D37" s="83">
        <v>38000</v>
      </c>
      <c r="E37" s="83">
        <v>17337.990000000002</v>
      </c>
      <c r="F37" s="83"/>
    </row>
    <row r="38" spans="1:6" x14ac:dyDescent="0.2">
      <c r="A38" s="54" t="s">
        <v>121</v>
      </c>
      <c r="B38" s="55" t="s">
        <v>122</v>
      </c>
      <c r="C38" s="83">
        <v>18000</v>
      </c>
      <c r="D38" s="83">
        <v>18000</v>
      </c>
      <c r="E38" s="83">
        <v>112.14</v>
      </c>
      <c r="F38" s="83"/>
    </row>
    <row r="39" spans="1:6" x14ac:dyDescent="0.2">
      <c r="A39" s="54" t="s">
        <v>123</v>
      </c>
      <c r="B39" s="55" t="s">
        <v>124</v>
      </c>
      <c r="C39" s="83">
        <v>25000</v>
      </c>
      <c r="D39" s="83">
        <v>25000</v>
      </c>
      <c r="E39" s="83">
        <v>35268.870000000003</v>
      </c>
      <c r="F39" s="83"/>
    </row>
    <row r="40" spans="1:6" x14ac:dyDescent="0.2">
      <c r="A40" s="54" t="s">
        <v>125</v>
      </c>
      <c r="B40" s="55" t="s">
        <v>126</v>
      </c>
      <c r="C40" s="83">
        <v>200</v>
      </c>
      <c r="D40" s="83">
        <v>200</v>
      </c>
      <c r="E40" s="83">
        <v>9.9600000000000009</v>
      </c>
      <c r="F40" s="83"/>
    </row>
    <row r="41" spans="1:6" x14ac:dyDescent="0.2">
      <c r="A41" s="54" t="s">
        <v>127</v>
      </c>
      <c r="B41" s="55" t="s">
        <v>128</v>
      </c>
      <c r="C41" s="83">
        <v>35000</v>
      </c>
      <c r="D41" s="83">
        <v>35000</v>
      </c>
      <c r="E41" s="83">
        <v>14826.16</v>
      </c>
      <c r="F41" s="83"/>
    </row>
    <row r="42" spans="1:6" x14ac:dyDescent="0.2">
      <c r="A42" s="52" t="s">
        <v>129</v>
      </c>
      <c r="B42" s="53" t="s">
        <v>130</v>
      </c>
      <c r="C42" s="82">
        <f>C43</f>
        <v>500</v>
      </c>
      <c r="D42" s="82">
        <f>D43</f>
        <v>500</v>
      </c>
      <c r="E42" s="82">
        <f>E43</f>
        <v>330.1</v>
      </c>
      <c r="F42" s="82">
        <f>(E42*100)/D42</f>
        <v>66.02</v>
      </c>
    </row>
    <row r="43" spans="1:6" ht="25.5" x14ac:dyDescent="0.2">
      <c r="A43" s="54" t="s">
        <v>131</v>
      </c>
      <c r="B43" s="55" t="s">
        <v>132</v>
      </c>
      <c r="C43" s="83">
        <v>500</v>
      </c>
      <c r="D43" s="83">
        <v>500</v>
      </c>
      <c r="E43" s="83">
        <v>330.1</v>
      </c>
      <c r="F43" s="83"/>
    </row>
    <row r="44" spans="1:6" x14ac:dyDescent="0.2">
      <c r="A44" s="52" t="s">
        <v>133</v>
      </c>
      <c r="B44" s="53" t="s">
        <v>134</v>
      </c>
      <c r="C44" s="82">
        <f>C45+C46+C47+C48</f>
        <v>10670</v>
      </c>
      <c r="D44" s="82">
        <f>D45+D46+D47+D48</f>
        <v>10670</v>
      </c>
      <c r="E44" s="82">
        <f>E45+E46+E47+E48</f>
        <v>643.26</v>
      </c>
      <c r="F44" s="82">
        <f>(E44*100)/D44</f>
        <v>6.0286785379568881</v>
      </c>
    </row>
    <row r="45" spans="1:6" x14ac:dyDescent="0.2">
      <c r="A45" s="54" t="s">
        <v>137</v>
      </c>
      <c r="B45" s="55" t="s">
        <v>138</v>
      </c>
      <c r="C45" s="83">
        <v>3000</v>
      </c>
      <c r="D45" s="83">
        <v>3000</v>
      </c>
      <c r="E45" s="83">
        <v>61.26</v>
      </c>
      <c r="F45" s="83"/>
    </row>
    <row r="46" spans="1:6" x14ac:dyDescent="0.2">
      <c r="A46" s="54" t="s">
        <v>139</v>
      </c>
      <c r="B46" s="55" t="s">
        <v>140</v>
      </c>
      <c r="C46" s="83">
        <v>70</v>
      </c>
      <c r="D46" s="83">
        <v>70</v>
      </c>
      <c r="E46" s="83">
        <v>0</v>
      </c>
      <c r="F46" s="83"/>
    </row>
    <row r="47" spans="1:6" x14ac:dyDescent="0.2">
      <c r="A47" s="54" t="s">
        <v>141</v>
      </c>
      <c r="B47" s="55" t="s">
        <v>142</v>
      </c>
      <c r="C47" s="83">
        <v>7000</v>
      </c>
      <c r="D47" s="83">
        <v>7000</v>
      </c>
      <c r="E47" s="83">
        <v>582</v>
      </c>
      <c r="F47" s="83"/>
    </row>
    <row r="48" spans="1:6" x14ac:dyDescent="0.2">
      <c r="A48" s="54" t="s">
        <v>143</v>
      </c>
      <c r="B48" s="55" t="s">
        <v>134</v>
      </c>
      <c r="C48" s="83">
        <v>600</v>
      </c>
      <c r="D48" s="83">
        <v>600</v>
      </c>
      <c r="E48" s="83">
        <v>0</v>
      </c>
      <c r="F48" s="83"/>
    </row>
    <row r="49" spans="1:6" x14ac:dyDescent="0.2">
      <c r="A49" s="50" t="s">
        <v>144</v>
      </c>
      <c r="B49" s="51" t="s">
        <v>145</v>
      </c>
      <c r="C49" s="81">
        <f>C50+C52</f>
        <v>4400</v>
      </c>
      <c r="D49" s="81">
        <f>D50+D52</f>
        <v>4400</v>
      </c>
      <c r="E49" s="81">
        <f>E50+E52</f>
        <v>2339.6899999999996</v>
      </c>
      <c r="F49" s="80">
        <f>(E49*100)/D49</f>
        <v>53.174772727272725</v>
      </c>
    </row>
    <row r="50" spans="1:6" x14ac:dyDescent="0.2">
      <c r="A50" s="52" t="s">
        <v>146</v>
      </c>
      <c r="B50" s="53" t="s">
        <v>147</v>
      </c>
      <c r="C50" s="82">
        <f>C51</f>
        <v>2000</v>
      </c>
      <c r="D50" s="82">
        <f>D51</f>
        <v>2000</v>
      </c>
      <c r="E50" s="82">
        <f>E51</f>
        <v>622.5</v>
      </c>
      <c r="F50" s="82">
        <f>(E50*100)/D50</f>
        <v>31.125</v>
      </c>
    </row>
    <row r="51" spans="1:6" ht="25.5" x14ac:dyDescent="0.2">
      <c r="A51" s="54" t="s">
        <v>148</v>
      </c>
      <c r="B51" s="55" t="s">
        <v>149</v>
      </c>
      <c r="C51" s="83">
        <v>2000</v>
      </c>
      <c r="D51" s="83">
        <v>2000</v>
      </c>
      <c r="E51" s="83">
        <v>622.5</v>
      </c>
      <c r="F51" s="83"/>
    </row>
    <row r="52" spans="1:6" x14ac:dyDescent="0.2">
      <c r="A52" s="52" t="s">
        <v>150</v>
      </c>
      <c r="B52" s="53" t="s">
        <v>151</v>
      </c>
      <c r="C52" s="82">
        <f>C53+C54</f>
        <v>2400</v>
      </c>
      <c r="D52" s="82">
        <f>D53+D54</f>
        <v>2400</v>
      </c>
      <c r="E52" s="82">
        <f>E53+E54</f>
        <v>1717.1899999999998</v>
      </c>
      <c r="F52" s="82">
        <f>(E52*100)/D52</f>
        <v>71.549583333333331</v>
      </c>
    </row>
    <row r="53" spans="1:6" x14ac:dyDescent="0.2">
      <c r="A53" s="54" t="s">
        <v>152</v>
      </c>
      <c r="B53" s="55" t="s">
        <v>153</v>
      </c>
      <c r="C53" s="83">
        <v>2300</v>
      </c>
      <c r="D53" s="83">
        <v>2300</v>
      </c>
      <c r="E53" s="83">
        <v>1698.07</v>
      </c>
      <c r="F53" s="83"/>
    </row>
    <row r="54" spans="1:6" x14ac:dyDescent="0.2">
      <c r="A54" s="54" t="s">
        <v>154</v>
      </c>
      <c r="B54" s="55" t="s">
        <v>155</v>
      </c>
      <c r="C54" s="83">
        <v>100</v>
      </c>
      <c r="D54" s="83">
        <v>100</v>
      </c>
      <c r="E54" s="83">
        <v>19.12</v>
      </c>
      <c r="F54" s="83"/>
    </row>
    <row r="55" spans="1:6" x14ac:dyDescent="0.2">
      <c r="A55" s="48" t="s">
        <v>156</v>
      </c>
      <c r="B55" s="49" t="s">
        <v>157</v>
      </c>
      <c r="C55" s="79">
        <f>C56+C61</f>
        <v>80000</v>
      </c>
      <c r="D55" s="79">
        <f>D56+D61</f>
        <v>80000</v>
      </c>
      <c r="E55" s="79">
        <f>E56+E61</f>
        <v>7759.71</v>
      </c>
      <c r="F55" s="80">
        <f>(E55*100)/D55</f>
        <v>9.6996374999999997</v>
      </c>
    </row>
    <row r="56" spans="1:6" x14ac:dyDescent="0.2">
      <c r="A56" s="50" t="s">
        <v>158</v>
      </c>
      <c r="B56" s="51" t="s">
        <v>159</v>
      </c>
      <c r="C56" s="81">
        <f>C57+C59</f>
        <v>15000</v>
      </c>
      <c r="D56" s="81">
        <f>D57+D59</f>
        <v>15000</v>
      </c>
      <c r="E56" s="81">
        <f>E57+E59</f>
        <v>4759.71</v>
      </c>
      <c r="F56" s="80">
        <f>(E56*100)/D56</f>
        <v>31.731400000000001</v>
      </c>
    </row>
    <row r="57" spans="1:6" x14ac:dyDescent="0.2">
      <c r="A57" s="52" t="s">
        <v>160</v>
      </c>
      <c r="B57" s="53" t="s">
        <v>161</v>
      </c>
      <c r="C57" s="82">
        <f>C58</f>
        <v>5000</v>
      </c>
      <c r="D57" s="82">
        <f>D58</f>
        <v>5000</v>
      </c>
      <c r="E57" s="82">
        <f>E58</f>
        <v>653.49</v>
      </c>
      <c r="F57" s="82">
        <f>(E57*100)/D57</f>
        <v>13.069800000000001</v>
      </c>
    </row>
    <row r="58" spans="1:6" x14ac:dyDescent="0.2">
      <c r="A58" s="54" t="s">
        <v>162</v>
      </c>
      <c r="B58" s="55" t="s">
        <v>163</v>
      </c>
      <c r="C58" s="83">
        <v>5000</v>
      </c>
      <c r="D58" s="83">
        <v>5000</v>
      </c>
      <c r="E58" s="83">
        <v>653.49</v>
      </c>
      <c r="F58" s="83"/>
    </row>
    <row r="59" spans="1:6" x14ac:dyDescent="0.2">
      <c r="A59" s="52" t="s">
        <v>164</v>
      </c>
      <c r="B59" s="53" t="s">
        <v>165</v>
      </c>
      <c r="C59" s="82">
        <f>C60</f>
        <v>10000</v>
      </c>
      <c r="D59" s="82">
        <f>D60</f>
        <v>10000</v>
      </c>
      <c r="E59" s="82">
        <f>E60</f>
        <v>4106.22</v>
      </c>
      <c r="F59" s="82">
        <f>(E59*100)/D59</f>
        <v>41.062199999999997</v>
      </c>
    </row>
    <row r="60" spans="1:6" x14ac:dyDescent="0.2">
      <c r="A60" s="54" t="s">
        <v>166</v>
      </c>
      <c r="B60" s="55" t="s">
        <v>167</v>
      </c>
      <c r="C60" s="83">
        <v>10000</v>
      </c>
      <c r="D60" s="83">
        <v>10000</v>
      </c>
      <c r="E60" s="83">
        <v>4106.22</v>
      </c>
      <c r="F60" s="83"/>
    </row>
    <row r="61" spans="1:6" x14ac:dyDescent="0.2">
      <c r="A61" s="50" t="s">
        <v>168</v>
      </c>
      <c r="B61" s="51" t="s">
        <v>169</v>
      </c>
      <c r="C61" s="81">
        <f t="shared" ref="C61:E62" si="0">C62</f>
        <v>65000</v>
      </c>
      <c r="D61" s="81">
        <f t="shared" si="0"/>
        <v>65000</v>
      </c>
      <c r="E61" s="81">
        <f t="shared" si="0"/>
        <v>3000</v>
      </c>
      <c r="F61" s="80">
        <f>(E61*100)/D61</f>
        <v>4.615384615384615</v>
      </c>
    </row>
    <row r="62" spans="1:6" ht="25.5" x14ac:dyDescent="0.2">
      <c r="A62" s="52" t="s">
        <v>170</v>
      </c>
      <c r="B62" s="53" t="s">
        <v>171</v>
      </c>
      <c r="C62" s="82">
        <f t="shared" si="0"/>
        <v>65000</v>
      </c>
      <c r="D62" s="82">
        <f t="shared" si="0"/>
        <v>65000</v>
      </c>
      <c r="E62" s="82">
        <f t="shared" si="0"/>
        <v>3000</v>
      </c>
      <c r="F62" s="82">
        <f>(E62*100)/D62</f>
        <v>4.615384615384615</v>
      </c>
    </row>
    <row r="63" spans="1:6" x14ac:dyDescent="0.2">
      <c r="A63" s="54" t="s">
        <v>172</v>
      </c>
      <c r="B63" s="55" t="s">
        <v>171</v>
      </c>
      <c r="C63" s="83">
        <v>65000</v>
      </c>
      <c r="D63" s="83">
        <v>65000</v>
      </c>
      <c r="E63" s="83">
        <v>3000</v>
      </c>
      <c r="F63" s="83"/>
    </row>
    <row r="64" spans="1:6" x14ac:dyDescent="0.2">
      <c r="A64" s="48" t="s">
        <v>50</v>
      </c>
      <c r="B64" s="49" t="s">
        <v>51</v>
      </c>
      <c r="C64" s="79">
        <f t="shared" ref="C64:E65" si="1">C65</f>
        <v>4080770</v>
      </c>
      <c r="D64" s="79">
        <f t="shared" si="1"/>
        <v>4080770</v>
      </c>
      <c r="E64" s="79">
        <f t="shared" si="1"/>
        <v>1999473.18</v>
      </c>
      <c r="F64" s="80">
        <f>(E64*100)/D64</f>
        <v>48.997448520744861</v>
      </c>
    </row>
    <row r="65" spans="1:6" x14ac:dyDescent="0.2">
      <c r="A65" s="50" t="s">
        <v>64</v>
      </c>
      <c r="B65" s="51" t="s">
        <v>65</v>
      </c>
      <c r="C65" s="81">
        <f t="shared" si="1"/>
        <v>4080770</v>
      </c>
      <c r="D65" s="81">
        <f t="shared" si="1"/>
        <v>4080770</v>
      </c>
      <c r="E65" s="81">
        <f t="shared" si="1"/>
        <v>1999473.18</v>
      </c>
      <c r="F65" s="80">
        <f>(E65*100)/D65</f>
        <v>48.997448520744861</v>
      </c>
    </row>
    <row r="66" spans="1:6" ht="25.5" x14ac:dyDescent="0.2">
      <c r="A66" s="52" t="s">
        <v>66</v>
      </c>
      <c r="B66" s="53" t="s">
        <v>67</v>
      </c>
      <c r="C66" s="82">
        <f>C67+C68</f>
        <v>4080770</v>
      </c>
      <c r="D66" s="82">
        <f>D67+D68</f>
        <v>4080770</v>
      </c>
      <c r="E66" s="82">
        <f>E67+E68</f>
        <v>1999473.18</v>
      </c>
      <c r="F66" s="82">
        <f>(E66*100)/D66</f>
        <v>48.997448520744861</v>
      </c>
    </row>
    <row r="67" spans="1:6" x14ac:dyDescent="0.2">
      <c r="A67" s="54" t="s">
        <v>68</v>
      </c>
      <c r="B67" s="55" t="s">
        <v>69</v>
      </c>
      <c r="C67" s="83">
        <v>4000770</v>
      </c>
      <c r="D67" s="83">
        <v>4000770</v>
      </c>
      <c r="E67" s="83">
        <v>1991713.47</v>
      </c>
      <c r="F67" s="83"/>
    </row>
    <row r="68" spans="1:6" ht="25.5" x14ac:dyDescent="0.2">
      <c r="A68" s="54" t="s">
        <v>70</v>
      </c>
      <c r="B68" s="55" t="s">
        <v>71</v>
      </c>
      <c r="C68" s="83">
        <v>80000</v>
      </c>
      <c r="D68" s="83">
        <v>80000</v>
      </c>
      <c r="E68" s="83">
        <v>7759.71</v>
      </c>
      <c r="F68" s="83"/>
    </row>
    <row r="69" spans="1:6" x14ac:dyDescent="0.2">
      <c r="A69" s="47" t="s">
        <v>185</v>
      </c>
      <c r="B69" s="47" t="s">
        <v>193</v>
      </c>
      <c r="C69" s="77"/>
      <c r="D69" s="77"/>
      <c r="E69" s="77"/>
      <c r="F69" s="78" t="e">
        <f>(E69*100)/D69</f>
        <v>#DIV/0!</v>
      </c>
    </row>
    <row r="70" spans="1:6" x14ac:dyDescent="0.2">
      <c r="A70" s="48" t="s">
        <v>156</v>
      </c>
      <c r="B70" s="49" t="s">
        <v>157</v>
      </c>
      <c r="C70" s="79">
        <f t="shared" ref="C70:E72" si="2">C71</f>
        <v>1000</v>
      </c>
      <c r="D70" s="79">
        <f t="shared" si="2"/>
        <v>1000</v>
      </c>
      <c r="E70" s="79">
        <f t="shared" si="2"/>
        <v>0</v>
      </c>
      <c r="F70" s="80">
        <f>(E70*100)/D70</f>
        <v>0</v>
      </c>
    </row>
    <row r="71" spans="1:6" x14ac:dyDescent="0.2">
      <c r="A71" s="50" t="s">
        <v>158</v>
      </c>
      <c r="B71" s="51" t="s">
        <v>159</v>
      </c>
      <c r="C71" s="81">
        <f t="shared" si="2"/>
        <v>1000</v>
      </c>
      <c r="D71" s="81">
        <f t="shared" si="2"/>
        <v>1000</v>
      </c>
      <c r="E71" s="81">
        <f t="shared" si="2"/>
        <v>0</v>
      </c>
      <c r="F71" s="80">
        <f>(E71*100)/D71</f>
        <v>0</v>
      </c>
    </row>
    <row r="72" spans="1:6" x14ac:dyDescent="0.2">
      <c r="A72" s="52" t="s">
        <v>160</v>
      </c>
      <c r="B72" s="53" t="s">
        <v>161</v>
      </c>
      <c r="C72" s="82">
        <f t="shared" si="2"/>
        <v>1000</v>
      </c>
      <c r="D72" s="82">
        <f t="shared" si="2"/>
        <v>1000</v>
      </c>
      <c r="E72" s="82">
        <f t="shared" si="2"/>
        <v>0</v>
      </c>
      <c r="F72" s="82">
        <f>(E72*100)/D72</f>
        <v>0</v>
      </c>
    </row>
    <row r="73" spans="1:6" x14ac:dyDescent="0.2">
      <c r="A73" s="54" t="s">
        <v>162</v>
      </c>
      <c r="B73" s="55" t="s">
        <v>163</v>
      </c>
      <c r="C73" s="83">
        <v>1000</v>
      </c>
      <c r="D73" s="83">
        <v>1000</v>
      </c>
      <c r="E73" s="83">
        <v>0</v>
      </c>
      <c r="F73" s="83"/>
    </row>
    <row r="74" spans="1:6" x14ac:dyDescent="0.2">
      <c r="A74" s="48" t="s">
        <v>50</v>
      </c>
      <c r="B74" s="49" t="s">
        <v>51</v>
      </c>
      <c r="C74" s="79">
        <f t="shared" ref="C74:E76" si="3">C75</f>
        <v>1000</v>
      </c>
      <c r="D74" s="79">
        <f t="shared" si="3"/>
        <v>1000</v>
      </c>
      <c r="E74" s="79">
        <f t="shared" si="3"/>
        <v>110.74</v>
      </c>
      <c r="F74" s="80">
        <f>(E74*100)/D74</f>
        <v>11.074</v>
      </c>
    </row>
    <row r="75" spans="1:6" x14ac:dyDescent="0.2">
      <c r="A75" s="50" t="s">
        <v>58</v>
      </c>
      <c r="B75" s="51" t="s">
        <v>59</v>
      </c>
      <c r="C75" s="81">
        <f t="shared" si="3"/>
        <v>1000</v>
      </c>
      <c r="D75" s="81">
        <f t="shared" si="3"/>
        <v>1000</v>
      </c>
      <c r="E75" s="81">
        <f t="shared" si="3"/>
        <v>110.74</v>
      </c>
      <c r="F75" s="80">
        <f>(E75*100)/D75</f>
        <v>11.074</v>
      </c>
    </row>
    <row r="76" spans="1:6" x14ac:dyDescent="0.2">
      <c r="A76" s="52" t="s">
        <v>60</v>
      </c>
      <c r="B76" s="53" t="s">
        <v>61</v>
      </c>
      <c r="C76" s="82">
        <f t="shared" si="3"/>
        <v>1000</v>
      </c>
      <c r="D76" s="82">
        <f t="shared" si="3"/>
        <v>1000</v>
      </c>
      <c r="E76" s="82">
        <f t="shared" si="3"/>
        <v>110.74</v>
      </c>
      <c r="F76" s="82">
        <f>(E76*100)/D76</f>
        <v>11.074</v>
      </c>
    </row>
    <row r="77" spans="1:6" x14ac:dyDescent="0.2">
      <c r="A77" s="54" t="s">
        <v>62</v>
      </c>
      <c r="B77" s="55" t="s">
        <v>63</v>
      </c>
      <c r="C77" s="83">
        <v>1000</v>
      </c>
      <c r="D77" s="83">
        <v>1000</v>
      </c>
      <c r="E77" s="83">
        <v>110.74</v>
      </c>
      <c r="F77" s="83"/>
    </row>
    <row r="78" spans="1:6" x14ac:dyDescent="0.2">
      <c r="A78" s="47" t="s">
        <v>74</v>
      </c>
      <c r="B78" s="47" t="s">
        <v>194</v>
      </c>
      <c r="C78" s="77"/>
      <c r="D78" s="77"/>
      <c r="E78" s="77"/>
      <c r="F78" s="78" t="e">
        <f>(E78*100)/D78</f>
        <v>#DIV/0!</v>
      </c>
    </row>
    <row r="79" spans="1:6" x14ac:dyDescent="0.2">
      <c r="A79" s="48" t="s">
        <v>50</v>
      </c>
      <c r="B79" s="49" t="s">
        <v>51</v>
      </c>
      <c r="C79" s="79">
        <f t="shared" ref="C79:E81" si="4">C80</f>
        <v>0</v>
      </c>
      <c r="D79" s="79">
        <f t="shared" si="4"/>
        <v>0</v>
      </c>
      <c r="E79" s="79">
        <f t="shared" si="4"/>
        <v>0</v>
      </c>
      <c r="F79" s="80" t="e">
        <f>(E79*100)/D79</f>
        <v>#DIV/0!</v>
      </c>
    </row>
    <row r="80" spans="1:6" x14ac:dyDescent="0.2">
      <c r="A80" s="50" t="s">
        <v>196</v>
      </c>
      <c r="B80" s="51" t="s">
        <v>197</v>
      </c>
      <c r="C80" s="81">
        <f t="shared" si="4"/>
        <v>0</v>
      </c>
      <c r="D80" s="81">
        <f t="shared" si="4"/>
        <v>0</v>
      </c>
      <c r="E80" s="81">
        <f t="shared" si="4"/>
        <v>0</v>
      </c>
      <c r="F80" s="80" t="e">
        <f>(E80*100)/D80</f>
        <v>#DIV/0!</v>
      </c>
    </row>
    <row r="81" spans="1:6" x14ac:dyDescent="0.2">
      <c r="A81" s="52" t="s">
        <v>198</v>
      </c>
      <c r="B81" s="53" t="s">
        <v>199</v>
      </c>
      <c r="C81" s="82">
        <f t="shared" si="4"/>
        <v>0</v>
      </c>
      <c r="D81" s="82">
        <f t="shared" si="4"/>
        <v>0</v>
      </c>
      <c r="E81" s="82">
        <f t="shared" si="4"/>
        <v>0</v>
      </c>
      <c r="F81" s="82" t="e">
        <f>(E81*100)/D81</f>
        <v>#DIV/0!</v>
      </c>
    </row>
    <row r="82" spans="1:6" x14ac:dyDescent="0.2">
      <c r="A82" s="54" t="s">
        <v>200</v>
      </c>
      <c r="B82" s="55" t="s">
        <v>201</v>
      </c>
      <c r="C82" s="83">
        <v>0</v>
      </c>
      <c r="D82" s="83">
        <v>0</v>
      </c>
      <c r="E82" s="83">
        <v>0</v>
      </c>
      <c r="F82" s="83"/>
    </row>
    <row r="83" spans="1:6" x14ac:dyDescent="0.2">
      <c r="A83" s="47" t="s">
        <v>186</v>
      </c>
      <c r="B83" s="47" t="s">
        <v>195</v>
      </c>
      <c r="C83" s="77"/>
      <c r="D83" s="77"/>
      <c r="E83" s="77"/>
      <c r="F83" s="78" t="e">
        <f>(E83*100)/D83</f>
        <v>#DIV/0!</v>
      </c>
    </row>
    <row r="84" spans="1:6" x14ac:dyDescent="0.2">
      <c r="A84" s="48" t="s">
        <v>72</v>
      </c>
      <c r="B84" s="49" t="s">
        <v>73</v>
      </c>
      <c r="C84" s="79">
        <f>C85</f>
        <v>42500</v>
      </c>
      <c r="D84" s="79">
        <f>D85</f>
        <v>42500</v>
      </c>
      <c r="E84" s="79">
        <f>E85</f>
        <v>11643.400000000001</v>
      </c>
      <c r="F84" s="80">
        <f>(E84*100)/D84</f>
        <v>27.396235294117648</v>
      </c>
    </row>
    <row r="85" spans="1:6" x14ac:dyDescent="0.2">
      <c r="A85" s="50" t="s">
        <v>89</v>
      </c>
      <c r="B85" s="51" t="s">
        <v>90</v>
      </c>
      <c r="C85" s="81">
        <f>C86+C88+C90</f>
        <v>42500</v>
      </c>
      <c r="D85" s="81">
        <f>D86+D88+D90</f>
        <v>42500</v>
      </c>
      <c r="E85" s="81">
        <f>E86+E88+E90</f>
        <v>11643.400000000001</v>
      </c>
      <c r="F85" s="80">
        <f>(E85*100)/D85</f>
        <v>27.396235294117648</v>
      </c>
    </row>
    <row r="86" spans="1:6" x14ac:dyDescent="0.2">
      <c r="A86" s="52" t="s">
        <v>99</v>
      </c>
      <c r="B86" s="53" t="s">
        <v>100</v>
      </c>
      <c r="C86" s="82">
        <f>C87</f>
        <v>4000</v>
      </c>
      <c r="D86" s="82">
        <f>D87</f>
        <v>4000</v>
      </c>
      <c r="E86" s="82">
        <f>E87</f>
        <v>554.13</v>
      </c>
      <c r="F86" s="82">
        <f>(E86*100)/D86</f>
        <v>13.853249999999999</v>
      </c>
    </row>
    <row r="87" spans="1:6" x14ac:dyDescent="0.2">
      <c r="A87" s="54" t="s">
        <v>101</v>
      </c>
      <c r="B87" s="55" t="s">
        <v>102</v>
      </c>
      <c r="C87" s="83">
        <v>4000</v>
      </c>
      <c r="D87" s="83">
        <v>4000</v>
      </c>
      <c r="E87" s="83">
        <v>554.13</v>
      </c>
      <c r="F87" s="83"/>
    </row>
    <row r="88" spans="1:6" x14ac:dyDescent="0.2">
      <c r="A88" s="52" t="s">
        <v>109</v>
      </c>
      <c r="B88" s="53" t="s">
        <v>110</v>
      </c>
      <c r="C88" s="82">
        <f>C89</f>
        <v>10000</v>
      </c>
      <c r="D88" s="82">
        <f>D89</f>
        <v>10000</v>
      </c>
      <c r="E88" s="82">
        <f>E89</f>
        <v>2711.16</v>
      </c>
      <c r="F88" s="82">
        <f>(E88*100)/D88</f>
        <v>27.111599999999999</v>
      </c>
    </row>
    <row r="89" spans="1:6" x14ac:dyDescent="0.2">
      <c r="A89" s="54" t="s">
        <v>111</v>
      </c>
      <c r="B89" s="55" t="s">
        <v>112</v>
      </c>
      <c r="C89" s="83">
        <v>10000</v>
      </c>
      <c r="D89" s="83">
        <v>10000</v>
      </c>
      <c r="E89" s="83">
        <v>2711.16</v>
      </c>
      <c r="F89" s="83"/>
    </row>
    <row r="90" spans="1:6" x14ac:dyDescent="0.2">
      <c r="A90" s="52" t="s">
        <v>133</v>
      </c>
      <c r="B90" s="53" t="s">
        <v>134</v>
      </c>
      <c r="C90" s="82">
        <f>C91</f>
        <v>28500</v>
      </c>
      <c r="D90" s="82">
        <f>D91</f>
        <v>28500</v>
      </c>
      <c r="E90" s="82">
        <f>E91</f>
        <v>8378.11</v>
      </c>
      <c r="F90" s="82">
        <f>(E90*100)/D90</f>
        <v>29.396877192982455</v>
      </c>
    </row>
    <row r="91" spans="1:6" x14ac:dyDescent="0.2">
      <c r="A91" s="54" t="s">
        <v>135</v>
      </c>
      <c r="B91" s="55" t="s">
        <v>136</v>
      </c>
      <c r="C91" s="83">
        <v>28500</v>
      </c>
      <c r="D91" s="83">
        <v>28500</v>
      </c>
      <c r="E91" s="83">
        <v>8378.11</v>
      </c>
      <c r="F91" s="83"/>
    </row>
    <row r="92" spans="1:6" x14ac:dyDescent="0.2">
      <c r="A92" s="48" t="s">
        <v>50</v>
      </c>
      <c r="B92" s="49" t="s">
        <v>51</v>
      </c>
      <c r="C92" s="79">
        <f t="shared" ref="C92:E94" si="5">C93</f>
        <v>42500</v>
      </c>
      <c r="D92" s="79">
        <f t="shared" si="5"/>
        <v>42500</v>
      </c>
      <c r="E92" s="79">
        <f t="shared" si="5"/>
        <v>13361.54</v>
      </c>
      <c r="F92" s="80">
        <f>(E92*100)/D92</f>
        <v>31.438917647058823</v>
      </c>
    </row>
    <row r="93" spans="1:6" x14ac:dyDescent="0.2">
      <c r="A93" s="50" t="s">
        <v>52</v>
      </c>
      <c r="B93" s="51" t="s">
        <v>53</v>
      </c>
      <c r="C93" s="81">
        <f t="shared" si="5"/>
        <v>42500</v>
      </c>
      <c r="D93" s="81">
        <f t="shared" si="5"/>
        <v>42500</v>
      </c>
      <c r="E93" s="81">
        <f t="shared" si="5"/>
        <v>13361.54</v>
      </c>
      <c r="F93" s="80">
        <f>(E93*100)/D93</f>
        <v>31.438917647058823</v>
      </c>
    </row>
    <row r="94" spans="1:6" ht="25.5" x14ac:dyDescent="0.2">
      <c r="A94" s="52" t="s">
        <v>54</v>
      </c>
      <c r="B94" s="53" t="s">
        <v>55</v>
      </c>
      <c r="C94" s="82">
        <f t="shared" si="5"/>
        <v>42500</v>
      </c>
      <c r="D94" s="82">
        <f t="shared" si="5"/>
        <v>42500</v>
      </c>
      <c r="E94" s="82">
        <f t="shared" si="5"/>
        <v>13361.54</v>
      </c>
      <c r="F94" s="82">
        <f>(E94*100)/D94</f>
        <v>31.438917647058823</v>
      </c>
    </row>
    <row r="95" spans="1:6" ht="25.5" x14ac:dyDescent="0.2">
      <c r="A95" s="54" t="s">
        <v>56</v>
      </c>
      <c r="B95" s="55" t="s">
        <v>57</v>
      </c>
      <c r="C95" s="83">
        <v>42500</v>
      </c>
      <c r="D95" s="83">
        <v>42500</v>
      </c>
      <c r="E95" s="83">
        <v>13361.54</v>
      </c>
      <c r="F95" s="83"/>
    </row>
    <row r="96" spans="1:6" x14ac:dyDescent="0.2">
      <c r="A96" s="47" t="s">
        <v>187</v>
      </c>
      <c r="B96" s="47" t="s">
        <v>202</v>
      </c>
      <c r="C96" s="77"/>
      <c r="D96" s="77"/>
      <c r="E96" s="77"/>
      <c r="F96" s="78" t="e">
        <f>(E96*100)/D96</f>
        <v>#DIV/0!</v>
      </c>
    </row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="56" customFormat="1" x14ac:dyDescent="0.2"/>
    <row r="1202" s="56" customFormat="1" x14ac:dyDescent="0.2"/>
    <row r="1203" s="56" customFormat="1" x14ac:dyDescent="0.2"/>
    <row r="1204" s="56" customFormat="1" x14ac:dyDescent="0.2"/>
    <row r="1205" s="56" customFormat="1" x14ac:dyDescent="0.2"/>
    <row r="1206" s="56" customFormat="1" x14ac:dyDescent="0.2"/>
    <row r="1207" s="56" customFormat="1" x14ac:dyDescent="0.2"/>
    <row r="1208" s="56" customFormat="1" x14ac:dyDescent="0.2"/>
    <row r="1209" s="56" customFormat="1" x14ac:dyDescent="0.2"/>
    <row r="1210" s="56" customFormat="1" x14ac:dyDescent="0.2"/>
    <row r="1211" s="56" customFormat="1" x14ac:dyDescent="0.2"/>
    <row r="1212" s="56" customFormat="1" x14ac:dyDescent="0.2"/>
    <row r="1213" s="56" customFormat="1" x14ac:dyDescent="0.2"/>
    <row r="1214" s="56" customFormat="1" x14ac:dyDescent="0.2"/>
    <row r="1215" s="56" customFormat="1" x14ac:dyDescent="0.2"/>
    <row r="1216" s="56" customFormat="1" x14ac:dyDescent="0.2"/>
    <row r="1217" s="56" customFormat="1" x14ac:dyDescent="0.2"/>
    <row r="1218" s="56" customFormat="1" x14ac:dyDescent="0.2"/>
    <row r="1219" s="56" customFormat="1" x14ac:dyDescent="0.2"/>
    <row r="1220" s="56" customFormat="1" x14ac:dyDescent="0.2"/>
    <row r="1221" s="56" customFormat="1" x14ac:dyDescent="0.2"/>
    <row r="1222" s="56" customFormat="1" x14ac:dyDescent="0.2"/>
    <row r="1223" s="56" customFormat="1" x14ac:dyDescent="0.2"/>
    <row r="1224" s="56" customFormat="1" x14ac:dyDescent="0.2"/>
    <row r="1225" s="56" customFormat="1" x14ac:dyDescent="0.2"/>
    <row r="1226" s="56" customFormat="1" x14ac:dyDescent="0.2"/>
    <row r="1227" s="56" customFormat="1" x14ac:dyDescent="0.2"/>
    <row r="1228" s="56" customFormat="1" x14ac:dyDescent="0.2"/>
    <row r="1229" s="56" customFormat="1" x14ac:dyDescent="0.2"/>
    <row r="1230" s="56" customFormat="1" x14ac:dyDescent="0.2"/>
    <row r="1231" s="56" customFormat="1" x14ac:dyDescent="0.2"/>
    <row r="1232" s="56" customFormat="1" x14ac:dyDescent="0.2"/>
    <row r="1233" spans="1:3" s="56" customFormat="1" x14ac:dyDescent="0.2"/>
    <row r="1234" spans="1:3" s="56" customFormat="1" x14ac:dyDescent="0.2"/>
    <row r="1235" spans="1:3" s="56" customFormat="1" x14ac:dyDescent="0.2"/>
    <row r="1236" spans="1:3" s="56" customFormat="1" x14ac:dyDescent="0.2"/>
    <row r="1237" spans="1:3" x14ac:dyDescent="0.2">
      <c r="A1237" s="56"/>
      <c r="B1237" s="56"/>
      <c r="C1237" s="56"/>
    </row>
    <row r="1238" spans="1:3" x14ac:dyDescent="0.2">
      <c r="A1238" s="56"/>
      <c r="B1238" s="56"/>
      <c r="C1238" s="56"/>
    </row>
    <row r="1239" spans="1:3" x14ac:dyDescent="0.2">
      <c r="A1239" s="56"/>
      <c r="B1239" s="56"/>
      <c r="C1239" s="56"/>
    </row>
    <row r="1240" spans="1:3" x14ac:dyDescent="0.2">
      <c r="A1240" s="56"/>
      <c r="B1240" s="56"/>
      <c r="C1240" s="56"/>
    </row>
    <row r="1241" spans="1:3" x14ac:dyDescent="0.2">
      <c r="A1241" s="56"/>
      <c r="B1241" s="56"/>
      <c r="C1241" s="56"/>
    </row>
    <row r="1242" spans="1:3" x14ac:dyDescent="0.2">
      <c r="A1242" s="56"/>
      <c r="B1242" s="56"/>
      <c r="C1242" s="56"/>
    </row>
    <row r="1243" spans="1:3" x14ac:dyDescent="0.2">
      <c r="A1243" s="56"/>
      <c r="B1243" s="56"/>
      <c r="C1243" s="56"/>
    </row>
    <row r="1244" spans="1:3" x14ac:dyDescent="0.2">
      <c r="A1244" s="56"/>
      <c r="B1244" s="56"/>
      <c r="C1244" s="56"/>
    </row>
    <row r="1245" spans="1:3" x14ac:dyDescent="0.2">
      <c r="A1245" s="56"/>
      <c r="B1245" s="56"/>
      <c r="C1245" s="56"/>
    </row>
    <row r="1246" spans="1:3" x14ac:dyDescent="0.2">
      <c r="A1246" s="56"/>
      <c r="B1246" s="56"/>
      <c r="C1246" s="56"/>
    </row>
    <row r="1247" spans="1:3" x14ac:dyDescent="0.2">
      <c r="A1247" s="56"/>
      <c r="B1247" s="56"/>
      <c r="C1247" s="56"/>
    </row>
    <row r="1248" spans="1:3" x14ac:dyDescent="0.2">
      <c r="A1248" s="56"/>
      <c r="B1248" s="56"/>
      <c r="C1248" s="56"/>
    </row>
    <row r="1249" spans="1:3" x14ac:dyDescent="0.2">
      <c r="A1249" s="56"/>
      <c r="B1249" s="56"/>
      <c r="C1249" s="56"/>
    </row>
    <row r="1250" spans="1:3" x14ac:dyDescent="0.2">
      <c r="A1250" s="56"/>
      <c r="B1250" s="56"/>
      <c r="C1250" s="56"/>
    </row>
    <row r="1251" spans="1:3" x14ac:dyDescent="0.2">
      <c r="A1251" s="56"/>
      <c r="B1251" s="56"/>
      <c r="C1251" s="56"/>
    </row>
    <row r="1252" spans="1:3" x14ac:dyDescent="0.2">
      <c r="A1252" s="56"/>
      <c r="B1252" s="56"/>
      <c r="C1252" s="56"/>
    </row>
    <row r="1253" spans="1:3" x14ac:dyDescent="0.2">
      <c r="A1253" s="56"/>
      <c r="B1253" s="56"/>
      <c r="C1253" s="56"/>
    </row>
    <row r="1254" spans="1:3" x14ac:dyDescent="0.2">
      <c r="A1254" s="56"/>
      <c r="B1254" s="56"/>
      <c r="C1254" s="56"/>
    </row>
    <row r="1255" spans="1:3" x14ac:dyDescent="0.2">
      <c r="A1255" s="56"/>
      <c r="B1255" s="56"/>
      <c r="C1255" s="56"/>
    </row>
    <row r="1256" spans="1:3" x14ac:dyDescent="0.2">
      <c r="A1256" s="56"/>
      <c r="B1256" s="56"/>
      <c r="C1256" s="56"/>
    </row>
    <row r="1257" spans="1:3" x14ac:dyDescent="0.2">
      <c r="A1257" s="56"/>
      <c r="B1257" s="56"/>
      <c r="C1257" s="56"/>
    </row>
    <row r="1258" spans="1:3" x14ac:dyDescent="0.2">
      <c r="A1258" s="56"/>
      <c r="B1258" s="56"/>
      <c r="C1258" s="56"/>
    </row>
    <row r="1259" spans="1:3" x14ac:dyDescent="0.2">
      <c r="A1259" s="56"/>
      <c r="B1259" s="56"/>
      <c r="C1259" s="56"/>
    </row>
    <row r="1260" spans="1:3" x14ac:dyDescent="0.2">
      <c r="A1260" s="56"/>
      <c r="B1260" s="56"/>
      <c r="C1260" s="56"/>
    </row>
    <row r="1261" spans="1:3" x14ac:dyDescent="0.2">
      <c r="A1261" s="56"/>
      <c r="B1261" s="56"/>
      <c r="C1261" s="56"/>
    </row>
    <row r="1262" spans="1:3" x14ac:dyDescent="0.2">
      <c r="A1262" s="56"/>
      <c r="B1262" s="56"/>
      <c r="C1262" s="56"/>
    </row>
    <row r="1263" spans="1:3" x14ac:dyDescent="0.2">
      <c r="A1263" s="56"/>
      <c r="B1263" s="56"/>
      <c r="C1263" s="56"/>
    </row>
    <row r="1264" spans="1:3" x14ac:dyDescent="0.2">
      <c r="A1264" s="56"/>
      <c r="B1264" s="56"/>
      <c r="C1264" s="56"/>
    </row>
    <row r="1265" spans="1:3" x14ac:dyDescent="0.2">
      <c r="A1265" s="56"/>
      <c r="B1265" s="56"/>
      <c r="C1265" s="56"/>
    </row>
    <row r="1266" spans="1:3" x14ac:dyDescent="0.2">
      <c r="A1266" s="56"/>
      <c r="B1266" s="56"/>
      <c r="C1266" s="56"/>
    </row>
    <row r="1267" spans="1:3" x14ac:dyDescent="0.2">
      <c r="A1267" s="56"/>
      <c r="B1267" s="56"/>
      <c r="C1267" s="56"/>
    </row>
    <row r="1268" spans="1:3" x14ac:dyDescent="0.2">
      <c r="A1268" s="56"/>
      <c r="B1268" s="56"/>
      <c r="C1268" s="56"/>
    </row>
    <row r="1269" spans="1:3" x14ac:dyDescent="0.2">
      <c r="A1269" s="56"/>
      <c r="B1269" s="56"/>
      <c r="C1269" s="56"/>
    </row>
    <row r="1270" spans="1:3" x14ac:dyDescent="0.2">
      <c r="A1270" s="56"/>
      <c r="B1270" s="56"/>
      <c r="C1270" s="56"/>
    </row>
    <row r="1271" spans="1:3" x14ac:dyDescent="0.2">
      <c r="A1271" s="56"/>
      <c r="B1271" s="56"/>
      <c r="C1271" s="56"/>
    </row>
    <row r="1272" spans="1:3" x14ac:dyDescent="0.2">
      <c r="A1272" s="56"/>
      <c r="B1272" s="56"/>
      <c r="C1272" s="56"/>
    </row>
    <row r="1273" spans="1:3" x14ac:dyDescent="0.2">
      <c r="A1273" s="56"/>
      <c r="B1273" s="56"/>
      <c r="C1273" s="56"/>
    </row>
    <row r="1274" spans="1:3" x14ac:dyDescent="0.2">
      <c r="A1274" s="39"/>
      <c r="B1274" s="39"/>
      <c r="C1274" s="39"/>
    </row>
    <row r="1275" spans="1:3" x14ac:dyDescent="0.2">
      <c r="A1275" s="39"/>
      <c r="B1275" s="39"/>
      <c r="C1275" s="39"/>
    </row>
    <row r="1276" spans="1:3" x14ac:dyDescent="0.2">
      <c r="A1276" s="39"/>
      <c r="B1276" s="39"/>
      <c r="C1276" s="39"/>
    </row>
    <row r="1277" spans="1:3" x14ac:dyDescent="0.2">
      <c r="A1277" s="39"/>
      <c r="B1277" s="39"/>
      <c r="C1277" s="39"/>
    </row>
    <row r="1278" spans="1:3" x14ac:dyDescent="0.2">
      <c r="A1278" s="39"/>
      <c r="B1278" s="39"/>
      <c r="C1278" s="39"/>
    </row>
    <row r="1279" spans="1:3" x14ac:dyDescent="0.2">
      <c r="A1279" s="39"/>
      <c r="B1279" s="39"/>
      <c r="C1279" s="39"/>
    </row>
    <row r="1280" spans="1:3" x14ac:dyDescent="0.2">
      <c r="A1280" s="39"/>
      <c r="B1280" s="39"/>
      <c r="C1280" s="39"/>
    </row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  <row r="7918" s="39" customFormat="1" x14ac:dyDescent="0.2"/>
    <row r="7919" s="39" customFormat="1" x14ac:dyDescent="0.2"/>
    <row r="7920" s="39" customFormat="1" x14ac:dyDescent="0.2"/>
    <row r="7921" s="39" customFormat="1" x14ac:dyDescent="0.2"/>
    <row r="7922" s="39" customFormat="1" x14ac:dyDescent="0.2"/>
    <row r="7923" s="39" customFormat="1" x14ac:dyDescent="0.2"/>
    <row r="7924" s="39" customFormat="1" x14ac:dyDescent="0.2"/>
    <row r="7925" s="39" customFormat="1" x14ac:dyDescent="0.2"/>
    <row r="7926" s="39" customFormat="1" x14ac:dyDescent="0.2"/>
    <row r="7927" s="39" customFormat="1" x14ac:dyDescent="0.2"/>
    <row r="7928" s="39" customFormat="1" x14ac:dyDescent="0.2"/>
    <row r="7929" s="39" customFormat="1" x14ac:dyDescent="0.2"/>
    <row r="7930" s="39" customFormat="1" x14ac:dyDescent="0.2"/>
    <row r="7931" s="39" customFormat="1" x14ac:dyDescent="0.2"/>
    <row r="7932" s="39" customFormat="1" x14ac:dyDescent="0.2"/>
    <row r="7933" s="39" customFormat="1" x14ac:dyDescent="0.2"/>
    <row r="7934" s="39" customFormat="1" x14ac:dyDescent="0.2"/>
    <row r="7935" s="39" customFormat="1" x14ac:dyDescent="0.2"/>
    <row r="7936" s="39" customFormat="1" x14ac:dyDescent="0.2"/>
    <row r="7937" s="39" customFormat="1" x14ac:dyDescent="0.2"/>
    <row r="7938" s="39" customFormat="1" x14ac:dyDescent="0.2"/>
    <row r="7939" s="39" customFormat="1" x14ac:dyDescent="0.2"/>
    <row r="7940" s="39" customFormat="1" x14ac:dyDescent="0.2"/>
    <row r="7941" s="39" customFormat="1" x14ac:dyDescent="0.2"/>
    <row r="7942" s="39" customFormat="1" x14ac:dyDescent="0.2"/>
    <row r="7943" s="39" customFormat="1" x14ac:dyDescent="0.2"/>
    <row r="7944" s="39" customFormat="1" x14ac:dyDescent="0.2"/>
    <row r="7945" s="39" customFormat="1" x14ac:dyDescent="0.2"/>
    <row r="7946" s="39" customFormat="1" x14ac:dyDescent="0.2"/>
    <row r="7947" s="39" customFormat="1" x14ac:dyDescent="0.2"/>
    <row r="7948" s="39" customFormat="1" x14ac:dyDescent="0.2"/>
    <row r="7949" s="39" customFormat="1" x14ac:dyDescent="0.2"/>
    <row r="7950" s="39" customFormat="1" x14ac:dyDescent="0.2"/>
    <row r="7951" s="39" customFormat="1" x14ac:dyDescent="0.2"/>
    <row r="7952" s="39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Jelena Tonković</cp:lastModifiedBy>
  <cp:lastPrinted>2026-07-08T07:39:45Z</cp:lastPrinted>
  <dcterms:created xsi:type="dcterms:W3CDTF">2022-08-12T12:51:27Z</dcterms:created>
  <dcterms:modified xsi:type="dcterms:W3CDTF">2026-07-08T09:38:29Z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