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ernar1\Desktop\IZVJEŠTAJ O IZVRŠENJU FIN. PLANOVA\Izvještaj o izvršenju financijskih planova za 2026\Polugodišnje izvršenje financijskog plana 30.06.2026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rashoda'!$B$1:$L$70</definedName>
    <definedName name="_xlnm.Print_Area" localSheetId="6">'Posebni dio'!$A$1:$F$99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99" i="15"/>
  <c r="F97" i="15"/>
  <c r="E97" i="15"/>
  <c r="D97" i="15"/>
  <c r="C97" i="15"/>
  <c r="F96" i="15"/>
  <c r="E96" i="15"/>
  <c r="D96" i="15"/>
  <c r="C96" i="15"/>
  <c r="F95" i="15"/>
  <c r="E95" i="15"/>
  <c r="D95" i="15"/>
  <c r="C95" i="15"/>
  <c r="F93" i="15"/>
  <c r="E93" i="15"/>
  <c r="D93" i="15"/>
  <c r="C93" i="15"/>
  <c r="F90" i="15"/>
  <c r="E90" i="15"/>
  <c r="D90" i="15"/>
  <c r="C90" i="15"/>
  <c r="F89" i="15"/>
  <c r="E89" i="15"/>
  <c r="D89" i="15"/>
  <c r="C89" i="15"/>
  <c r="F88" i="15"/>
  <c r="E88" i="15"/>
  <c r="D88" i="15"/>
  <c r="C88" i="15"/>
  <c r="F86" i="15"/>
  <c r="F84" i="15"/>
  <c r="E84" i="15"/>
  <c r="D84" i="15"/>
  <c r="C84" i="15"/>
  <c r="F83" i="15"/>
  <c r="E83" i="15"/>
  <c r="D83" i="15"/>
  <c r="C83" i="15"/>
  <c r="F82" i="15"/>
  <c r="E82" i="15"/>
  <c r="D82" i="15"/>
  <c r="C82" i="15"/>
  <c r="F81" i="15"/>
  <c r="F79" i="15"/>
  <c r="E79" i="15"/>
  <c r="D79" i="15"/>
  <c r="C79" i="15"/>
  <c r="F78" i="15"/>
  <c r="E78" i="15"/>
  <c r="D78" i="15"/>
  <c r="C78" i="15"/>
  <c r="F77" i="15"/>
  <c r="E77" i="15"/>
  <c r="D77" i="15"/>
  <c r="C77" i="15"/>
  <c r="F76" i="15"/>
  <c r="F74" i="15"/>
  <c r="E74" i="15"/>
  <c r="D74" i="15"/>
  <c r="C74" i="15"/>
  <c r="F73" i="15"/>
  <c r="E73" i="15"/>
  <c r="D73" i="15"/>
  <c r="C73" i="15"/>
  <c r="F72" i="15"/>
  <c r="E72" i="15"/>
  <c r="D72" i="15"/>
  <c r="C72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7" i="15"/>
  <c r="F64" i="15"/>
  <c r="E64" i="15"/>
  <c r="D64" i="15"/>
  <c r="C64" i="15"/>
  <c r="F63" i="15"/>
  <c r="E63" i="15"/>
  <c r="D63" i="15"/>
  <c r="C63" i="15"/>
  <c r="F62" i="15"/>
  <c r="E62" i="15"/>
  <c r="D62" i="15"/>
  <c r="C62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5" i="15"/>
  <c r="E55" i="15"/>
  <c r="D55" i="15"/>
  <c r="C55" i="15"/>
  <c r="F53" i="15"/>
  <c r="E53" i="15"/>
  <c r="D53" i="15"/>
  <c r="C53" i="15"/>
  <c r="F52" i="15"/>
  <c r="E52" i="15"/>
  <c r="D52" i="15"/>
  <c r="C52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4" i="15"/>
  <c r="E24" i="15"/>
  <c r="D24" i="15"/>
  <c r="C24" i="15"/>
  <c r="F23" i="15"/>
  <c r="E23" i="15"/>
  <c r="D23" i="15"/>
  <c r="C23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F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9" i="3"/>
  <c r="K69" i="3"/>
  <c r="L68" i="3"/>
  <c r="K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L63" i="3"/>
  <c r="K63" i="3"/>
  <c r="L62" i="3"/>
  <c r="K62" i="3"/>
  <c r="L61" i="3"/>
  <c r="K61" i="3"/>
  <c r="L60" i="3"/>
  <c r="K60" i="3"/>
  <c r="L59" i="3"/>
  <c r="K59" i="3"/>
  <c r="J59" i="3"/>
  <c r="I59" i="3"/>
  <c r="H59" i="3"/>
  <c r="G59" i="3"/>
  <c r="L58" i="3"/>
  <c r="K58" i="3"/>
  <c r="L57" i="3"/>
  <c r="K57" i="3"/>
  <c r="J57" i="3"/>
  <c r="I57" i="3"/>
  <c r="H57" i="3"/>
  <c r="G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J47" i="3"/>
  <c r="I47" i="3"/>
  <c r="H47" i="3"/>
  <c r="G47" i="3"/>
  <c r="L46" i="3"/>
  <c r="K46" i="3"/>
  <c r="L45" i="3"/>
  <c r="K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5" i="3"/>
  <c r="K25" i="3"/>
  <c r="J25" i="3"/>
  <c r="I25" i="3"/>
  <c r="H25" i="3"/>
  <c r="G25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<sst xmlns="http://schemas.openxmlformats.org/spreadsheetml/2006/main" count="424" uniqueCount="202">
  <si>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</si>
  <si>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</si>
  <si>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</si>
  <si>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</si>
  <si>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</si>
  <si>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</si>
  <si>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</si>
  <si>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</si>
  <si>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</si>
  <si>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</si>
  <si>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</si>
  <si>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</si>
  <si>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</si>
  <si>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</si>
  <si>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</si>
  <si>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</si>
  <si>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</si>
  <si>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</si>
  <si>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</si>
  <si>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</si>
  <si>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</si>
  <si>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</si>
  <si>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</si>
  <si>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</si>
  <si>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</si>
  <si>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</si>
  <si>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</si>
  <si>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</si>
  <si>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</si>
  <si>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</si>
  <si>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</si>
  <si>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</si>
  <si>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</si>
  <si>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</si>
  <si>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</si>
  <si>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</si>
  <si>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</si>
  <si>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</si>
  <si>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</si>
  <si>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</si>
  <si>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</si>
  <si>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</si>
  <si>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</si>
  <si>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</si>
  <si>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</si>
  <si>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</si>
  <si>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</si>
  <si>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</si>
  <si>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</si>
  <si>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</si>
  <si>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</si>
  <si>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</si>
  <si>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</si>
  <si>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</si>
  <si>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</si>
  <si>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</si>
  <si>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</si>
  <si>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</si>
  <si>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</si>
  <si>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</si>
  <si>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</si>
  <si>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</si>
  <si>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</si>
  <si>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</si>
  <si>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</si>
  <si>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</si>
  <si>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</si>
  <si>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</si>
  <si>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</si>
  <si>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</si>
  <si>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</si>
  <si>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</si>
  <si>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</si>
  <si>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</si>
  <si>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</si>
  <si>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</si>
  <si>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</si>
  <si>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</si>
  <si>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</si>
  <si>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</si>
  <si>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</si>
  <si>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</si>
  <si>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</si>
  <si>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</si>
  <si>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</si>
  <si>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</si>
  <si>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</si>
  <si>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</si>
  <si>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</si>
  <si>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</si>
  <si>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</si>
  <si>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</si>
  <si>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</si>
  <si>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</si>
  <si>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</si>
  <si>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</si>
  <si>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</si>
  <si>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</si>
  <si>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</si>
  <si>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</si>
  <si>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</si>
  <si>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</si>
  <si>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</si>
  <si>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</si>
  <si>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</si>
  <si>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</si>
  <si>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</si>
  <si>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</si>
  <si>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</si>
  <si>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</si>
  <si>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</si>
  <si>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</si>
  <si>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</si>
  <si>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</si>
  <si>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</si>
  <si>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</si>
  <si>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</si>
  <si>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</si>
  <si>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</si>
  <si>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</si>
  <si>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</si>
  <si>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</si>
  <si>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</si>
  <si>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</si>
  <si>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</si>
  <si>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</si>
  <si>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</si>
  <si>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</si>
  <si>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</si>
  <si>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</si>
  <si>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</si>
  <si>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</si>
  <si>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</si>
  <si>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</si>
  <si>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</si>
  <si>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</si>
  <si>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</si>
  <si>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</si>
  <si>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</si>
  <si>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</si>
  <si>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</si>
  <si>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</si>
  <si>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</si>
  <si>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</si>
  <si>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</si>
  <si>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</si>
  <si>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</si>
  <si>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</si>
  <si>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</si>
  <si>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</si>
  <si>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</si>
  <si>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</si>
  <si>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</si>
  <si>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</si>
  <si>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</si>
  <si>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</si>
  <si>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</si>
  <si>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</si>
  <si>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</si>
  <si>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</si>
  <si>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</si>
  <si>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</si>
  <si>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</si>
  <si>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</si>
  <si>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</si>
  <si>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80 Općinski sudovi</t>
  </si>
  <si>
    <t>4212 POŽEGA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</si>
  <si>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</si>
  <si>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</si>
  <si>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</si>
  <si>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</si>
  <si>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</si>
  <si>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</si>
  <si>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2026.*</t>
  </si>
  <si>
    <t>IZVRŠENJE 1.-6.2026.*</t>
  </si>
  <si>
    <t xml:space="preserve">INDEKS**
</t>
  </si>
  <si>
    <t>Opći prihodi i primici</t>
  </si>
  <si>
    <t>342</t>
  </si>
  <si>
    <t>Kamate za primljene kredite i zajmove</t>
  </si>
  <si>
    <t>3427</t>
  </si>
  <si>
    <t>KAMATE ZA PRIMLJENE ZAJMOVE  OD TRG.DRUŠTAVA I OBRTNIKA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</si>
  <si>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</si>
  <si>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</si>
  <si>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</si>
  <si>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</si>
  <si>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</si>
  <si>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</si>
  <si>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</si>
  <si>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</si>
  <si>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6712</t>
  </si>
  <si>
    <t>PRIHODI ZA FINANC.RASHODA ZA NABAVU NEFIN.IMOVINE</t>
  </si>
  <si>
    <t>Vlastiti prihodi</t>
  </si>
  <si>
    <t>Ostali prihodi za posebne namjene</t>
  </si>
  <si>
    <t>Ostale pomoći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</si>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</sst>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workbookViewId="0">
      <selection activeCell="F32" sqref="F32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1202104.1499999999</v>
      </c>
      <c r="H10" s="86">
        <v>2746225</v>
      </c>
      <c r="I10" s="86">
        <v>2746225</v>
      </c>
      <c r="J10" s="86">
        <v>1288588.8799999999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/>
      <c r="H11" s="86"/>
      <c r="I11" s="86"/>
      <c r="J11" s="86"/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1202104.1499999999</v>
      </c>
      <c r="H12" s="87">
        <f>ROUND(H10+H11,2)</f>
        <v>2746225</v>
      </c>
      <c r="I12" s="87">
        <f>ROUND(I10+I11,2)</f>
        <v>2746225</v>
      </c>
      <c r="J12" s="87">
        <f>ROUND(J10+J11,2)</f>
        <v>1288588.8799999999</v>
      </c>
      <c r="K12" s="88">
        <f>J12/G12*100</f>
        <v>107.194445672615</v>
      </c>
      <c r="L12" s="88">
        <f>J12/I12*100</f>
        <v>46.922188822838599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1202120.01</v>
      </c>
      <c r="H13" s="86">
        <v>2746225</v>
      </c>
      <c r="I13" s="86">
        <v>2746225</v>
      </c>
      <c r="J13" s="86">
        <v>1288588.8799999999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>
        <v>0</v>
      </c>
      <c r="H14" s="86">
        <v>0</v>
      </c>
      <c r="I14" s="86">
        <v>0</v>
      </c>
      <c r="J14" s="86">
        <v>0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1202120.01</v>
      </c>
      <c r="H15" s="87">
        <f>ROUND(H13+H14,2)</f>
        <v>2746225</v>
      </c>
      <c r="I15" s="87">
        <f>ROUND(I13+I14,2)</f>
        <v>2746225</v>
      </c>
      <c r="J15" s="87">
        <f>ROUND(J13+J14,2)</f>
        <v>1288588.8799999999</v>
      </c>
      <c r="K15" s="88">
        <f>J15/G15*100</f>
        <v>107.193031417886</v>
      </c>
      <c r="L15" s="88">
        <f>J15/I15*100</f>
        <v>46.922188822838599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-15.86</v>
      </c>
      <c r="H16" s="90">
        <f>ROUND(H12-H15,2)</f>
        <v>0</v>
      </c>
      <c r="I16" s="90">
        <f>ROUND(I12-I15,2)</f>
        <v>0</v>
      </c>
      <c r="J16" s="90">
        <f>ROUND(J12-J15,2)</f>
        <v>0</v>
      </c>
      <c r="K16" s="88">
        <f>J16/G16*100</f>
        <v>0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360.86</v>
      </c>
      <c r="H24" s="86"/>
      <c r="I24" s="86"/>
      <c r="J24" s="86">
        <v>392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-392</v>
      </c>
      <c r="H25" s="86"/>
      <c r="I25" s="86"/>
      <c r="J25" s="86">
        <v>-392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-31.14</v>
      </c>
      <c r="H26" s="94">
        <f>ROUND(H24+H25,2)</f>
        <v>0</v>
      </c>
      <c r="I26" s="94">
        <f>ROUND(I24+I25,2)</f>
        <v>0</v>
      </c>
      <c r="J26" s="94">
        <f>ROUND(J24+J25,2)</f>
        <v>0</v>
      </c>
      <c r="K26" s="93">
        <f>J26/G26*100</f>
        <v>0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-47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>
        <f>J27/G27*100</f>
        <v>0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L70"/>
  <sheetViews>
    <sheetView zoomScale="90" zoomScaleNormal="90" workbookViewId="0">
      <selection activeCell="B1" sqref="B1:L7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1202104.1499999999</v>
      </c>
      <c r="H10" s="65">
        <f>H11</f>
        <v>2746225</v>
      </c>
      <c r="I10" s="65">
        <f>I11</f>
        <v>2746225</v>
      </c>
      <c r="J10" s="65">
        <f>J11</f>
        <v>1288588.8799999999</v>
      </c>
      <c r="K10" s="69">
        <f t="shared" ref="K10:K20" si="0">(J10*100)/G10</f>
        <v>107.19444567261498</v>
      </c>
      <c r="L10" s="69">
        <f t="shared" ref="L10:L20" si="1">(J10*100)/I10</f>
        <v>46.922188822838621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1202104.1499999999</v>
      </c>
      <c r="H11" s="65">
        <f>H12+H15+H18</f>
        <v>2746225</v>
      </c>
      <c r="I11" s="65">
        <f>I12+I15+I18</f>
        <v>2746225</v>
      </c>
      <c r="J11" s="65">
        <f>J12+J15+J18</f>
        <v>1288588.8799999999</v>
      </c>
      <c r="K11" s="65">
        <f t="shared" si="0"/>
        <v>107.19444567261498</v>
      </c>
      <c r="L11" s="65">
        <f t="shared" si="1"/>
        <v>46.922188822838621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12.61</v>
      </c>
      <c r="H12" s="65">
        <f t="shared" si="2"/>
        <v>0</v>
      </c>
      <c r="I12" s="65">
        <f t="shared" si="2"/>
        <v>0</v>
      </c>
      <c r="J12" s="65">
        <f t="shared" si="2"/>
        <v>0</v>
      </c>
      <c r="K12" s="65">
        <f t="shared" si="0"/>
        <v>0</v>
      </c>
      <c r="L12" s="65" t="e">
        <f t="shared" si="1"/>
        <v>#DIV/0!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12.61</v>
      </c>
      <c r="H13" s="65">
        <f t="shared" si="2"/>
        <v>0</v>
      </c>
      <c r="I13" s="65">
        <f t="shared" si="2"/>
        <v>0</v>
      </c>
      <c r="J13" s="65">
        <f t="shared" si="2"/>
        <v>0</v>
      </c>
      <c r="K13" s="65">
        <f t="shared" si="0"/>
        <v>0</v>
      </c>
      <c r="L13" s="65" t="e">
        <f t="shared" si="1"/>
        <v>#DIV/0!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12.61</v>
      </c>
      <c r="H14" s="66">
        <v>0</v>
      </c>
      <c r="I14" s="66">
        <v>0</v>
      </c>
      <c r="J14" s="66">
        <v>0</v>
      </c>
      <c r="K14" s="66">
        <f t="shared" si="0"/>
        <v>0</v>
      </c>
      <c r="L14" s="66" t="e">
        <f t="shared" si="1"/>
        <v>#DIV/0!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270.89</v>
      </c>
      <c r="H15" s="65">
        <f t="shared" si="3"/>
        <v>800</v>
      </c>
      <c r="I15" s="65">
        <f t="shared" si="3"/>
        <v>800</v>
      </c>
      <c r="J15" s="65">
        <f t="shared" si="3"/>
        <v>0</v>
      </c>
      <c r="K15" s="65">
        <f t="shared" si="0"/>
        <v>0</v>
      </c>
      <c r="L15" s="65">
        <f t="shared" si="1"/>
        <v>0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270.89</v>
      </c>
      <c r="H16" s="65">
        <f t="shared" si="3"/>
        <v>800</v>
      </c>
      <c r="I16" s="65">
        <f t="shared" si="3"/>
        <v>800</v>
      </c>
      <c r="J16" s="65">
        <f t="shared" si="3"/>
        <v>0</v>
      </c>
      <c r="K16" s="65">
        <f t="shared" si="0"/>
        <v>0</v>
      </c>
      <c r="L16" s="65">
        <f t="shared" si="1"/>
        <v>0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270.89</v>
      </c>
      <c r="H17" s="66">
        <v>800</v>
      </c>
      <c r="I17" s="66">
        <v>800</v>
      </c>
      <c r="J17" s="66">
        <v>0</v>
      </c>
      <c r="K17" s="66">
        <f t="shared" si="0"/>
        <v>0</v>
      </c>
      <c r="L17" s="66">
        <f t="shared" si="1"/>
        <v>0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1201820.6499999999</v>
      </c>
      <c r="H18" s="65">
        <f t="shared" si="4"/>
        <v>2745425</v>
      </c>
      <c r="I18" s="65">
        <f t="shared" si="4"/>
        <v>2745425</v>
      </c>
      <c r="J18" s="65">
        <f t="shared" si="4"/>
        <v>1288588.8799999999</v>
      </c>
      <c r="K18" s="65">
        <f t="shared" si="0"/>
        <v>107.2197319957849</v>
      </c>
      <c r="L18" s="65">
        <f t="shared" si="1"/>
        <v>46.935861660762903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 t="shared" si="4"/>
        <v>1201820.6499999999</v>
      </c>
      <c r="H19" s="65">
        <f t="shared" si="4"/>
        <v>2745425</v>
      </c>
      <c r="I19" s="65">
        <f t="shared" si="4"/>
        <v>2745425</v>
      </c>
      <c r="J19" s="65">
        <f t="shared" si="4"/>
        <v>1288588.8799999999</v>
      </c>
      <c r="K19" s="65">
        <f t="shared" si="0"/>
        <v>107.2197319957849</v>
      </c>
      <c r="L19" s="65">
        <f t="shared" si="1"/>
        <v>46.935861660762903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1201820.6499999999</v>
      </c>
      <c r="H20" s="66">
        <v>2745425</v>
      </c>
      <c r="I20" s="66">
        <v>2745425</v>
      </c>
      <c r="J20" s="66">
        <v>1288588.8799999999</v>
      </c>
      <c r="K20" s="66">
        <f t="shared" si="0"/>
        <v>107.2197319957849</v>
      </c>
      <c r="L20" s="66">
        <f t="shared" si="1"/>
        <v>46.935861660762903</v>
      </c>
    </row>
    <row r="21" spans="2:12" x14ac:dyDescent="0.25">
      <c r="F21" s="35"/>
    </row>
    <row r="22" spans="2:12" x14ac:dyDescent="0.25">
      <c r="F22" s="35"/>
    </row>
    <row r="23" spans="2:12" ht="36.75" customHeight="1" x14ac:dyDescent="0.25">
      <c r="B23" s="117" t="s">
        <v>3</v>
      </c>
      <c r="C23" s="118"/>
      <c r="D23" s="118"/>
      <c r="E23" s="118"/>
      <c r="F23" s="119"/>
      <c r="G23" s="28" t="s">
        <v>46</v>
      </c>
      <c r="H23" s="28" t="s">
        <v>43</v>
      </c>
      <c r="I23" s="28" t="s">
        <v>44</v>
      </c>
      <c r="J23" s="28" t="s">
        <v>47</v>
      </c>
      <c r="K23" s="28" t="s">
        <v>6</v>
      </c>
      <c r="L23" s="28" t="s">
        <v>22</v>
      </c>
    </row>
    <row r="24" spans="2:12" x14ac:dyDescent="0.25">
      <c r="B24" s="120">
        <v>1</v>
      </c>
      <c r="C24" s="121"/>
      <c r="D24" s="121"/>
      <c r="E24" s="121"/>
      <c r="F24" s="122"/>
      <c r="G24" s="30">
        <v>2</v>
      </c>
      <c r="H24" s="30">
        <v>3</v>
      </c>
      <c r="I24" s="30">
        <v>4</v>
      </c>
      <c r="J24" s="30">
        <v>5</v>
      </c>
      <c r="K24" s="30" t="s">
        <v>13</v>
      </c>
      <c r="L24" s="30" t="s">
        <v>14</v>
      </c>
    </row>
    <row r="25" spans="2:12" x14ac:dyDescent="0.25">
      <c r="B25" s="65"/>
      <c r="C25" s="66"/>
      <c r="D25" s="67"/>
      <c r="E25" s="68"/>
      <c r="F25" s="8" t="s">
        <v>21</v>
      </c>
      <c r="G25" s="65">
        <f>G26</f>
        <v>1202120.01</v>
      </c>
      <c r="H25" s="65">
        <f>H26</f>
        <v>2746225</v>
      </c>
      <c r="I25" s="65">
        <f>I26</f>
        <v>2746225</v>
      </c>
      <c r="J25" s="65">
        <f>J26</f>
        <v>1288588.8800000001</v>
      </c>
      <c r="K25" s="70">
        <f t="shared" ref="K25:K69" si="5">(J25*100)/G25</f>
        <v>107.19303141788647</v>
      </c>
      <c r="L25" s="70">
        <f t="shared" ref="L25:L69" si="6">(J25*100)/I25</f>
        <v>46.922188822838621</v>
      </c>
    </row>
    <row r="26" spans="2:12" x14ac:dyDescent="0.25">
      <c r="B26" s="65" t="s">
        <v>70</v>
      </c>
      <c r="C26" s="65"/>
      <c r="D26" s="65"/>
      <c r="E26" s="65"/>
      <c r="F26" s="65" t="s">
        <v>71</v>
      </c>
      <c r="G26" s="65">
        <f>G27+G36+G66</f>
        <v>1202120.01</v>
      </c>
      <c r="H26" s="65">
        <f>H27+H36+H66</f>
        <v>2746225</v>
      </c>
      <c r="I26" s="65">
        <f>I27+I36+I66</f>
        <v>2746225</v>
      </c>
      <c r="J26" s="65">
        <f>J27+J36+J66</f>
        <v>1288588.8800000001</v>
      </c>
      <c r="K26" s="65">
        <f t="shared" si="5"/>
        <v>107.19303141788647</v>
      </c>
      <c r="L26" s="65">
        <f t="shared" si="6"/>
        <v>46.922188822838621</v>
      </c>
    </row>
    <row r="27" spans="2:12" x14ac:dyDescent="0.25">
      <c r="B27" s="65"/>
      <c r="C27" s="65" t="s">
        <v>72</v>
      </c>
      <c r="D27" s="65"/>
      <c r="E27" s="65"/>
      <c r="F27" s="65" t="s">
        <v>73</v>
      </c>
      <c r="G27" s="65">
        <f>G28+G31+G33</f>
        <v>966818.14</v>
      </c>
      <c r="H27" s="65">
        <f>H28+H31+H33</f>
        <v>2261885</v>
      </c>
      <c r="I27" s="65">
        <f>I28+I31+I33</f>
        <v>2261885</v>
      </c>
      <c r="J27" s="65">
        <f>J28+J31+J33</f>
        <v>1016136.4500000001</v>
      </c>
      <c r="K27" s="65">
        <f t="shared" si="5"/>
        <v>105.10109481396367</v>
      </c>
      <c r="L27" s="65">
        <f t="shared" si="6"/>
        <v>44.92431975984632</v>
      </c>
    </row>
    <row r="28" spans="2:12" x14ac:dyDescent="0.25">
      <c r="B28" s="65"/>
      <c r="C28" s="65"/>
      <c r="D28" s="65" t="s">
        <v>74</v>
      </c>
      <c r="E28" s="65"/>
      <c r="F28" s="65" t="s">
        <v>75</v>
      </c>
      <c r="G28" s="65">
        <f>G29+G30</f>
        <v>799465.38</v>
      </c>
      <c r="H28" s="65">
        <f>H29+H30</f>
        <v>1877431</v>
      </c>
      <c r="I28" s="65">
        <f>I29+I30</f>
        <v>1877431</v>
      </c>
      <c r="J28" s="65">
        <f>J29+J30</f>
        <v>835966.4</v>
      </c>
      <c r="K28" s="65">
        <f t="shared" si="5"/>
        <v>104.56567862888572</v>
      </c>
      <c r="L28" s="65">
        <f t="shared" si="6"/>
        <v>44.527143740568896</v>
      </c>
    </row>
    <row r="29" spans="2:12" x14ac:dyDescent="0.25">
      <c r="B29" s="66"/>
      <c r="C29" s="66"/>
      <c r="D29" s="66"/>
      <c r="E29" s="66" t="s">
        <v>76</v>
      </c>
      <c r="F29" s="66" t="s">
        <v>77</v>
      </c>
      <c r="G29" s="66">
        <v>795863.64</v>
      </c>
      <c r="H29" s="66">
        <v>1848388</v>
      </c>
      <c r="I29" s="66">
        <v>1848388</v>
      </c>
      <c r="J29" s="66">
        <v>825424.4</v>
      </c>
      <c r="K29" s="66">
        <f t="shared" si="5"/>
        <v>103.71429960036872</v>
      </c>
      <c r="L29" s="66">
        <f t="shared" si="6"/>
        <v>44.656446590218074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3601.74</v>
      </c>
      <c r="H30" s="66">
        <v>29043</v>
      </c>
      <c r="I30" s="66">
        <v>29043</v>
      </c>
      <c r="J30" s="66">
        <v>10542</v>
      </c>
      <c r="K30" s="66">
        <f t="shared" si="5"/>
        <v>292.69186559829416</v>
      </c>
      <c r="L30" s="66">
        <f t="shared" si="6"/>
        <v>36.297903109182933</v>
      </c>
    </row>
    <row r="31" spans="2:12" x14ac:dyDescent="0.25">
      <c r="B31" s="65"/>
      <c r="C31" s="65"/>
      <c r="D31" s="65" t="s">
        <v>80</v>
      </c>
      <c r="E31" s="65"/>
      <c r="F31" s="65" t="s">
        <v>81</v>
      </c>
      <c r="G31" s="65">
        <f>G32</f>
        <v>43349.98</v>
      </c>
      <c r="H31" s="65">
        <f>H32</f>
        <v>73000</v>
      </c>
      <c r="I31" s="65">
        <f>I32</f>
        <v>73000</v>
      </c>
      <c r="J31" s="65">
        <f>J32</f>
        <v>45469.89</v>
      </c>
      <c r="K31" s="65">
        <f t="shared" si="5"/>
        <v>104.89022140263963</v>
      </c>
      <c r="L31" s="65">
        <f t="shared" si="6"/>
        <v>62.287520547945206</v>
      </c>
    </row>
    <row r="32" spans="2:12" x14ac:dyDescent="0.25">
      <c r="B32" s="66"/>
      <c r="C32" s="66"/>
      <c r="D32" s="66"/>
      <c r="E32" s="66" t="s">
        <v>82</v>
      </c>
      <c r="F32" s="66" t="s">
        <v>81</v>
      </c>
      <c r="G32" s="66">
        <v>43349.98</v>
      </c>
      <c r="H32" s="66">
        <v>73000</v>
      </c>
      <c r="I32" s="66">
        <v>73000</v>
      </c>
      <c r="J32" s="66">
        <v>45469.89</v>
      </c>
      <c r="K32" s="66">
        <f t="shared" si="5"/>
        <v>104.89022140263963</v>
      </c>
      <c r="L32" s="66">
        <f t="shared" si="6"/>
        <v>62.287520547945206</v>
      </c>
    </row>
    <row r="33" spans="2:12" x14ac:dyDescent="0.25">
      <c r="B33" s="65"/>
      <c r="C33" s="65"/>
      <c r="D33" s="65" t="s">
        <v>83</v>
      </c>
      <c r="E33" s="65"/>
      <c r="F33" s="65" t="s">
        <v>84</v>
      </c>
      <c r="G33" s="65">
        <f>G34+G35</f>
        <v>124002.78</v>
      </c>
      <c r="H33" s="65">
        <f>H34+H35</f>
        <v>311454</v>
      </c>
      <c r="I33" s="65">
        <f>I34+I35</f>
        <v>311454</v>
      </c>
      <c r="J33" s="65">
        <f>J34+J35</f>
        <v>134700.16</v>
      </c>
      <c r="K33" s="65">
        <f t="shared" si="5"/>
        <v>108.62672594920856</v>
      </c>
      <c r="L33" s="65">
        <f t="shared" si="6"/>
        <v>43.248813628978915</v>
      </c>
    </row>
    <row r="34" spans="2:12" x14ac:dyDescent="0.25">
      <c r="B34" s="66"/>
      <c r="C34" s="66"/>
      <c r="D34" s="66"/>
      <c r="E34" s="66" t="s">
        <v>85</v>
      </c>
      <c r="F34" s="66" t="s">
        <v>86</v>
      </c>
      <c r="G34" s="66">
        <v>0</v>
      </c>
      <c r="H34" s="66">
        <v>1440</v>
      </c>
      <c r="I34" s="66">
        <v>1440</v>
      </c>
      <c r="J34" s="66">
        <v>456.93</v>
      </c>
      <c r="K34" s="66" t="e">
        <f t="shared" si="5"/>
        <v>#DIV/0!</v>
      </c>
      <c r="L34" s="66">
        <f t="shared" si="6"/>
        <v>31.731249999999999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124002.78</v>
      </c>
      <c r="H35" s="66">
        <v>310014</v>
      </c>
      <c r="I35" s="66">
        <v>310014</v>
      </c>
      <c r="J35" s="66">
        <v>134243.23000000001</v>
      </c>
      <c r="K35" s="66">
        <f t="shared" si="5"/>
        <v>108.25824227489093</v>
      </c>
      <c r="L35" s="66">
        <f t="shared" si="6"/>
        <v>43.302312153644671</v>
      </c>
    </row>
    <row r="36" spans="2:12" x14ac:dyDescent="0.25">
      <c r="B36" s="65"/>
      <c r="C36" s="65" t="s">
        <v>89</v>
      </c>
      <c r="D36" s="65"/>
      <c r="E36" s="65"/>
      <c r="F36" s="65" t="s">
        <v>90</v>
      </c>
      <c r="G36" s="65">
        <f>G37+G41+G47+G57+G59</f>
        <v>234099.71</v>
      </c>
      <c r="H36" s="65">
        <f>H37+H41+H47+H57+H59</f>
        <v>480800</v>
      </c>
      <c r="I36" s="65">
        <f>I37+I41+I47+I57+I59</f>
        <v>480800</v>
      </c>
      <c r="J36" s="65">
        <f>J37+J41+J47+J57+J59</f>
        <v>271049.56</v>
      </c>
      <c r="K36" s="65">
        <f t="shared" si="5"/>
        <v>115.78380853184312</v>
      </c>
      <c r="L36" s="65">
        <f t="shared" si="6"/>
        <v>56.37470049916805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G38+G39+G40</f>
        <v>23709.26</v>
      </c>
      <c r="H37" s="65">
        <f>H38+H39+H40</f>
        <v>59000</v>
      </c>
      <c r="I37" s="65">
        <f>I38+I39+I40</f>
        <v>59000</v>
      </c>
      <c r="J37" s="65">
        <f>J38+J39+J40</f>
        <v>21376.79</v>
      </c>
      <c r="K37" s="65">
        <f t="shared" si="5"/>
        <v>90.162198229721227</v>
      </c>
      <c r="L37" s="65">
        <f t="shared" si="6"/>
        <v>36.231847457627119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2770.8</v>
      </c>
      <c r="H38" s="66">
        <v>10000</v>
      </c>
      <c r="I38" s="66">
        <v>10000</v>
      </c>
      <c r="J38" s="66">
        <v>2687.16</v>
      </c>
      <c r="K38" s="66">
        <f t="shared" si="5"/>
        <v>96.981377219575563</v>
      </c>
      <c r="L38" s="66">
        <f t="shared" si="6"/>
        <v>26.871600000000001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19609.46</v>
      </c>
      <c r="H39" s="66">
        <v>47000</v>
      </c>
      <c r="I39" s="66">
        <v>47000</v>
      </c>
      <c r="J39" s="66">
        <v>17948.88</v>
      </c>
      <c r="K39" s="66">
        <f t="shared" si="5"/>
        <v>91.531740292695474</v>
      </c>
      <c r="L39" s="66">
        <f t="shared" si="6"/>
        <v>38.189106382978721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1329</v>
      </c>
      <c r="H40" s="66">
        <v>2000</v>
      </c>
      <c r="I40" s="66">
        <v>2000</v>
      </c>
      <c r="J40" s="66">
        <v>740.75</v>
      </c>
      <c r="K40" s="66">
        <f t="shared" si="5"/>
        <v>55.737396538750943</v>
      </c>
      <c r="L40" s="66">
        <f t="shared" si="6"/>
        <v>37.037500000000001</v>
      </c>
    </row>
    <row r="41" spans="2:12" x14ac:dyDescent="0.25">
      <c r="B41" s="65"/>
      <c r="C41" s="65"/>
      <c r="D41" s="65" t="s">
        <v>99</v>
      </c>
      <c r="E41" s="65"/>
      <c r="F41" s="65" t="s">
        <v>100</v>
      </c>
      <c r="G41" s="65">
        <f>G42+G43+G44+G45+G46</f>
        <v>43763.349999999991</v>
      </c>
      <c r="H41" s="65">
        <f>H42+H43+H44+H45+H46</f>
        <v>121100</v>
      </c>
      <c r="I41" s="65">
        <f>I42+I43+I44+I45+I46</f>
        <v>121100</v>
      </c>
      <c r="J41" s="65">
        <f>J42+J43+J44+J45+J46</f>
        <v>31487.88</v>
      </c>
      <c r="K41" s="65">
        <f t="shared" si="5"/>
        <v>71.950342009923844</v>
      </c>
      <c r="L41" s="65">
        <f t="shared" si="6"/>
        <v>26.001552436003305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17555.939999999999</v>
      </c>
      <c r="H42" s="66">
        <v>45800</v>
      </c>
      <c r="I42" s="66">
        <v>45800</v>
      </c>
      <c r="J42" s="66">
        <v>13410.05</v>
      </c>
      <c r="K42" s="66">
        <f t="shared" si="5"/>
        <v>76.384688031515267</v>
      </c>
      <c r="L42" s="66">
        <f t="shared" si="6"/>
        <v>29.279585152838429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25966.1</v>
      </c>
      <c r="H43" s="66">
        <v>67000</v>
      </c>
      <c r="I43" s="66">
        <v>67000</v>
      </c>
      <c r="J43" s="66">
        <v>17698.650000000001</v>
      </c>
      <c r="K43" s="66">
        <f t="shared" si="5"/>
        <v>68.160601707611079</v>
      </c>
      <c r="L43" s="66">
        <f t="shared" si="6"/>
        <v>26.415895522388059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146.31</v>
      </c>
      <c r="H44" s="66">
        <v>5000</v>
      </c>
      <c r="I44" s="66">
        <v>5000</v>
      </c>
      <c r="J44" s="66">
        <v>161.36000000000001</v>
      </c>
      <c r="K44" s="66">
        <f t="shared" si="5"/>
        <v>110.28637823798783</v>
      </c>
      <c r="L44" s="66">
        <f t="shared" si="6"/>
        <v>3.2271999999999998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95</v>
      </c>
      <c r="H45" s="66">
        <v>2500</v>
      </c>
      <c r="I45" s="66">
        <v>2500</v>
      </c>
      <c r="J45" s="66">
        <v>217.82</v>
      </c>
      <c r="K45" s="66">
        <f t="shared" si="5"/>
        <v>229.2842105263158</v>
      </c>
      <c r="L45" s="66">
        <f t="shared" si="6"/>
        <v>8.7127999999999997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0</v>
      </c>
      <c r="H46" s="66">
        <v>800</v>
      </c>
      <c r="I46" s="66">
        <v>800</v>
      </c>
      <c r="J46" s="66">
        <v>0</v>
      </c>
      <c r="K46" s="66" t="e">
        <f t="shared" si="5"/>
        <v>#DIV/0!</v>
      </c>
      <c r="L46" s="66">
        <f t="shared" si="6"/>
        <v>0</v>
      </c>
    </row>
    <row r="47" spans="2:12" x14ac:dyDescent="0.25">
      <c r="B47" s="65"/>
      <c r="C47" s="65"/>
      <c r="D47" s="65" t="s">
        <v>111</v>
      </c>
      <c r="E47" s="65"/>
      <c r="F47" s="65" t="s">
        <v>112</v>
      </c>
      <c r="G47" s="65">
        <f>G48+G49+G50+G51+G52+G53+G54+G55+G56</f>
        <v>163445.49000000002</v>
      </c>
      <c r="H47" s="65">
        <f>H48+H49+H50+H51+H52+H53+H54+H55+H56</f>
        <v>286200</v>
      </c>
      <c r="I47" s="65">
        <f>I48+I49+I50+I51+I52+I53+I54+I55+I56</f>
        <v>286200</v>
      </c>
      <c r="J47" s="65">
        <f>J48+J49+J50+J51+J52+J53+J54+J55+J56</f>
        <v>216018.96999999997</v>
      </c>
      <c r="K47" s="65">
        <f t="shared" si="5"/>
        <v>132.16575752564356</v>
      </c>
      <c r="L47" s="65">
        <f t="shared" si="6"/>
        <v>75.478326345213134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53095.360000000001</v>
      </c>
      <c r="H48" s="66">
        <v>133200</v>
      </c>
      <c r="I48" s="66">
        <v>133200</v>
      </c>
      <c r="J48" s="66">
        <v>56857.17</v>
      </c>
      <c r="K48" s="66">
        <f t="shared" si="5"/>
        <v>107.08500705146363</v>
      </c>
      <c r="L48" s="66">
        <f t="shared" si="6"/>
        <v>42.685563063063064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1728</v>
      </c>
      <c r="H49" s="66">
        <v>13000</v>
      </c>
      <c r="I49" s="66">
        <v>13000</v>
      </c>
      <c r="J49" s="66">
        <v>1280.54</v>
      </c>
      <c r="K49" s="66">
        <f t="shared" si="5"/>
        <v>74.105324074074076</v>
      </c>
      <c r="L49" s="66">
        <f t="shared" si="6"/>
        <v>9.8503076923076929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300</v>
      </c>
      <c r="H50" s="66">
        <v>2000</v>
      </c>
      <c r="I50" s="66">
        <v>2000</v>
      </c>
      <c r="J50" s="66">
        <v>575.75</v>
      </c>
      <c r="K50" s="66">
        <f t="shared" si="5"/>
        <v>191.91666666666666</v>
      </c>
      <c r="L50" s="66">
        <f t="shared" si="6"/>
        <v>28.787500000000001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2766.05</v>
      </c>
      <c r="H51" s="66">
        <v>14000</v>
      </c>
      <c r="I51" s="66">
        <v>14000</v>
      </c>
      <c r="J51" s="66">
        <v>2940.42</v>
      </c>
      <c r="K51" s="66">
        <f t="shared" si="5"/>
        <v>106.30393521447552</v>
      </c>
      <c r="L51" s="66">
        <f t="shared" si="6"/>
        <v>21.003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1134.3699999999999</v>
      </c>
      <c r="H52" s="66">
        <v>5000</v>
      </c>
      <c r="I52" s="66">
        <v>5000</v>
      </c>
      <c r="J52" s="66">
        <v>1097.93</v>
      </c>
      <c r="K52" s="66">
        <f t="shared" si="5"/>
        <v>96.787644243060029</v>
      </c>
      <c r="L52" s="66">
        <f t="shared" si="6"/>
        <v>21.958600000000001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264.01</v>
      </c>
      <c r="H53" s="66">
        <v>10000</v>
      </c>
      <c r="I53" s="66">
        <v>10000</v>
      </c>
      <c r="J53" s="66">
        <v>51.77</v>
      </c>
      <c r="K53" s="66">
        <f t="shared" si="5"/>
        <v>19.609105715692589</v>
      </c>
      <c r="L53" s="66">
        <f t="shared" si="6"/>
        <v>0.51770000000000005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103771.19</v>
      </c>
      <c r="H54" s="66">
        <v>105000</v>
      </c>
      <c r="I54" s="66">
        <v>105000</v>
      </c>
      <c r="J54" s="66">
        <v>153137.10999999999</v>
      </c>
      <c r="K54" s="66">
        <f t="shared" si="5"/>
        <v>147.57189350917147</v>
      </c>
      <c r="L54" s="66">
        <f t="shared" si="6"/>
        <v>145.84486666666666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59.76</v>
      </c>
      <c r="H55" s="66">
        <v>1000</v>
      </c>
      <c r="I55" s="66">
        <v>1000</v>
      </c>
      <c r="J55" s="66">
        <v>66.78</v>
      </c>
      <c r="K55" s="66">
        <f t="shared" si="5"/>
        <v>111.74698795180723</v>
      </c>
      <c r="L55" s="66">
        <f t="shared" si="6"/>
        <v>6.6779999999999999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326.75</v>
      </c>
      <c r="H56" s="66">
        <v>3000</v>
      </c>
      <c r="I56" s="66">
        <v>3000</v>
      </c>
      <c r="J56" s="66">
        <v>11.5</v>
      </c>
      <c r="K56" s="66">
        <f t="shared" si="5"/>
        <v>3.5195103289977046</v>
      </c>
      <c r="L56" s="66">
        <f t="shared" si="6"/>
        <v>0.38333333333333336</v>
      </c>
    </row>
    <row r="57" spans="2:12" x14ac:dyDescent="0.25">
      <c r="B57" s="65"/>
      <c r="C57" s="65"/>
      <c r="D57" s="65" t="s">
        <v>131</v>
      </c>
      <c r="E57" s="65"/>
      <c r="F57" s="65" t="s">
        <v>132</v>
      </c>
      <c r="G57" s="65">
        <f>G58</f>
        <v>520.62</v>
      </c>
      <c r="H57" s="65">
        <f>H58</f>
        <v>2000</v>
      </c>
      <c r="I57" s="65">
        <f>I58</f>
        <v>2000</v>
      </c>
      <c r="J57" s="65">
        <f>J58</f>
        <v>571.71</v>
      </c>
      <c r="K57" s="65">
        <f t="shared" si="5"/>
        <v>109.81329952748646</v>
      </c>
      <c r="L57" s="65">
        <f t="shared" si="6"/>
        <v>28.5855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520.62</v>
      </c>
      <c r="H58" s="66">
        <v>2000</v>
      </c>
      <c r="I58" s="66">
        <v>2000</v>
      </c>
      <c r="J58" s="66">
        <v>571.71</v>
      </c>
      <c r="K58" s="66">
        <f t="shared" si="5"/>
        <v>109.81329952748646</v>
      </c>
      <c r="L58" s="66">
        <f t="shared" si="6"/>
        <v>28.5855</v>
      </c>
    </row>
    <row r="59" spans="2:12" x14ac:dyDescent="0.25">
      <c r="B59" s="65"/>
      <c r="C59" s="65"/>
      <c r="D59" s="65" t="s">
        <v>135</v>
      </c>
      <c r="E59" s="65"/>
      <c r="F59" s="65" t="s">
        <v>136</v>
      </c>
      <c r="G59" s="65">
        <f>G60+G61+G62+G63+G64+G65</f>
        <v>2660.9900000000002</v>
      </c>
      <c r="H59" s="65">
        <f>H60+H61+H62+H63+H64+H65</f>
        <v>12500</v>
      </c>
      <c r="I59" s="65">
        <f>I60+I61+I62+I63+I64+I65</f>
        <v>12500</v>
      </c>
      <c r="J59" s="65">
        <f>J60+J61+J62+J63+J64+J65</f>
        <v>1594.21</v>
      </c>
      <c r="K59" s="65">
        <f t="shared" si="5"/>
        <v>59.910409283762803</v>
      </c>
      <c r="L59" s="65">
        <f t="shared" si="6"/>
        <v>12.753679999999999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0</v>
      </c>
      <c r="H60" s="66">
        <v>1000</v>
      </c>
      <c r="I60" s="66">
        <v>1000</v>
      </c>
      <c r="J60" s="66">
        <v>0</v>
      </c>
      <c r="K60" s="66" t="e">
        <f t="shared" si="5"/>
        <v>#DIV/0!</v>
      </c>
      <c r="L60" s="66">
        <f t="shared" si="6"/>
        <v>0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0</v>
      </c>
      <c r="H61" s="66">
        <v>800</v>
      </c>
      <c r="I61" s="66">
        <v>800</v>
      </c>
      <c r="J61" s="66">
        <v>0</v>
      </c>
      <c r="K61" s="66" t="e">
        <f t="shared" si="5"/>
        <v>#DIV/0!</v>
      </c>
      <c r="L61" s="66">
        <f t="shared" si="6"/>
        <v>0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0</v>
      </c>
      <c r="H62" s="66">
        <v>500</v>
      </c>
      <c r="I62" s="66">
        <v>500</v>
      </c>
      <c r="J62" s="66">
        <v>0</v>
      </c>
      <c r="K62" s="66" t="e">
        <f t="shared" si="5"/>
        <v>#DIV/0!</v>
      </c>
      <c r="L62" s="66">
        <f t="shared" si="6"/>
        <v>0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2403.44</v>
      </c>
      <c r="H63" s="66">
        <v>8000</v>
      </c>
      <c r="I63" s="66">
        <v>8000</v>
      </c>
      <c r="J63" s="66">
        <v>1371.44</v>
      </c>
      <c r="K63" s="66">
        <f t="shared" si="5"/>
        <v>57.061545118663247</v>
      </c>
      <c r="L63" s="66">
        <f t="shared" si="6"/>
        <v>17.143000000000001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0</v>
      </c>
      <c r="H64" s="66">
        <v>200</v>
      </c>
      <c r="I64" s="66">
        <v>200</v>
      </c>
      <c r="J64" s="66">
        <v>0</v>
      </c>
      <c r="K64" s="66" t="e">
        <f t="shared" si="5"/>
        <v>#DIV/0!</v>
      </c>
      <c r="L64" s="66">
        <f t="shared" si="6"/>
        <v>0</v>
      </c>
    </row>
    <row r="65" spans="2:12" x14ac:dyDescent="0.25">
      <c r="B65" s="66"/>
      <c r="C65" s="66"/>
      <c r="D65" s="66"/>
      <c r="E65" s="66" t="s">
        <v>147</v>
      </c>
      <c r="F65" s="66" t="s">
        <v>136</v>
      </c>
      <c r="G65" s="66">
        <v>257.55</v>
      </c>
      <c r="H65" s="66">
        <v>2000</v>
      </c>
      <c r="I65" s="66">
        <v>2000</v>
      </c>
      <c r="J65" s="66">
        <v>222.77</v>
      </c>
      <c r="K65" s="66">
        <f t="shared" si="5"/>
        <v>86.495826053193554</v>
      </c>
      <c r="L65" s="66">
        <f t="shared" si="6"/>
        <v>11.138500000000001</v>
      </c>
    </row>
    <row r="66" spans="2:12" x14ac:dyDescent="0.25">
      <c r="B66" s="65"/>
      <c r="C66" s="65" t="s">
        <v>148</v>
      </c>
      <c r="D66" s="65"/>
      <c r="E66" s="65"/>
      <c r="F66" s="65" t="s">
        <v>149</v>
      </c>
      <c r="G66" s="65">
        <f>G67</f>
        <v>1202.1600000000001</v>
      </c>
      <c r="H66" s="65">
        <f>H67</f>
        <v>3540</v>
      </c>
      <c r="I66" s="65">
        <f>I67</f>
        <v>3540</v>
      </c>
      <c r="J66" s="65">
        <f>J67</f>
        <v>1402.87</v>
      </c>
      <c r="K66" s="65">
        <f t="shared" si="5"/>
        <v>116.69578092766353</v>
      </c>
      <c r="L66" s="65">
        <f t="shared" si="6"/>
        <v>39.629096045197741</v>
      </c>
    </row>
    <row r="67" spans="2:12" x14ac:dyDescent="0.25">
      <c r="B67" s="65"/>
      <c r="C67" s="65"/>
      <c r="D67" s="65" t="s">
        <v>150</v>
      </c>
      <c r="E67" s="65"/>
      <c r="F67" s="65" t="s">
        <v>151</v>
      </c>
      <c r="G67" s="65">
        <f>G68+G69</f>
        <v>1202.1600000000001</v>
      </c>
      <c r="H67" s="65">
        <f>H68+H69</f>
        <v>3540</v>
      </c>
      <c r="I67" s="65">
        <f>I68+I69</f>
        <v>3540</v>
      </c>
      <c r="J67" s="65">
        <f>J68+J69</f>
        <v>1402.87</v>
      </c>
      <c r="K67" s="65">
        <f t="shared" si="5"/>
        <v>116.69578092766353</v>
      </c>
      <c r="L67" s="65">
        <f t="shared" si="6"/>
        <v>39.629096045197741</v>
      </c>
    </row>
    <row r="68" spans="2:12" x14ac:dyDescent="0.25">
      <c r="B68" s="66"/>
      <c r="C68" s="66"/>
      <c r="D68" s="66"/>
      <c r="E68" s="66" t="s">
        <v>152</v>
      </c>
      <c r="F68" s="66" t="s">
        <v>153</v>
      </c>
      <c r="G68" s="66">
        <v>1200</v>
      </c>
      <c r="H68" s="66">
        <v>3500</v>
      </c>
      <c r="I68" s="66">
        <v>3500</v>
      </c>
      <c r="J68" s="66">
        <v>1400</v>
      </c>
      <c r="K68" s="66">
        <f t="shared" si="5"/>
        <v>116.66666666666667</v>
      </c>
      <c r="L68" s="66">
        <f t="shared" si="6"/>
        <v>40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2.16</v>
      </c>
      <c r="H69" s="66">
        <v>40</v>
      </c>
      <c r="I69" s="66">
        <v>40</v>
      </c>
      <c r="J69" s="66">
        <v>2.87</v>
      </c>
      <c r="K69" s="66">
        <f t="shared" si="5"/>
        <v>132.87037037037035</v>
      </c>
      <c r="L69" s="66">
        <f t="shared" si="6"/>
        <v>7.1749999999999998</v>
      </c>
    </row>
    <row r="70" spans="2:12" x14ac:dyDescent="0.25">
      <c r="B70" s="65"/>
      <c r="C70" s="66"/>
      <c r="D70" s="67"/>
      <c r="E70" s="68"/>
      <c r="F70" s="8"/>
      <c r="G70" s="65"/>
      <c r="H70" s="65"/>
      <c r="I70" s="65"/>
      <c r="J70" s="65"/>
      <c r="K70" s="70"/>
      <c r="L70" s="70"/>
    </row>
  </sheetData>
  <mergeCells count="7">
    <mergeCell ref="B23:F23"/>
    <mergeCell ref="B24:F24"/>
    <mergeCell ref="B2:L2"/>
    <mergeCell ref="B4:L4"/>
    <mergeCell ref="B6:L6"/>
    <mergeCell ref="B9:F9"/>
    <mergeCell ref="B8:F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7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1202104.1499999999</v>
      </c>
      <c r="D6" s="71">
        <f>D7+D9+D11</f>
        <v>2746225</v>
      </c>
      <c r="E6" s="71">
        <f>E7+E9+E11</f>
        <v>2746225</v>
      </c>
      <c r="F6" s="71">
        <f>F7+F9+F11</f>
        <v>1288588.8799999999</v>
      </c>
      <c r="G6" s="72">
        <f t="shared" ref="G6:G17" si="0">(F6*100)/C6</f>
        <v>107.19444567261498</v>
      </c>
      <c r="H6" s="72">
        <f t="shared" ref="H6:H17" si="1">(F6*100)/E6</f>
        <v>46.922188822838621</v>
      </c>
    </row>
    <row r="7" spans="1:8" x14ac:dyDescent="0.25">
      <c r="A7"/>
      <c r="B7" s="8" t="s">
        <v>156</v>
      </c>
      <c r="C7" s="71">
        <f>C8</f>
        <v>1201820.6499999999</v>
      </c>
      <c r="D7" s="71">
        <f>D8</f>
        <v>2745425</v>
      </c>
      <c r="E7" s="71">
        <f>E8</f>
        <v>2745425</v>
      </c>
      <c r="F7" s="71">
        <f>F8</f>
        <v>1288588.8799999999</v>
      </c>
      <c r="G7" s="72">
        <f t="shared" si="0"/>
        <v>107.2197319957849</v>
      </c>
      <c r="H7" s="72">
        <f t="shared" si="1"/>
        <v>46.935861660762903</v>
      </c>
    </row>
    <row r="8" spans="1:8" x14ac:dyDescent="0.25">
      <c r="A8"/>
      <c r="B8" s="16" t="s">
        <v>157</v>
      </c>
      <c r="C8" s="73">
        <v>1201820.6499999999</v>
      </c>
      <c r="D8" s="73">
        <v>2745425</v>
      </c>
      <c r="E8" s="73">
        <v>2745425</v>
      </c>
      <c r="F8" s="74">
        <v>1288588.8799999999</v>
      </c>
      <c r="G8" s="70">
        <f t="shared" si="0"/>
        <v>107.2197319957849</v>
      </c>
      <c r="H8" s="70">
        <f t="shared" si="1"/>
        <v>46.935861660762903</v>
      </c>
    </row>
    <row r="9" spans="1:8" x14ac:dyDescent="0.25">
      <c r="A9"/>
      <c r="B9" s="8" t="s">
        <v>158</v>
      </c>
      <c r="C9" s="71">
        <f>C10</f>
        <v>270.89</v>
      </c>
      <c r="D9" s="71">
        <f>D10</f>
        <v>800</v>
      </c>
      <c r="E9" s="71">
        <f>E10</f>
        <v>800</v>
      </c>
      <c r="F9" s="71">
        <f>F10</f>
        <v>0</v>
      </c>
      <c r="G9" s="72">
        <f t="shared" si="0"/>
        <v>0</v>
      </c>
      <c r="H9" s="72">
        <f t="shared" si="1"/>
        <v>0</v>
      </c>
    </row>
    <row r="10" spans="1:8" x14ac:dyDescent="0.25">
      <c r="A10"/>
      <c r="B10" s="16" t="s">
        <v>159</v>
      </c>
      <c r="C10" s="73">
        <v>270.89</v>
      </c>
      <c r="D10" s="73">
        <v>800</v>
      </c>
      <c r="E10" s="73">
        <v>800</v>
      </c>
      <c r="F10" s="74">
        <v>0</v>
      </c>
      <c r="G10" s="70">
        <f t="shared" si="0"/>
        <v>0</v>
      </c>
      <c r="H10" s="70">
        <f t="shared" si="1"/>
        <v>0</v>
      </c>
    </row>
    <row r="11" spans="1:8" x14ac:dyDescent="0.25">
      <c r="A11"/>
      <c r="B11" s="8" t="s">
        <v>160</v>
      </c>
      <c r="C11" s="71">
        <f>C12</f>
        <v>12.61</v>
      </c>
      <c r="D11" s="71">
        <f>D12</f>
        <v>0</v>
      </c>
      <c r="E11" s="71">
        <f>E12</f>
        <v>0</v>
      </c>
      <c r="F11" s="71">
        <f>F12</f>
        <v>0</v>
      </c>
      <c r="G11" s="72">
        <f t="shared" si="0"/>
        <v>0</v>
      </c>
      <c r="H11" s="72" t="e">
        <f t="shared" si="1"/>
        <v>#DIV/0!</v>
      </c>
    </row>
    <row r="12" spans="1:8" x14ac:dyDescent="0.25">
      <c r="A12"/>
      <c r="B12" s="16" t="s">
        <v>161</v>
      </c>
      <c r="C12" s="73">
        <v>12.61</v>
      </c>
      <c r="D12" s="73">
        <v>0</v>
      </c>
      <c r="E12" s="73">
        <v>0</v>
      </c>
      <c r="F12" s="74">
        <v>0</v>
      </c>
      <c r="G12" s="70">
        <f t="shared" si="0"/>
        <v>0</v>
      </c>
      <c r="H12" s="70" t="e">
        <f t="shared" si="1"/>
        <v>#DIV/0!</v>
      </c>
    </row>
    <row r="13" spans="1:8" x14ac:dyDescent="0.25">
      <c r="B13" s="8" t="s">
        <v>32</v>
      </c>
      <c r="C13" s="75">
        <f>C14+C16</f>
        <v>1202120.01</v>
      </c>
      <c r="D13" s="75">
        <f>D14+D16</f>
        <v>2746225</v>
      </c>
      <c r="E13" s="75">
        <f>E14+E16</f>
        <v>2746225</v>
      </c>
      <c r="F13" s="75">
        <f>F14+F16</f>
        <v>1288588.8799999999</v>
      </c>
      <c r="G13" s="72">
        <f t="shared" si="0"/>
        <v>107.19303141788647</v>
      </c>
      <c r="H13" s="72">
        <f t="shared" si="1"/>
        <v>46.922188822838621</v>
      </c>
    </row>
    <row r="14" spans="1:8" x14ac:dyDescent="0.25">
      <c r="A14"/>
      <c r="B14" s="8" t="s">
        <v>156</v>
      </c>
      <c r="C14" s="75">
        <f>C15</f>
        <v>1201820.6499999999</v>
      </c>
      <c r="D14" s="75">
        <f>D15</f>
        <v>2745425</v>
      </c>
      <c r="E14" s="75">
        <f>E15</f>
        <v>2745425</v>
      </c>
      <c r="F14" s="75">
        <f>F15</f>
        <v>1288588.8799999999</v>
      </c>
      <c r="G14" s="72">
        <f t="shared" si="0"/>
        <v>107.2197319957849</v>
      </c>
      <c r="H14" s="72">
        <f t="shared" si="1"/>
        <v>46.935861660762903</v>
      </c>
    </row>
    <row r="15" spans="1:8" x14ac:dyDescent="0.25">
      <c r="A15"/>
      <c r="B15" s="16" t="s">
        <v>157</v>
      </c>
      <c r="C15" s="73">
        <v>1201820.6499999999</v>
      </c>
      <c r="D15" s="73">
        <v>2745425</v>
      </c>
      <c r="E15" s="76">
        <v>2745425</v>
      </c>
      <c r="F15" s="74">
        <v>1288588.8799999999</v>
      </c>
      <c r="G15" s="70">
        <f t="shared" si="0"/>
        <v>107.2197319957849</v>
      </c>
      <c r="H15" s="70">
        <f t="shared" si="1"/>
        <v>46.935861660762903</v>
      </c>
    </row>
    <row r="16" spans="1:8" x14ac:dyDescent="0.25">
      <c r="A16"/>
      <c r="B16" s="8" t="s">
        <v>158</v>
      </c>
      <c r="C16" s="75">
        <f>C17</f>
        <v>299.36</v>
      </c>
      <c r="D16" s="75">
        <f>D17</f>
        <v>800</v>
      </c>
      <c r="E16" s="75">
        <f>E17</f>
        <v>800</v>
      </c>
      <c r="F16" s="75">
        <f>F17</f>
        <v>0</v>
      </c>
      <c r="G16" s="72">
        <f t="shared" si="0"/>
        <v>0</v>
      </c>
      <c r="H16" s="72">
        <f t="shared" si="1"/>
        <v>0</v>
      </c>
    </row>
    <row r="17" spans="1:8" x14ac:dyDescent="0.25">
      <c r="A17"/>
      <c r="B17" s="16" t="s">
        <v>159</v>
      </c>
      <c r="C17" s="73">
        <v>299.36</v>
      </c>
      <c r="D17" s="73">
        <v>800</v>
      </c>
      <c r="E17" s="76">
        <v>800</v>
      </c>
      <c r="F17" s="74">
        <v>0</v>
      </c>
      <c r="G17" s="70">
        <f t="shared" si="0"/>
        <v>0</v>
      </c>
      <c r="H17" s="7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1202120.01</v>
      </c>
      <c r="D6" s="75">
        <f t="shared" si="0"/>
        <v>2746225</v>
      </c>
      <c r="E6" s="75">
        <f t="shared" si="0"/>
        <v>2746225</v>
      </c>
      <c r="F6" s="75">
        <f t="shared" si="0"/>
        <v>1288588.8799999999</v>
      </c>
      <c r="G6" s="70">
        <f>(F6*100)/C6</f>
        <v>107.19303141788647</v>
      </c>
      <c r="H6" s="70">
        <f>(F6*100)/E6</f>
        <v>46.922188822838621</v>
      </c>
    </row>
    <row r="7" spans="2:8" x14ac:dyDescent="0.25">
      <c r="B7" s="8" t="s">
        <v>162</v>
      </c>
      <c r="C7" s="75">
        <f t="shared" si="0"/>
        <v>1202120.01</v>
      </c>
      <c r="D7" s="75">
        <f t="shared" si="0"/>
        <v>2746225</v>
      </c>
      <c r="E7" s="75">
        <f t="shared" si="0"/>
        <v>2746225</v>
      </c>
      <c r="F7" s="75">
        <f t="shared" si="0"/>
        <v>1288588.8799999999</v>
      </c>
      <c r="G7" s="70">
        <f>(F7*100)/C7</f>
        <v>107.19303141788647</v>
      </c>
      <c r="H7" s="70">
        <f>(F7*100)/E7</f>
        <v>46.922188822838621</v>
      </c>
    </row>
    <row r="8" spans="2:8" x14ac:dyDescent="0.25">
      <c r="B8" s="11" t="s">
        <v>163</v>
      </c>
      <c r="C8" s="73">
        <v>1202120.01</v>
      </c>
      <c r="D8" s="73">
        <v>2746225</v>
      </c>
      <c r="E8" s="73">
        <v>2746225</v>
      </c>
      <c r="F8" s="74">
        <v>1288588.8799999999</v>
      </c>
      <c r="G8" s="70">
        <f>(F8*100)/C8</f>
        <v>107.19303141788647</v>
      </c>
      <c r="H8" s="70">
        <f>(F8*100)/E8</f>
        <v>46.922188822838621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55"/>
  <sheetViews>
    <sheetView zoomScaleNormal="100" workbookViewId="0">
      <selection sqref="A1:F9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164</v>
      </c>
      <c r="C1" s="39"/>
    </row>
    <row r="2" spans="1:6" ht="15" customHeight="1" x14ac:dyDescent="0.2">
      <c r="A2" s="41" t="s">
        <v>34</v>
      </c>
      <c r="B2" s="42" t="s">
        <v>165</v>
      </c>
      <c r="C2" s="39"/>
    </row>
    <row r="3" spans="1:6" s="39" customFormat="1" ht="43.5" customHeight="1" x14ac:dyDescent="0.2">
      <c r="A3" s="43" t="s">
        <v>35</v>
      </c>
      <c r="B3" s="37" t="s">
        <v>166</v>
      </c>
    </row>
    <row r="4" spans="1:6" s="39" customFormat="1" x14ac:dyDescent="0.2">
      <c r="A4" s="43" t="s">
        <v>36</v>
      </c>
      <c r="B4" s="44" t="s">
        <v>167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168</v>
      </c>
      <c r="B7" s="46"/>
      <c r="C7" s="77">
        <f>C13+C58+C88</f>
        <v>2745425</v>
      </c>
      <c r="D7" s="77">
        <f>D13+D58+D88</f>
        <v>2745425</v>
      </c>
      <c r="E7" s="77">
        <f>E13+E58+E88</f>
        <v>1288588.8800000001</v>
      </c>
      <c r="F7" s="77">
        <f>(E7*100)/D7</f>
        <v>46.935861660762903</v>
      </c>
    </row>
    <row r="8" spans="1:6" x14ac:dyDescent="0.2">
      <c r="A8" s="47" t="s">
        <v>72</v>
      </c>
      <c r="B8" s="46"/>
      <c r="C8" s="77">
        <f>C68</f>
        <v>800</v>
      </c>
      <c r="D8" s="77">
        <f>D68</f>
        <v>800</v>
      </c>
      <c r="E8" s="77">
        <f>E68</f>
        <v>0</v>
      </c>
      <c r="F8" s="77">
        <f>(E8*100)/D8</f>
        <v>0</v>
      </c>
    </row>
    <row r="9" spans="1:6" x14ac:dyDescent="0.2">
      <c r="A9" s="47" t="s">
        <v>169</v>
      </c>
      <c r="B9" s="46"/>
      <c r="C9" s="77"/>
      <c r="D9" s="77"/>
      <c r="E9" s="77"/>
      <c r="F9" s="77" t="e">
        <f>(E9*100)/D9</f>
        <v>#DIV/0!</v>
      </c>
    </row>
    <row r="10" spans="1:6" x14ac:dyDescent="0.2">
      <c r="A10" s="47" t="s">
        <v>170</v>
      </c>
      <c r="B10" s="46"/>
      <c r="C10" s="77"/>
      <c r="D10" s="77"/>
      <c r="E10" s="77"/>
      <c r="F10" s="77" t="e">
        <f>(E10*100)/D10</f>
        <v>#DIV/0!</v>
      </c>
    </row>
    <row r="11" spans="1:6" s="57" customFormat="1" x14ac:dyDescent="0.2"/>
    <row r="12" spans="1:6" ht="38.25" x14ac:dyDescent="0.2">
      <c r="A12" s="47" t="s">
        <v>171</v>
      </c>
      <c r="B12" s="47" t="s">
        <v>172</v>
      </c>
      <c r="C12" s="47" t="s">
        <v>43</v>
      </c>
      <c r="D12" s="47" t="s">
        <v>173</v>
      </c>
      <c r="E12" s="47" t="s">
        <v>174</v>
      </c>
      <c r="F12" s="47" t="s">
        <v>175</v>
      </c>
    </row>
    <row r="13" spans="1:6" x14ac:dyDescent="0.2">
      <c r="A13" s="49" t="s">
        <v>70</v>
      </c>
      <c r="B13" s="50" t="s">
        <v>71</v>
      </c>
      <c r="C13" s="80">
        <f>C14+C23+C52</f>
        <v>2729425</v>
      </c>
      <c r="D13" s="80">
        <f>D14+D23+D52</f>
        <v>2729425</v>
      </c>
      <c r="E13" s="80">
        <f>E14+E23+E52</f>
        <v>1286819.7200000002</v>
      </c>
      <c r="F13" s="81">
        <f>(E13*100)/D13</f>
        <v>47.146183536825525</v>
      </c>
    </row>
    <row r="14" spans="1:6" x14ac:dyDescent="0.2">
      <c r="A14" s="51" t="s">
        <v>72</v>
      </c>
      <c r="B14" s="52" t="s">
        <v>73</v>
      </c>
      <c r="C14" s="82">
        <f>C15+C18+C20</f>
        <v>2261885</v>
      </c>
      <c r="D14" s="82">
        <f>D15+D18+D20</f>
        <v>2261885</v>
      </c>
      <c r="E14" s="82">
        <f>E15+E18+E20</f>
        <v>1016136.4500000001</v>
      </c>
      <c r="F14" s="81">
        <f>(E14*100)/D14</f>
        <v>44.92431975984632</v>
      </c>
    </row>
    <row r="15" spans="1:6" x14ac:dyDescent="0.2">
      <c r="A15" s="53" t="s">
        <v>74</v>
      </c>
      <c r="B15" s="54" t="s">
        <v>75</v>
      </c>
      <c r="C15" s="83">
        <f>C16+C17</f>
        <v>1877431</v>
      </c>
      <c r="D15" s="83">
        <f>D16+D17</f>
        <v>1877431</v>
      </c>
      <c r="E15" s="83">
        <f>E16+E17</f>
        <v>835966.4</v>
      </c>
      <c r="F15" s="83">
        <f>(E15*100)/D15</f>
        <v>44.527143740568896</v>
      </c>
    </row>
    <row r="16" spans="1:6" x14ac:dyDescent="0.2">
      <c r="A16" s="55" t="s">
        <v>76</v>
      </c>
      <c r="B16" s="56" t="s">
        <v>77</v>
      </c>
      <c r="C16" s="84">
        <v>1848388</v>
      </c>
      <c r="D16" s="84">
        <v>1848388</v>
      </c>
      <c r="E16" s="84">
        <v>825424.4</v>
      </c>
      <c r="F16" s="84"/>
    </row>
    <row r="17" spans="1:6" x14ac:dyDescent="0.2">
      <c r="A17" s="55" t="s">
        <v>78</v>
      </c>
      <c r="B17" s="56" t="s">
        <v>79</v>
      </c>
      <c r="C17" s="84">
        <v>29043</v>
      </c>
      <c r="D17" s="84">
        <v>29043</v>
      </c>
      <c r="E17" s="84">
        <v>10542</v>
      </c>
      <c r="F17" s="84"/>
    </row>
    <row r="18" spans="1:6" x14ac:dyDescent="0.2">
      <c r="A18" s="53" t="s">
        <v>80</v>
      </c>
      <c r="B18" s="54" t="s">
        <v>81</v>
      </c>
      <c r="C18" s="83">
        <f>C19</f>
        <v>73000</v>
      </c>
      <c r="D18" s="83">
        <f>D19</f>
        <v>73000</v>
      </c>
      <c r="E18" s="83">
        <f>E19</f>
        <v>45469.89</v>
      </c>
      <c r="F18" s="83">
        <f>(E18*100)/D18</f>
        <v>62.287520547945206</v>
      </c>
    </row>
    <row r="19" spans="1:6" x14ac:dyDescent="0.2">
      <c r="A19" s="55" t="s">
        <v>82</v>
      </c>
      <c r="B19" s="56" t="s">
        <v>81</v>
      </c>
      <c r="C19" s="84">
        <v>73000</v>
      </c>
      <c r="D19" s="84">
        <v>73000</v>
      </c>
      <c r="E19" s="84">
        <v>45469.89</v>
      </c>
      <c r="F19" s="84"/>
    </row>
    <row r="20" spans="1:6" x14ac:dyDescent="0.2">
      <c r="A20" s="53" t="s">
        <v>83</v>
      </c>
      <c r="B20" s="54" t="s">
        <v>84</v>
      </c>
      <c r="C20" s="83">
        <f>C21+C22</f>
        <v>311454</v>
      </c>
      <c r="D20" s="83">
        <f>D21+D22</f>
        <v>311454</v>
      </c>
      <c r="E20" s="83">
        <f>E21+E22</f>
        <v>134700.16</v>
      </c>
      <c r="F20" s="83">
        <f>(E20*100)/D20</f>
        <v>43.248813628978915</v>
      </c>
    </row>
    <row r="21" spans="1:6" x14ac:dyDescent="0.2">
      <c r="A21" s="55" t="s">
        <v>85</v>
      </c>
      <c r="B21" s="56" t="s">
        <v>86</v>
      </c>
      <c r="C21" s="84">
        <v>1440</v>
      </c>
      <c r="D21" s="84">
        <v>1440</v>
      </c>
      <c r="E21" s="84">
        <v>456.93</v>
      </c>
      <c r="F21" s="84"/>
    </row>
    <row r="22" spans="1:6" x14ac:dyDescent="0.2">
      <c r="A22" s="55" t="s">
        <v>87</v>
      </c>
      <c r="B22" s="56" t="s">
        <v>88</v>
      </c>
      <c r="C22" s="84">
        <v>310014</v>
      </c>
      <c r="D22" s="84">
        <v>310014</v>
      </c>
      <c r="E22" s="84">
        <v>134243.23000000001</v>
      </c>
      <c r="F22" s="84"/>
    </row>
    <row r="23" spans="1:6" x14ac:dyDescent="0.2">
      <c r="A23" s="51" t="s">
        <v>89</v>
      </c>
      <c r="B23" s="52" t="s">
        <v>90</v>
      </c>
      <c r="C23" s="82">
        <f>C24+C28+C34+C44+C46</f>
        <v>464000</v>
      </c>
      <c r="D23" s="82">
        <f>D24+D28+D34+D44+D46</f>
        <v>464000</v>
      </c>
      <c r="E23" s="82">
        <f>E24+E28+E34+E44+E46</f>
        <v>269280.40000000002</v>
      </c>
      <c r="F23" s="81">
        <f>(E23*100)/D23</f>
        <v>58.034568965517238</v>
      </c>
    </row>
    <row r="24" spans="1:6" x14ac:dyDescent="0.2">
      <c r="A24" s="53" t="s">
        <v>91</v>
      </c>
      <c r="B24" s="54" t="s">
        <v>92</v>
      </c>
      <c r="C24" s="83">
        <f>C25+C26+C27</f>
        <v>59000</v>
      </c>
      <c r="D24" s="83">
        <f>D25+D26+D27</f>
        <v>59000</v>
      </c>
      <c r="E24" s="83">
        <f>E25+E26+E27</f>
        <v>21376.79</v>
      </c>
      <c r="F24" s="83">
        <f>(E24*100)/D24</f>
        <v>36.231847457627119</v>
      </c>
    </row>
    <row r="25" spans="1:6" x14ac:dyDescent="0.2">
      <c r="A25" s="55" t="s">
        <v>93</v>
      </c>
      <c r="B25" s="56" t="s">
        <v>94</v>
      </c>
      <c r="C25" s="84">
        <v>10000</v>
      </c>
      <c r="D25" s="84">
        <v>10000</v>
      </c>
      <c r="E25" s="84">
        <v>2687.16</v>
      </c>
      <c r="F25" s="84"/>
    </row>
    <row r="26" spans="1:6" ht="25.5" x14ac:dyDescent="0.2">
      <c r="A26" s="55" t="s">
        <v>95</v>
      </c>
      <c r="B26" s="56" t="s">
        <v>96</v>
      </c>
      <c r="C26" s="84">
        <v>47000</v>
      </c>
      <c r="D26" s="84">
        <v>47000</v>
      </c>
      <c r="E26" s="84">
        <v>17948.88</v>
      </c>
      <c r="F26" s="84"/>
    </row>
    <row r="27" spans="1:6" x14ac:dyDescent="0.2">
      <c r="A27" s="55" t="s">
        <v>97</v>
      </c>
      <c r="B27" s="56" t="s">
        <v>98</v>
      </c>
      <c r="C27" s="84">
        <v>2000</v>
      </c>
      <c r="D27" s="84">
        <v>2000</v>
      </c>
      <c r="E27" s="84">
        <v>740.75</v>
      </c>
      <c r="F27" s="84"/>
    </row>
    <row r="28" spans="1:6" x14ac:dyDescent="0.2">
      <c r="A28" s="53" t="s">
        <v>99</v>
      </c>
      <c r="B28" s="54" t="s">
        <v>100</v>
      </c>
      <c r="C28" s="83">
        <f>C29+C30+C31+C32+C33</f>
        <v>120300</v>
      </c>
      <c r="D28" s="83">
        <f>D29+D30+D31+D32+D33</f>
        <v>120300</v>
      </c>
      <c r="E28" s="83">
        <f>E29+E30+E31+E32+E33</f>
        <v>31487.88</v>
      </c>
      <c r="F28" s="83">
        <f>(E28*100)/D28</f>
        <v>26.174463840399003</v>
      </c>
    </row>
    <row r="29" spans="1:6" x14ac:dyDescent="0.2">
      <c r="A29" s="55" t="s">
        <v>101</v>
      </c>
      <c r="B29" s="56" t="s">
        <v>102</v>
      </c>
      <c r="C29" s="84">
        <v>45000</v>
      </c>
      <c r="D29" s="84">
        <v>45000</v>
      </c>
      <c r="E29" s="84">
        <v>13410.05</v>
      </c>
      <c r="F29" s="84"/>
    </row>
    <row r="30" spans="1:6" x14ac:dyDescent="0.2">
      <c r="A30" s="55" t="s">
        <v>103</v>
      </c>
      <c r="B30" s="56" t="s">
        <v>104</v>
      </c>
      <c r="C30" s="84">
        <v>67000</v>
      </c>
      <c r="D30" s="84">
        <v>67000</v>
      </c>
      <c r="E30" s="84">
        <v>17698.650000000001</v>
      </c>
      <c r="F30" s="84"/>
    </row>
    <row r="31" spans="1:6" x14ac:dyDescent="0.2">
      <c r="A31" s="55" t="s">
        <v>105</v>
      </c>
      <c r="B31" s="56" t="s">
        <v>106</v>
      </c>
      <c r="C31" s="84">
        <v>5000</v>
      </c>
      <c r="D31" s="84">
        <v>5000</v>
      </c>
      <c r="E31" s="84">
        <v>161.36000000000001</v>
      </c>
      <c r="F31" s="84"/>
    </row>
    <row r="32" spans="1:6" x14ac:dyDescent="0.2">
      <c r="A32" s="55" t="s">
        <v>107</v>
      </c>
      <c r="B32" s="56" t="s">
        <v>108</v>
      </c>
      <c r="C32" s="84">
        <v>2500</v>
      </c>
      <c r="D32" s="84">
        <v>2500</v>
      </c>
      <c r="E32" s="84">
        <v>217.82</v>
      </c>
      <c r="F32" s="84"/>
    </row>
    <row r="33" spans="1:6" x14ac:dyDescent="0.2">
      <c r="A33" s="55" t="s">
        <v>109</v>
      </c>
      <c r="B33" s="56" t="s">
        <v>110</v>
      </c>
      <c r="C33" s="84">
        <v>800</v>
      </c>
      <c r="D33" s="84">
        <v>800</v>
      </c>
      <c r="E33" s="84">
        <v>0</v>
      </c>
      <c r="F33" s="84"/>
    </row>
    <row r="34" spans="1:6" x14ac:dyDescent="0.2">
      <c r="A34" s="53" t="s">
        <v>111</v>
      </c>
      <c r="B34" s="54" t="s">
        <v>112</v>
      </c>
      <c r="C34" s="83">
        <f>C35+C36+C37+C38+C39+C40+C41+C42+C43</f>
        <v>271200</v>
      </c>
      <c r="D34" s="83">
        <f>D35+D36+D37+D38+D39+D40+D41+D42+D43</f>
        <v>271200</v>
      </c>
      <c r="E34" s="83">
        <f>E35+E36+E37+E38+E39+E40+E41+E42+E43</f>
        <v>214249.80999999997</v>
      </c>
      <c r="F34" s="83">
        <f>(E34*100)/D34</f>
        <v>79.0006674041298</v>
      </c>
    </row>
    <row r="35" spans="1:6" x14ac:dyDescent="0.2">
      <c r="A35" s="55" t="s">
        <v>113</v>
      </c>
      <c r="B35" s="56" t="s">
        <v>114</v>
      </c>
      <c r="C35" s="84">
        <v>123200</v>
      </c>
      <c r="D35" s="84">
        <v>123200</v>
      </c>
      <c r="E35" s="84">
        <v>55088.01</v>
      </c>
      <c r="F35" s="84"/>
    </row>
    <row r="36" spans="1:6" x14ac:dyDescent="0.2">
      <c r="A36" s="55" t="s">
        <v>115</v>
      </c>
      <c r="B36" s="56" t="s">
        <v>116</v>
      </c>
      <c r="C36" s="84">
        <v>13000</v>
      </c>
      <c r="D36" s="84">
        <v>13000</v>
      </c>
      <c r="E36" s="84">
        <v>1280.54</v>
      </c>
      <c r="F36" s="84"/>
    </row>
    <row r="37" spans="1:6" x14ac:dyDescent="0.2">
      <c r="A37" s="55" t="s">
        <v>117</v>
      </c>
      <c r="B37" s="56" t="s">
        <v>118</v>
      </c>
      <c r="C37" s="84">
        <v>2000</v>
      </c>
      <c r="D37" s="84">
        <v>2000</v>
      </c>
      <c r="E37" s="84">
        <v>575.75</v>
      </c>
      <c r="F37" s="84"/>
    </row>
    <row r="38" spans="1:6" x14ac:dyDescent="0.2">
      <c r="A38" s="55" t="s">
        <v>119</v>
      </c>
      <c r="B38" s="56" t="s">
        <v>120</v>
      </c>
      <c r="C38" s="84">
        <v>14000</v>
      </c>
      <c r="D38" s="84">
        <v>14000</v>
      </c>
      <c r="E38" s="84">
        <v>2940.42</v>
      </c>
      <c r="F38" s="84"/>
    </row>
    <row r="39" spans="1:6" x14ac:dyDescent="0.2">
      <c r="A39" s="55" t="s">
        <v>121</v>
      </c>
      <c r="B39" s="56" t="s">
        <v>122</v>
      </c>
      <c r="C39" s="84">
        <v>5000</v>
      </c>
      <c r="D39" s="84">
        <v>5000</v>
      </c>
      <c r="E39" s="84">
        <v>1097.93</v>
      </c>
      <c r="F39" s="84"/>
    </row>
    <row r="40" spans="1:6" x14ac:dyDescent="0.2">
      <c r="A40" s="55" t="s">
        <v>123</v>
      </c>
      <c r="B40" s="56" t="s">
        <v>124</v>
      </c>
      <c r="C40" s="84">
        <v>10000</v>
      </c>
      <c r="D40" s="84">
        <v>10000</v>
      </c>
      <c r="E40" s="84">
        <v>51.77</v>
      </c>
      <c r="F40" s="84"/>
    </row>
    <row r="41" spans="1:6" x14ac:dyDescent="0.2">
      <c r="A41" s="55" t="s">
        <v>125</v>
      </c>
      <c r="B41" s="56" t="s">
        <v>126</v>
      </c>
      <c r="C41" s="84">
        <v>100000</v>
      </c>
      <c r="D41" s="84">
        <v>100000</v>
      </c>
      <c r="E41" s="84">
        <v>153137.10999999999</v>
      </c>
      <c r="F41" s="84"/>
    </row>
    <row r="42" spans="1:6" x14ac:dyDescent="0.2">
      <c r="A42" s="55" t="s">
        <v>127</v>
      </c>
      <c r="B42" s="56" t="s">
        <v>128</v>
      </c>
      <c r="C42" s="84">
        <v>1000</v>
      </c>
      <c r="D42" s="84">
        <v>1000</v>
      </c>
      <c r="E42" s="84">
        <v>66.78</v>
      </c>
      <c r="F42" s="84"/>
    </row>
    <row r="43" spans="1:6" x14ac:dyDescent="0.2">
      <c r="A43" s="55" t="s">
        <v>129</v>
      </c>
      <c r="B43" s="56" t="s">
        <v>130</v>
      </c>
      <c r="C43" s="84">
        <v>3000</v>
      </c>
      <c r="D43" s="84">
        <v>3000</v>
      </c>
      <c r="E43" s="84">
        <v>11.5</v>
      </c>
      <c r="F43" s="84"/>
    </row>
    <row r="44" spans="1:6" x14ac:dyDescent="0.2">
      <c r="A44" s="53" t="s">
        <v>131</v>
      </c>
      <c r="B44" s="54" t="s">
        <v>132</v>
      </c>
      <c r="C44" s="83">
        <f>C45</f>
        <v>2000</v>
      </c>
      <c r="D44" s="83">
        <f>D45</f>
        <v>2000</v>
      </c>
      <c r="E44" s="83">
        <f>E45</f>
        <v>571.71</v>
      </c>
      <c r="F44" s="83">
        <f>(E44*100)/D44</f>
        <v>28.5855</v>
      </c>
    </row>
    <row r="45" spans="1:6" ht="25.5" x14ac:dyDescent="0.2">
      <c r="A45" s="55" t="s">
        <v>133</v>
      </c>
      <c r="B45" s="56" t="s">
        <v>134</v>
      </c>
      <c r="C45" s="84">
        <v>2000</v>
      </c>
      <c r="D45" s="84">
        <v>2000</v>
      </c>
      <c r="E45" s="84">
        <v>571.71</v>
      </c>
      <c r="F45" s="84"/>
    </row>
    <row r="46" spans="1:6" x14ac:dyDescent="0.2">
      <c r="A46" s="53" t="s">
        <v>135</v>
      </c>
      <c r="B46" s="54" t="s">
        <v>136</v>
      </c>
      <c r="C46" s="83">
        <f>C47+C48+C49+C50+C51</f>
        <v>11500</v>
      </c>
      <c r="D46" s="83">
        <f>D47+D48+D49+D50+D51</f>
        <v>11500</v>
      </c>
      <c r="E46" s="83">
        <f>E47+E48+E49+E50+E51</f>
        <v>1594.21</v>
      </c>
      <c r="F46" s="83">
        <f>(E46*100)/D46</f>
        <v>13.862695652173914</v>
      </c>
    </row>
    <row r="47" spans="1:6" x14ac:dyDescent="0.2">
      <c r="A47" s="55" t="s">
        <v>139</v>
      </c>
      <c r="B47" s="56" t="s">
        <v>140</v>
      </c>
      <c r="C47" s="84">
        <v>800</v>
      </c>
      <c r="D47" s="84">
        <v>800</v>
      </c>
      <c r="E47" s="84">
        <v>0</v>
      </c>
      <c r="F47" s="84"/>
    </row>
    <row r="48" spans="1:6" x14ac:dyDescent="0.2">
      <c r="A48" s="55" t="s">
        <v>141</v>
      </c>
      <c r="B48" s="56" t="s">
        <v>142</v>
      </c>
      <c r="C48" s="84">
        <v>500</v>
      </c>
      <c r="D48" s="84">
        <v>500</v>
      </c>
      <c r="E48" s="84">
        <v>0</v>
      </c>
      <c r="F48" s="84"/>
    </row>
    <row r="49" spans="1:6" x14ac:dyDescent="0.2">
      <c r="A49" s="55" t="s">
        <v>143</v>
      </c>
      <c r="B49" s="56" t="s">
        <v>144</v>
      </c>
      <c r="C49" s="84">
        <v>8000</v>
      </c>
      <c r="D49" s="84">
        <v>8000</v>
      </c>
      <c r="E49" s="84">
        <v>1371.44</v>
      </c>
      <c r="F49" s="84"/>
    </row>
    <row r="50" spans="1:6" x14ac:dyDescent="0.2">
      <c r="A50" s="55" t="s">
        <v>145</v>
      </c>
      <c r="B50" s="56" t="s">
        <v>146</v>
      </c>
      <c r="C50" s="84">
        <v>200</v>
      </c>
      <c r="D50" s="84">
        <v>200</v>
      </c>
      <c r="E50" s="84">
        <v>0</v>
      </c>
      <c r="F50" s="84"/>
    </row>
    <row r="51" spans="1:6" x14ac:dyDescent="0.2">
      <c r="A51" s="55" t="s">
        <v>147</v>
      </c>
      <c r="B51" s="56" t="s">
        <v>136</v>
      </c>
      <c r="C51" s="84">
        <v>2000</v>
      </c>
      <c r="D51" s="84">
        <v>2000</v>
      </c>
      <c r="E51" s="84">
        <v>222.77</v>
      </c>
      <c r="F51" s="84"/>
    </row>
    <row r="52" spans="1:6" x14ac:dyDescent="0.2">
      <c r="A52" s="51" t="s">
        <v>148</v>
      </c>
      <c r="B52" s="52" t="s">
        <v>149</v>
      </c>
      <c r="C52" s="82">
        <f>C53+C55</f>
        <v>3540</v>
      </c>
      <c r="D52" s="82">
        <f>D53+D55</f>
        <v>3540</v>
      </c>
      <c r="E52" s="82">
        <f>E53+E55</f>
        <v>1402.87</v>
      </c>
      <c r="F52" s="81">
        <f>(E52*100)/D52</f>
        <v>39.629096045197741</v>
      </c>
    </row>
    <row r="53" spans="1:6" x14ac:dyDescent="0.2">
      <c r="A53" s="53" t="s">
        <v>177</v>
      </c>
      <c r="B53" s="54" t="s">
        <v>178</v>
      </c>
      <c r="C53" s="83">
        <f>C54</f>
        <v>0</v>
      </c>
      <c r="D53" s="83">
        <f>D54</f>
        <v>0</v>
      </c>
      <c r="E53" s="83">
        <f>E54</f>
        <v>0</v>
      </c>
      <c r="F53" s="83" t="e">
        <f>(E53*100)/D53</f>
        <v>#DIV/0!</v>
      </c>
    </row>
    <row r="54" spans="1:6" ht="25.5" x14ac:dyDescent="0.2">
      <c r="A54" s="55" t="s">
        <v>179</v>
      </c>
      <c r="B54" s="56" t="s">
        <v>180</v>
      </c>
      <c r="C54" s="84">
        <v>0</v>
      </c>
      <c r="D54" s="84">
        <v>0</v>
      </c>
      <c r="E54" s="84">
        <v>0</v>
      </c>
      <c r="F54" s="84"/>
    </row>
    <row r="55" spans="1:6" x14ac:dyDescent="0.2">
      <c r="A55" s="53" t="s">
        <v>150</v>
      </c>
      <c r="B55" s="54" t="s">
        <v>151</v>
      </c>
      <c r="C55" s="83">
        <f>C56+C57</f>
        <v>3540</v>
      </c>
      <c r="D55" s="83">
        <f>D56+D57</f>
        <v>3540</v>
      </c>
      <c r="E55" s="83">
        <f>E56+E57</f>
        <v>1402.87</v>
      </c>
      <c r="F55" s="83">
        <f>(E55*100)/D55</f>
        <v>39.629096045197741</v>
      </c>
    </row>
    <row r="56" spans="1:6" x14ac:dyDescent="0.2">
      <c r="A56" s="55" t="s">
        <v>152</v>
      </c>
      <c r="B56" s="56" t="s">
        <v>153</v>
      </c>
      <c r="C56" s="84">
        <v>3500</v>
      </c>
      <c r="D56" s="84">
        <v>3500</v>
      </c>
      <c r="E56" s="84">
        <v>1400</v>
      </c>
      <c r="F56" s="84"/>
    </row>
    <row r="57" spans="1:6" x14ac:dyDescent="0.2">
      <c r="A57" s="55" t="s">
        <v>154</v>
      </c>
      <c r="B57" s="56" t="s">
        <v>155</v>
      </c>
      <c r="C57" s="84">
        <v>40</v>
      </c>
      <c r="D57" s="84">
        <v>40</v>
      </c>
      <c r="E57" s="84">
        <v>2.87</v>
      </c>
      <c r="F57" s="84"/>
    </row>
    <row r="58" spans="1:6" x14ac:dyDescent="0.2">
      <c r="A58" s="49" t="s">
        <v>181</v>
      </c>
      <c r="B58" s="50" t="s">
        <v>182</v>
      </c>
      <c r="C58" s="80">
        <f t="shared" ref="C58:E60" si="0">C59</f>
        <v>0</v>
      </c>
      <c r="D58" s="80">
        <f t="shared" si="0"/>
        <v>0</v>
      </c>
      <c r="E58" s="80">
        <f t="shared" si="0"/>
        <v>0</v>
      </c>
      <c r="F58" s="81" t="e">
        <f>(E58*100)/D58</f>
        <v>#DIV/0!</v>
      </c>
    </row>
    <row r="59" spans="1:6" x14ac:dyDescent="0.2">
      <c r="A59" s="51" t="s">
        <v>183</v>
      </c>
      <c r="B59" s="52" t="s">
        <v>184</v>
      </c>
      <c r="C59" s="82">
        <f t="shared" si="0"/>
        <v>0</v>
      </c>
      <c r="D59" s="82">
        <f t="shared" si="0"/>
        <v>0</v>
      </c>
      <c r="E59" s="82">
        <f t="shared" si="0"/>
        <v>0</v>
      </c>
      <c r="F59" s="81" t="e">
        <f>(E59*100)/D59</f>
        <v>#DIV/0!</v>
      </c>
    </row>
    <row r="60" spans="1:6" x14ac:dyDescent="0.2">
      <c r="A60" s="53" t="s">
        <v>185</v>
      </c>
      <c r="B60" s="54" t="s">
        <v>186</v>
      </c>
      <c r="C60" s="83">
        <f t="shared" si="0"/>
        <v>0</v>
      </c>
      <c r="D60" s="83">
        <f t="shared" si="0"/>
        <v>0</v>
      </c>
      <c r="E60" s="83">
        <f t="shared" si="0"/>
        <v>0</v>
      </c>
      <c r="F60" s="83" t="e">
        <f>(E60*100)/D60</f>
        <v>#DIV/0!</v>
      </c>
    </row>
    <row r="61" spans="1:6" x14ac:dyDescent="0.2">
      <c r="A61" s="55" t="s">
        <v>187</v>
      </c>
      <c r="B61" s="56" t="s">
        <v>188</v>
      </c>
      <c r="C61" s="84">
        <v>0</v>
      </c>
      <c r="D61" s="84">
        <v>0</v>
      </c>
      <c r="E61" s="84">
        <v>0</v>
      </c>
      <c r="F61" s="84"/>
    </row>
    <row r="62" spans="1:6" x14ac:dyDescent="0.2">
      <c r="A62" s="49" t="s">
        <v>50</v>
      </c>
      <c r="B62" s="50" t="s">
        <v>51</v>
      </c>
      <c r="C62" s="80">
        <f t="shared" ref="C62:E63" si="1">C63</f>
        <v>2729425</v>
      </c>
      <c r="D62" s="80">
        <f t="shared" si="1"/>
        <v>2729425</v>
      </c>
      <c r="E62" s="80">
        <f t="shared" si="1"/>
        <v>1286819.72</v>
      </c>
      <c r="F62" s="81">
        <f>(E62*100)/D62</f>
        <v>47.146183536825525</v>
      </c>
    </row>
    <row r="63" spans="1:6" x14ac:dyDescent="0.2">
      <c r="A63" s="51" t="s">
        <v>64</v>
      </c>
      <c r="B63" s="52" t="s">
        <v>65</v>
      </c>
      <c r="C63" s="82">
        <f t="shared" si="1"/>
        <v>2729425</v>
      </c>
      <c r="D63" s="82">
        <f t="shared" si="1"/>
        <v>2729425</v>
      </c>
      <c r="E63" s="82">
        <f t="shared" si="1"/>
        <v>1286819.72</v>
      </c>
      <c r="F63" s="81">
        <f>(E63*100)/D63</f>
        <v>47.146183536825525</v>
      </c>
    </row>
    <row r="64" spans="1:6" ht="25.5" x14ac:dyDescent="0.2">
      <c r="A64" s="53" t="s">
        <v>66</v>
      </c>
      <c r="B64" s="54" t="s">
        <v>67</v>
      </c>
      <c r="C64" s="83">
        <f>C65+C66</f>
        <v>2729425</v>
      </c>
      <c r="D64" s="83">
        <f>D65+D66</f>
        <v>2729425</v>
      </c>
      <c r="E64" s="83">
        <f>E65+E66</f>
        <v>1286819.72</v>
      </c>
      <c r="F64" s="83">
        <f>(E64*100)/D64</f>
        <v>47.146183536825525</v>
      </c>
    </row>
    <row r="65" spans="1:6" x14ac:dyDescent="0.2">
      <c r="A65" s="55" t="s">
        <v>68</v>
      </c>
      <c r="B65" s="56" t="s">
        <v>69</v>
      </c>
      <c r="C65" s="84">
        <v>2729425</v>
      </c>
      <c r="D65" s="84">
        <v>2729425</v>
      </c>
      <c r="E65" s="84">
        <v>1286819.72</v>
      </c>
      <c r="F65" s="84"/>
    </row>
    <row r="66" spans="1:6" ht="25.5" x14ac:dyDescent="0.2">
      <c r="A66" s="55" t="s">
        <v>189</v>
      </c>
      <c r="B66" s="56" t="s">
        <v>190</v>
      </c>
      <c r="C66" s="84">
        <v>0</v>
      </c>
      <c r="D66" s="84">
        <v>0</v>
      </c>
      <c r="E66" s="84">
        <v>0</v>
      </c>
      <c r="F66" s="84"/>
    </row>
    <row r="67" spans="1:6" x14ac:dyDescent="0.2">
      <c r="A67" s="48" t="s">
        <v>168</v>
      </c>
      <c r="B67" s="48" t="s">
        <v>176</v>
      </c>
      <c r="C67" s="78"/>
      <c r="D67" s="78"/>
      <c r="E67" s="78"/>
      <c r="F67" s="79" t="e">
        <f>(E67*100)/D67</f>
        <v>#DIV/0!</v>
      </c>
    </row>
    <row r="68" spans="1:6" x14ac:dyDescent="0.2">
      <c r="A68" s="49" t="s">
        <v>70</v>
      </c>
      <c r="B68" s="50" t="s">
        <v>71</v>
      </c>
      <c r="C68" s="80">
        <f t="shared" ref="C68:E70" si="2">C69</f>
        <v>800</v>
      </c>
      <c r="D68" s="80">
        <f t="shared" si="2"/>
        <v>800</v>
      </c>
      <c r="E68" s="80">
        <f t="shared" si="2"/>
        <v>0</v>
      </c>
      <c r="F68" s="81">
        <f>(E68*100)/D68</f>
        <v>0</v>
      </c>
    </row>
    <row r="69" spans="1:6" x14ac:dyDescent="0.2">
      <c r="A69" s="51" t="s">
        <v>89</v>
      </c>
      <c r="B69" s="52" t="s">
        <v>90</v>
      </c>
      <c r="C69" s="82">
        <f t="shared" si="2"/>
        <v>800</v>
      </c>
      <c r="D69" s="82">
        <f t="shared" si="2"/>
        <v>800</v>
      </c>
      <c r="E69" s="82">
        <f t="shared" si="2"/>
        <v>0</v>
      </c>
      <c r="F69" s="81">
        <f>(E69*100)/D69</f>
        <v>0</v>
      </c>
    </row>
    <row r="70" spans="1:6" x14ac:dyDescent="0.2">
      <c r="A70" s="53" t="s">
        <v>99</v>
      </c>
      <c r="B70" s="54" t="s">
        <v>100</v>
      </c>
      <c r="C70" s="83">
        <f t="shared" si="2"/>
        <v>800</v>
      </c>
      <c r="D70" s="83">
        <f t="shared" si="2"/>
        <v>800</v>
      </c>
      <c r="E70" s="83">
        <f t="shared" si="2"/>
        <v>0</v>
      </c>
      <c r="F70" s="83">
        <f>(E70*100)/D70</f>
        <v>0</v>
      </c>
    </row>
    <row r="71" spans="1:6" x14ac:dyDescent="0.2">
      <c r="A71" s="55" t="s">
        <v>101</v>
      </c>
      <c r="B71" s="56" t="s">
        <v>102</v>
      </c>
      <c r="C71" s="84">
        <v>800</v>
      </c>
      <c r="D71" s="84">
        <v>800</v>
      </c>
      <c r="E71" s="84">
        <v>0</v>
      </c>
      <c r="F71" s="84"/>
    </row>
    <row r="72" spans="1:6" x14ac:dyDescent="0.2">
      <c r="A72" s="49" t="s">
        <v>50</v>
      </c>
      <c r="B72" s="50" t="s">
        <v>51</v>
      </c>
      <c r="C72" s="80">
        <f t="shared" ref="C72:E74" si="3">C73</f>
        <v>800</v>
      </c>
      <c r="D72" s="80">
        <f t="shared" si="3"/>
        <v>800</v>
      </c>
      <c r="E72" s="80">
        <f t="shared" si="3"/>
        <v>0</v>
      </c>
      <c r="F72" s="81">
        <f>(E72*100)/D72</f>
        <v>0</v>
      </c>
    </row>
    <row r="73" spans="1:6" x14ac:dyDescent="0.2">
      <c r="A73" s="51" t="s">
        <v>58</v>
      </c>
      <c r="B73" s="52" t="s">
        <v>59</v>
      </c>
      <c r="C73" s="82">
        <f t="shared" si="3"/>
        <v>800</v>
      </c>
      <c r="D73" s="82">
        <f t="shared" si="3"/>
        <v>800</v>
      </c>
      <c r="E73" s="82">
        <f t="shared" si="3"/>
        <v>0</v>
      </c>
      <c r="F73" s="81">
        <f>(E73*100)/D73</f>
        <v>0</v>
      </c>
    </row>
    <row r="74" spans="1:6" x14ac:dyDescent="0.2">
      <c r="A74" s="53" t="s">
        <v>60</v>
      </c>
      <c r="B74" s="54" t="s">
        <v>61</v>
      </c>
      <c r="C74" s="83">
        <f t="shared" si="3"/>
        <v>800</v>
      </c>
      <c r="D74" s="83">
        <f t="shared" si="3"/>
        <v>800</v>
      </c>
      <c r="E74" s="83">
        <f t="shared" si="3"/>
        <v>0</v>
      </c>
      <c r="F74" s="83">
        <f>(E74*100)/D74</f>
        <v>0</v>
      </c>
    </row>
    <row r="75" spans="1:6" x14ac:dyDescent="0.2">
      <c r="A75" s="55" t="s">
        <v>62</v>
      </c>
      <c r="B75" s="56" t="s">
        <v>63</v>
      </c>
      <c r="C75" s="84">
        <v>800</v>
      </c>
      <c r="D75" s="84">
        <v>800</v>
      </c>
      <c r="E75" s="84">
        <v>0</v>
      </c>
      <c r="F75" s="84"/>
    </row>
    <row r="76" spans="1:6" x14ac:dyDescent="0.2">
      <c r="A76" s="48" t="s">
        <v>72</v>
      </c>
      <c r="B76" s="48" t="s">
        <v>191</v>
      </c>
      <c r="C76" s="78"/>
      <c r="D76" s="78"/>
      <c r="E76" s="78"/>
      <c r="F76" s="79" t="e">
        <f>(E76*100)/D76</f>
        <v>#DIV/0!</v>
      </c>
    </row>
    <row r="77" spans="1:6" x14ac:dyDescent="0.2">
      <c r="A77" s="49" t="s">
        <v>50</v>
      </c>
      <c r="B77" s="50" t="s">
        <v>51</v>
      </c>
      <c r="C77" s="80">
        <f t="shared" ref="C77:E79" si="4">C78</f>
        <v>0</v>
      </c>
      <c r="D77" s="80">
        <f t="shared" si="4"/>
        <v>0</v>
      </c>
      <c r="E77" s="80">
        <f t="shared" si="4"/>
        <v>0</v>
      </c>
      <c r="F77" s="81" t="e">
        <f>(E77*100)/D77</f>
        <v>#DIV/0!</v>
      </c>
    </row>
    <row r="78" spans="1:6" x14ac:dyDescent="0.2">
      <c r="A78" s="51" t="s">
        <v>52</v>
      </c>
      <c r="B78" s="52" t="s">
        <v>53</v>
      </c>
      <c r="C78" s="82">
        <f t="shared" si="4"/>
        <v>0</v>
      </c>
      <c r="D78" s="82">
        <f t="shared" si="4"/>
        <v>0</v>
      </c>
      <c r="E78" s="82">
        <f t="shared" si="4"/>
        <v>0</v>
      </c>
      <c r="F78" s="81" t="e">
        <f>(E78*100)/D78</f>
        <v>#DIV/0!</v>
      </c>
    </row>
    <row r="79" spans="1:6" x14ac:dyDescent="0.2">
      <c r="A79" s="53" t="s">
        <v>54</v>
      </c>
      <c r="B79" s="54" t="s">
        <v>55</v>
      </c>
      <c r="C79" s="83">
        <f t="shared" si="4"/>
        <v>0</v>
      </c>
      <c r="D79" s="83">
        <f t="shared" si="4"/>
        <v>0</v>
      </c>
      <c r="E79" s="83">
        <f t="shared" si="4"/>
        <v>0</v>
      </c>
      <c r="F79" s="83" t="e">
        <f>(E79*100)/D79</f>
        <v>#DIV/0!</v>
      </c>
    </row>
    <row r="80" spans="1:6" x14ac:dyDescent="0.2">
      <c r="A80" s="55" t="s">
        <v>56</v>
      </c>
      <c r="B80" s="56" t="s">
        <v>57</v>
      </c>
      <c r="C80" s="84">
        <v>0</v>
      </c>
      <c r="D80" s="84">
        <v>0</v>
      </c>
      <c r="E80" s="84">
        <v>0</v>
      </c>
      <c r="F80" s="84"/>
    </row>
    <row r="81" spans="1:6" x14ac:dyDescent="0.2">
      <c r="A81" s="48" t="s">
        <v>169</v>
      </c>
      <c r="B81" s="48" t="s">
        <v>192</v>
      </c>
      <c r="C81" s="78"/>
      <c r="D81" s="78"/>
      <c r="E81" s="78"/>
      <c r="F81" s="79" t="e">
        <f>(E81*100)/D81</f>
        <v>#DIV/0!</v>
      </c>
    </row>
    <row r="82" spans="1:6" x14ac:dyDescent="0.2">
      <c r="A82" s="49" t="s">
        <v>50</v>
      </c>
      <c r="B82" s="50" t="s">
        <v>51</v>
      </c>
      <c r="C82" s="80">
        <f t="shared" ref="C82:E84" si="5">C83</f>
        <v>0</v>
      </c>
      <c r="D82" s="80">
        <f t="shared" si="5"/>
        <v>0</v>
      </c>
      <c r="E82" s="80">
        <f t="shared" si="5"/>
        <v>0</v>
      </c>
      <c r="F82" s="81" t="e">
        <f>(E82*100)/D82</f>
        <v>#DIV/0!</v>
      </c>
    </row>
    <row r="83" spans="1:6" x14ac:dyDescent="0.2">
      <c r="A83" s="51" t="s">
        <v>194</v>
      </c>
      <c r="B83" s="52" t="s">
        <v>195</v>
      </c>
      <c r="C83" s="82">
        <f t="shared" si="5"/>
        <v>0</v>
      </c>
      <c r="D83" s="82">
        <f t="shared" si="5"/>
        <v>0</v>
      </c>
      <c r="E83" s="82">
        <f t="shared" si="5"/>
        <v>0</v>
      </c>
      <c r="F83" s="81" t="e">
        <f>(E83*100)/D83</f>
        <v>#DIV/0!</v>
      </c>
    </row>
    <row r="84" spans="1:6" ht="25.5" x14ac:dyDescent="0.2">
      <c r="A84" s="53" t="s">
        <v>196</v>
      </c>
      <c r="B84" s="54" t="s">
        <v>197</v>
      </c>
      <c r="C84" s="83">
        <f t="shared" si="5"/>
        <v>0</v>
      </c>
      <c r="D84" s="83">
        <f t="shared" si="5"/>
        <v>0</v>
      </c>
      <c r="E84" s="83">
        <f t="shared" si="5"/>
        <v>0</v>
      </c>
      <c r="F84" s="83" t="e">
        <f>(E84*100)/D84</f>
        <v>#DIV/0!</v>
      </c>
    </row>
    <row r="85" spans="1:6" ht="25.5" x14ac:dyDescent="0.2">
      <c r="A85" s="55" t="s">
        <v>198</v>
      </c>
      <c r="B85" s="56" t="s">
        <v>199</v>
      </c>
      <c r="C85" s="84">
        <v>0</v>
      </c>
      <c r="D85" s="84">
        <v>0</v>
      </c>
      <c r="E85" s="84">
        <v>0</v>
      </c>
      <c r="F85" s="84"/>
    </row>
    <row r="86" spans="1:6" x14ac:dyDescent="0.2">
      <c r="A86" s="48" t="s">
        <v>170</v>
      </c>
      <c r="B86" s="48" t="s">
        <v>193</v>
      </c>
      <c r="C86" s="78"/>
      <c r="D86" s="78"/>
      <c r="E86" s="78"/>
      <c r="F86" s="79" t="e">
        <f>(E86*100)/D86</f>
        <v>#DIV/0!</v>
      </c>
    </row>
    <row r="87" spans="1:6" ht="38.25" x14ac:dyDescent="0.2">
      <c r="A87" s="47" t="s">
        <v>200</v>
      </c>
      <c r="B87" s="47" t="s">
        <v>201</v>
      </c>
      <c r="C87" s="47" t="s">
        <v>43</v>
      </c>
      <c r="D87" s="47" t="s">
        <v>173</v>
      </c>
      <c r="E87" s="47" t="s">
        <v>174</v>
      </c>
      <c r="F87" s="47" t="s">
        <v>175</v>
      </c>
    </row>
    <row r="88" spans="1:6" x14ac:dyDescent="0.2">
      <c r="A88" s="49" t="s">
        <v>70</v>
      </c>
      <c r="B88" s="50" t="s">
        <v>71</v>
      </c>
      <c r="C88" s="80">
        <f>C89</f>
        <v>16000</v>
      </c>
      <c r="D88" s="80">
        <f>D89</f>
        <v>16000</v>
      </c>
      <c r="E88" s="80">
        <f>E89</f>
        <v>1769.16</v>
      </c>
      <c r="F88" s="81">
        <f>(E88*100)/D88</f>
        <v>11.05725</v>
      </c>
    </row>
    <row r="89" spans="1:6" x14ac:dyDescent="0.2">
      <c r="A89" s="51" t="s">
        <v>89</v>
      </c>
      <c r="B89" s="52" t="s">
        <v>90</v>
      </c>
      <c r="C89" s="82">
        <f>C90+C93</f>
        <v>16000</v>
      </c>
      <c r="D89" s="82">
        <f>D90+D93</f>
        <v>16000</v>
      </c>
      <c r="E89" s="82">
        <f>E90+E93</f>
        <v>1769.16</v>
      </c>
      <c r="F89" s="81">
        <f>(E89*100)/D89</f>
        <v>11.05725</v>
      </c>
    </row>
    <row r="90" spans="1:6" x14ac:dyDescent="0.2">
      <c r="A90" s="53" t="s">
        <v>111</v>
      </c>
      <c r="B90" s="54" t="s">
        <v>112</v>
      </c>
      <c r="C90" s="83">
        <f>C91+C92</f>
        <v>15000</v>
      </c>
      <c r="D90" s="83">
        <f>D91+D92</f>
        <v>15000</v>
      </c>
      <c r="E90" s="83">
        <f>E91+E92</f>
        <v>1769.16</v>
      </c>
      <c r="F90" s="83">
        <f>(E90*100)/D90</f>
        <v>11.7944</v>
      </c>
    </row>
    <row r="91" spans="1:6" x14ac:dyDescent="0.2">
      <c r="A91" s="55" t="s">
        <v>113</v>
      </c>
      <c r="B91" s="56" t="s">
        <v>114</v>
      </c>
      <c r="C91" s="84">
        <v>10000</v>
      </c>
      <c r="D91" s="84">
        <v>10000</v>
      </c>
      <c r="E91" s="84">
        <v>1769.16</v>
      </c>
      <c r="F91" s="84"/>
    </row>
    <row r="92" spans="1:6" x14ac:dyDescent="0.2">
      <c r="A92" s="55" t="s">
        <v>125</v>
      </c>
      <c r="B92" s="56" t="s">
        <v>126</v>
      </c>
      <c r="C92" s="84">
        <v>5000</v>
      </c>
      <c r="D92" s="84">
        <v>5000</v>
      </c>
      <c r="E92" s="84">
        <v>0</v>
      </c>
      <c r="F92" s="84"/>
    </row>
    <row r="93" spans="1:6" x14ac:dyDescent="0.2">
      <c r="A93" s="53" t="s">
        <v>135</v>
      </c>
      <c r="B93" s="54" t="s">
        <v>136</v>
      </c>
      <c r="C93" s="83">
        <f>C94</f>
        <v>1000</v>
      </c>
      <c r="D93" s="83">
        <f>D94</f>
        <v>1000</v>
      </c>
      <c r="E93" s="83">
        <f>E94</f>
        <v>0</v>
      </c>
      <c r="F93" s="83">
        <f>(E93*100)/D93</f>
        <v>0</v>
      </c>
    </row>
    <row r="94" spans="1:6" x14ac:dyDescent="0.2">
      <c r="A94" s="55" t="s">
        <v>137</v>
      </c>
      <c r="B94" s="56" t="s">
        <v>138</v>
      </c>
      <c r="C94" s="84">
        <v>1000</v>
      </c>
      <c r="D94" s="84">
        <v>1000</v>
      </c>
      <c r="E94" s="84">
        <v>0</v>
      </c>
      <c r="F94" s="84"/>
    </row>
    <row r="95" spans="1:6" x14ac:dyDescent="0.2">
      <c r="A95" s="49" t="s">
        <v>50</v>
      </c>
      <c r="B95" s="50" t="s">
        <v>51</v>
      </c>
      <c r="C95" s="80">
        <f t="shared" ref="C95:E97" si="6">C96</f>
        <v>16000</v>
      </c>
      <c r="D95" s="80">
        <f t="shared" si="6"/>
        <v>16000</v>
      </c>
      <c r="E95" s="80">
        <f t="shared" si="6"/>
        <v>1769.16</v>
      </c>
      <c r="F95" s="81">
        <f>(E95*100)/D95</f>
        <v>11.05725</v>
      </c>
    </row>
    <row r="96" spans="1:6" x14ac:dyDescent="0.2">
      <c r="A96" s="51" t="s">
        <v>64</v>
      </c>
      <c r="B96" s="52" t="s">
        <v>65</v>
      </c>
      <c r="C96" s="82">
        <f t="shared" si="6"/>
        <v>16000</v>
      </c>
      <c r="D96" s="82">
        <f t="shared" si="6"/>
        <v>16000</v>
      </c>
      <c r="E96" s="82">
        <f t="shared" si="6"/>
        <v>1769.16</v>
      </c>
      <c r="F96" s="81">
        <f>(E96*100)/D96</f>
        <v>11.05725</v>
      </c>
    </row>
    <row r="97" spans="1:6" ht="25.5" x14ac:dyDescent="0.2">
      <c r="A97" s="53" t="s">
        <v>66</v>
      </c>
      <c r="B97" s="54" t="s">
        <v>67</v>
      </c>
      <c r="C97" s="83">
        <f t="shared" si="6"/>
        <v>16000</v>
      </c>
      <c r="D97" s="83">
        <f t="shared" si="6"/>
        <v>16000</v>
      </c>
      <c r="E97" s="83">
        <f t="shared" si="6"/>
        <v>1769.16</v>
      </c>
      <c r="F97" s="83">
        <f>(E97*100)/D97</f>
        <v>11.05725</v>
      </c>
    </row>
    <row r="98" spans="1:6" x14ac:dyDescent="0.2">
      <c r="A98" s="55" t="s">
        <v>68</v>
      </c>
      <c r="B98" s="56" t="s">
        <v>69</v>
      </c>
      <c r="C98" s="84">
        <v>16000</v>
      </c>
      <c r="D98" s="84">
        <v>16000</v>
      </c>
      <c r="E98" s="84">
        <v>1769.16</v>
      </c>
      <c r="F98" s="84"/>
    </row>
    <row r="99" spans="1:6" x14ac:dyDescent="0.2">
      <c r="A99" s="48" t="s">
        <v>168</v>
      </c>
      <c r="B99" s="48" t="s">
        <v>176</v>
      </c>
      <c r="C99" s="78"/>
      <c r="D99" s="78"/>
      <c r="E99" s="78"/>
      <c r="F99" s="79" t="e">
        <f>(E99*100)/D99</f>
        <v>#DIV/0!</v>
      </c>
    </row>
    <row r="100" spans="1:6" s="57" customFormat="1" x14ac:dyDescent="0.2"/>
    <row r="101" spans="1:6" s="57" customFormat="1" x14ac:dyDescent="0.2"/>
    <row r="102" spans="1:6" s="57" customFormat="1" x14ac:dyDescent="0.2"/>
    <row r="103" spans="1:6" s="57" customFormat="1" x14ac:dyDescent="0.2"/>
    <row r="104" spans="1:6" s="57" customFormat="1" x14ac:dyDescent="0.2"/>
    <row r="105" spans="1:6" s="57" customFormat="1" x14ac:dyDescent="0.2"/>
    <row r="106" spans="1:6" s="57" customFormat="1" x14ac:dyDescent="0.2"/>
    <row r="107" spans="1:6" s="57" customFormat="1" x14ac:dyDescent="0.2"/>
    <row r="108" spans="1:6" s="57" customFormat="1" x14ac:dyDescent="0.2"/>
    <row r="109" spans="1:6" s="57" customFormat="1" x14ac:dyDescent="0.2"/>
    <row r="110" spans="1:6" s="57" customFormat="1" x14ac:dyDescent="0.2"/>
    <row r="111" spans="1:6" s="57" customFormat="1" x14ac:dyDescent="0.2"/>
    <row r="112" spans="1:6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pans="1:3" s="57" customFormat="1" x14ac:dyDescent="0.2"/>
    <row r="1234" spans="1:3" s="57" customFormat="1" x14ac:dyDescent="0.2"/>
    <row r="1235" spans="1:3" s="57" customFormat="1" x14ac:dyDescent="0.2"/>
    <row r="1236" spans="1:3" s="57" customFormat="1" x14ac:dyDescent="0.2"/>
    <row r="1237" spans="1:3" s="57" customFormat="1" x14ac:dyDescent="0.2"/>
    <row r="1238" spans="1:3" s="57" customFormat="1" x14ac:dyDescent="0.2"/>
    <row r="1239" spans="1:3" s="57" customFormat="1" x14ac:dyDescent="0.2"/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pans="1:3" x14ac:dyDescent="0.2">
      <c r="A1281" s="40"/>
      <c r="B1281" s="40"/>
      <c r="C1281" s="40"/>
    </row>
    <row r="1282" spans="1:3" x14ac:dyDescent="0.2">
      <c r="A1282" s="40"/>
      <c r="B1282" s="40"/>
      <c r="C1282" s="40"/>
    </row>
    <row r="1283" spans="1:3" x14ac:dyDescent="0.2">
      <c r="A1283" s="40"/>
      <c r="B1283" s="40"/>
      <c r="C1283" s="40"/>
    </row>
    <row r="1284" spans="1:3" x14ac:dyDescent="0.2">
      <c r="A1284" s="40"/>
      <c r="B1284" s="40"/>
      <c r="C1284" s="40"/>
    </row>
    <row r="1285" spans="1:3" x14ac:dyDescent="0.2">
      <c r="A1285" s="40"/>
      <c r="B1285" s="40"/>
      <c r="C1285" s="40"/>
    </row>
    <row r="1286" spans="1:3" x14ac:dyDescent="0.2">
      <c r="A1286" s="40"/>
      <c r="B1286" s="40"/>
      <c r="C1286" s="40"/>
    </row>
    <row r="1287" spans="1:3" x14ac:dyDescent="0.2">
      <c r="A1287" s="40"/>
      <c r="B1287" s="40"/>
      <c r="C1287" s="40"/>
    </row>
    <row r="1288" spans="1:3" x14ac:dyDescent="0.2">
      <c r="A1288" s="40"/>
      <c r="B1288" s="40"/>
      <c r="C1288" s="40"/>
    </row>
    <row r="1289" spans="1:3" x14ac:dyDescent="0.2">
      <c r="A1289" s="40"/>
      <c r="B1289" s="40"/>
      <c r="C1289" s="40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54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Sabrina Pernar</cp:lastModifiedBy>
  <cp:lastPrinted>2026-07-03T08:58:36Z</cp:lastPrinted>
  <dcterms:created xsi:type="dcterms:W3CDTF">2022-08-12T12:51:27Z</dcterms:created>
  <dcterms:modified xsi:type="dcterms:W3CDTF">2026-07-03T10:27:58Z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