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horvat\Desktop\"/>
    </mc:Choice>
  </mc:AlternateContent>
  <xr:revisionPtr revIDLastSave="0" documentId="8_{DE487155-8A0A-4C1C-BFE3-BBB90A1CA74C}" xr6:coauthVersionLast="47" xr6:coauthVersionMax="47" xr10:uidLastSave="{00000000-0000-0000-0000-000000000000}"/>
  <bookViews>
    <workbookView xWindow="1515" yWindow="1515" windowWidth="21600" windowHeight="11295" tabRatio="825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rashoda'!$B$1:$I$21</definedName>
    <definedName name="_xlnm.Print_Area" localSheetId="6">'Posebni dio'!$A$1:$C$9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26" i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77" i="15"/>
  <c r="F75" i="15"/>
  <c r="E75" i="15"/>
  <c r="D75" i="15"/>
  <c r="C75" i="15"/>
  <c r="F74" i="15"/>
  <c r="E74" i="15"/>
  <c r="D74" i="15"/>
  <c r="C74" i="15"/>
  <c r="F73" i="15"/>
  <c r="E73" i="15"/>
  <c r="D73" i="15"/>
  <c r="C73" i="15"/>
  <c r="F70" i="15"/>
  <c r="E70" i="15"/>
  <c r="D70" i="15"/>
  <c r="C70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5" i="15"/>
  <c r="F63" i="15"/>
  <c r="E63" i="15"/>
  <c r="D63" i="15"/>
  <c r="C63" i="15"/>
  <c r="F62" i="15"/>
  <c r="E62" i="15"/>
  <c r="D62" i="15"/>
  <c r="C62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6" i="15"/>
  <c r="F53" i="15"/>
  <c r="E53" i="15"/>
  <c r="D53" i="15"/>
  <c r="C53" i="15"/>
  <c r="F52" i="15"/>
  <c r="E52" i="15"/>
  <c r="D52" i="15"/>
  <c r="C52" i="15"/>
  <c r="F51" i="15"/>
  <c r="E51" i="15"/>
  <c r="D51" i="15"/>
  <c r="C51" i="15"/>
  <c r="F49" i="15"/>
  <c r="E49" i="15"/>
  <c r="D49" i="15"/>
  <c r="C49" i="15"/>
  <c r="F48" i="15"/>
  <c r="E48" i="15"/>
  <c r="D48" i="15"/>
  <c r="C48" i="15"/>
  <c r="F45" i="15"/>
  <c r="E45" i="15"/>
  <c r="D45" i="15"/>
  <c r="C45" i="15"/>
  <c r="F43" i="15"/>
  <c r="E43" i="15"/>
  <c r="D43" i="15"/>
  <c r="C43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9" i="15"/>
  <c r="E19" i="15"/>
  <c r="D19" i="15"/>
  <c r="C19" i="15"/>
  <c r="F17" i="15"/>
  <c r="E17" i="15"/>
  <c r="D17" i="15"/>
  <c r="C17" i="15"/>
  <c r="F14" i="15"/>
  <c r="E14" i="15"/>
  <c r="D14" i="15"/>
  <c r="C14" i="15"/>
  <c r="F13" i="15"/>
  <c r="E13" i="15"/>
  <c r="D13" i="15"/>
  <c r="C13" i="15"/>
  <c r="F12" i="15"/>
  <c r="E12" i="15"/>
  <c r="D12" i="15"/>
  <c r="C12" i="15"/>
  <c r="F9" i="15"/>
  <c r="E9" i="15"/>
  <c r="D9" i="15"/>
  <c r="C9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H14" i="5"/>
  <c r="G14" i="5"/>
  <c r="F14" i="5"/>
  <c r="E14" i="5"/>
  <c r="D14" i="5"/>
  <c r="C14" i="5"/>
  <c r="H13" i="5"/>
  <c r="G13" i="5"/>
  <c r="F13" i="5"/>
  <c r="E13" i="5"/>
  <c r="D13" i="5"/>
  <c r="C13" i="5"/>
  <c r="H12" i="5"/>
  <c r="G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64" i="3"/>
  <c r="K64" i="3"/>
  <c r="L63" i="3"/>
  <c r="K63" i="3"/>
  <c r="J63" i="3"/>
  <c r="I63" i="3"/>
  <c r="H63" i="3"/>
  <c r="G63" i="3"/>
  <c r="L62" i="3"/>
  <c r="K62" i="3"/>
  <c r="J62" i="3"/>
  <c r="I62" i="3"/>
  <c r="H62" i="3"/>
  <c r="G62" i="3"/>
  <c r="L61" i="3"/>
  <c r="K61" i="3"/>
  <c r="L60" i="3"/>
  <c r="K60" i="3"/>
  <c r="L59" i="3"/>
  <c r="K59" i="3"/>
  <c r="J59" i="3"/>
  <c r="I59" i="3"/>
  <c r="H59" i="3"/>
  <c r="G59" i="3"/>
  <c r="L58" i="3"/>
  <c r="K58" i="3"/>
  <c r="L57" i="3"/>
  <c r="K57" i="3"/>
  <c r="J57" i="3"/>
  <c r="I57" i="3"/>
  <c r="H57" i="3"/>
  <c r="G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J47" i="3"/>
  <c r="I47" i="3"/>
  <c r="H47" i="3"/>
  <c r="G47" i="3"/>
  <c r="L46" i="3"/>
  <c r="K46" i="3"/>
  <c r="L45" i="3"/>
  <c r="K45" i="3"/>
  <c r="L44" i="3"/>
  <c r="K44" i="3"/>
  <c r="L43" i="3"/>
  <c r="K43" i="3"/>
  <c r="L42" i="3"/>
  <c r="K42" i="3"/>
  <c r="L41" i="3"/>
  <c r="K41" i="3"/>
  <c r="J41" i="3"/>
  <c r="I41" i="3"/>
  <c r="H41" i="3"/>
  <c r="G41" i="3"/>
  <c r="L40" i="3"/>
  <c r="K40" i="3"/>
  <c r="L39" i="3"/>
  <c r="K39" i="3"/>
  <c r="L38" i="3"/>
  <c r="K38" i="3"/>
  <c r="L37" i="3"/>
  <c r="K37" i="3"/>
  <c r="L36" i="3"/>
  <c r="K36" i="3"/>
  <c r="J36" i="3"/>
  <c r="I36" i="3"/>
  <c r="H36" i="3"/>
  <c r="G36" i="3"/>
  <c r="L35" i="3"/>
  <c r="K35" i="3"/>
  <c r="J35" i="3"/>
  <c r="I35" i="3"/>
  <c r="H35" i="3"/>
  <c r="G35" i="3"/>
  <c r="L34" i="3"/>
  <c r="K34" i="3"/>
  <c r="L33" i="3"/>
  <c r="K33" i="3"/>
  <c r="J33" i="3"/>
  <c r="I33" i="3"/>
  <c r="H33" i="3"/>
  <c r="G33" i="3"/>
  <c r="L32" i="3"/>
  <c r="K32" i="3"/>
  <c r="L31" i="3"/>
  <c r="K31" i="3"/>
  <c r="J31" i="3"/>
  <c r="I31" i="3"/>
  <c r="H31" i="3"/>
  <c r="G31" i="3"/>
  <c r="L30" i="3"/>
  <c r="K30" i="3"/>
  <c r="L29" i="3"/>
  <c r="K29" i="3"/>
  <c r="L28" i="3"/>
  <c r="K28" i="3"/>
  <c r="J28" i="3"/>
  <c r="I28" i="3"/>
  <c r="H28" i="3"/>
  <c r="G28" i="3"/>
  <c r="L27" i="3"/>
  <c r="K27" i="3"/>
  <c r="J27" i="3"/>
  <c r="I27" i="3"/>
  <c r="H27" i="3"/>
  <c r="G27" i="3"/>
  <c r="L26" i="3"/>
  <c r="K26" i="3"/>
  <c r="J26" i="3"/>
  <c r="I26" i="3"/>
  <c r="H26" i="3"/>
  <c r="G26" i="3"/>
  <c r="L25" i="3"/>
  <c r="K25" i="3"/>
  <c r="J25" i="3"/>
  <c r="I25" i="3"/>
  <c r="H25" i="3"/>
  <c r="G25" i="3"/>
  <c r="L20" i="3"/>
  <c r="K20" i="3"/>
  <c r="L19" i="3"/>
  <c r="K19" i="3"/>
  <c r="J19" i="3"/>
  <c r="I19" i="3"/>
  <c r="H19" i="3"/>
  <c r="G19" i="3"/>
  <c r="L18" i="3"/>
  <c r="K18" i="3"/>
  <c r="J18" i="3"/>
  <c r="I18" i="3"/>
  <c r="H18" i="3"/>
  <c r="G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<sst xmlns="http://schemas.openxmlformats.org/spreadsheetml/2006/main" count="369" uniqueCount="170">
  <si>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</si>
  <si>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</si>
  <si>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</si>
  <si>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</si>
  <si>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</si>
  <si>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</si>
  <si>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</si>
  <si>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</si>
  <si>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</si>
  <si>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</si>
  <si>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</si>
  <si>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</si>
  <si>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</si>
  <si>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</si>
  <si>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</si>
  <si>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</si>
  <si>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</si>
  <si>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</si>
  <si>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</si>
  <si>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</si>
  <si>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</si>
  <si>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</si>
  <si>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</si>
  <si>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</si>
  <si>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</si>
  <si>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</si>
  <si>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</si>
  <si>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</si>
  <si>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</si>
  <si>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</si>
  <si>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</si>
  <si>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</si>
  <si>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</si>
  <si>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</si>
  <si>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</si>
  <si>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</si>
  <si>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</si>
  <si>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</si>
  <si>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</si>
  <si>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</si>
  <si>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</si>
  <si>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</si>
  <si>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</si>
  <si>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</si>
  <si>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</si>
  <si>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</si>
  <si>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</si>
  <si>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</si>
  <si>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</si>
  <si>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</si>
  <si>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</si>
  <si>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</si>
  <si>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</si>
  <si>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</si>
  <si>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</si>
  <si>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</si>
  <si>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</si>
  <si>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</si>
  <si>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</si>
  <si>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</si>
  <si>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</si>
  <si>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</si>
  <si>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</si>
  <si>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</si>
  <si>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</si>
  <si>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</si>
  <si>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</si>
  <si>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</si>
  <si>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</si>
  <si>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</si>
  <si>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</si>
  <si>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</si>
  <si>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</si>
  <si>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</si>
  <si>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</si>
  <si>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</si>
  <si>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</si>
  <si>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</si>
  <si>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</si>
  <si>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</si>
  <si>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</si>
  <si>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</si>
  <si>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</si>
  <si>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</si>
  <si>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</si>
  <si>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</si>
  <si>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</si>
  <si>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</si>
  <si>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</si>
  <si>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</si>
  <si>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</si>
  <si>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</si>
  <si>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</si>
  <si>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</si>
  <si>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</si>
  <si>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</si>
  <si>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</si>
  <si>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</si>
  <si>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</si>
  <si>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</si>
  <si>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</si>
  <si>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</si>
  <si>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</si>
  <si>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</si>
  <si>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</si>
  <si>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</si>
  <si>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</si>
  <si>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</si>
  <si>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</si>
  <si>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</si>
  <si>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</si>
  <si>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</si>
  <si>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</si>
  <si>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</si>
  <si>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</si>
  <si>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</si>
  <si>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</si>
  <si>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</si>
  <si>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</si>
  <si>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</si>
  <si>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</si>
  <si>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</si>
  <si>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</si>
  <si>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</si>
  <si>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</si>
  <si>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</si>
  <si>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</si>
  <si>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</si>
  <si>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</si>
  <si>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</si>
  <si>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</si>
  <si>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</si>
  <si>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</si>
  <si>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</si>
  <si>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</si>
  <si>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</si>
  <si>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</si>
  <si>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3293</t>
  </si>
  <si>
    <t>REPREZENTACIJA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</si>
  <si>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</si>
  <si>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</si>
  <si>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</si>
  <si>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</si>
  <si>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</si>
  <si>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</si>
  <si>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</si>
  <si>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</si>
  <si>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</si>
  <si>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</si>
  <si>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</si>
  <si>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</si>
  <si>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</si>
  <si>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3 Javni red i sigurnost</t>
  </si>
  <si>
    <t>0330 Sudovi</t>
  </si>
  <si>
    <t>109 Ministarstvo pravosuđa, uprave i digitalne transofrmacije</t>
  </si>
  <si>
    <t>70 Trgovački sudovi</t>
  </si>
  <si>
    <t>3574 VARAŽDIN TRGOVAČKI SUD</t>
  </si>
  <si>
    <t>2803 Vođenje sudskih postupaka</t>
  </si>
  <si>
    <t>11</t>
  </si>
  <si>
    <t>43</t>
  </si>
  <si>
    <t>A639000</t>
  </si>
  <si>
    <t>Vođenje sudskih postupaka iz nadležnosti trgovačkih sudova</t>
  </si>
  <si>
    <t>TEKUĆI PLAN  2026.*</t>
  </si>
  <si>
    <t>IZVRŠENJE 1.-6.2026.*</t>
  </si>
  <si>
    <t xml:space="preserve">INDEKS**
</t>
  </si>
  <si>
    <t>Opći prihodi i primici</t>
  </si>
  <si>
    <t>6712</t>
  </si>
  <si>
    <t>PRIHODI ZA FINANC.RASHODA ZA NABAVU NEFIN.IMOVINE</t>
  </si>
  <si>
    <t>Vlastiti prihodi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</si>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</sst>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29"/>
  <sheetViews>
    <sheetView tabSelected="1" topLeftCell="A2" workbookViewId="0">
      <selection activeCell="J28" sqref="J28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556029.81000000006</v>
      </c>
      <c r="H10" s="87">
        <v>1264147</v>
      </c>
      <c r="I10" s="87">
        <v>1264147</v>
      </c>
      <c r="J10" s="87">
        <v>579721.21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556029.81000000006</v>
      </c>
      <c r="H12" s="88">
        <f>ROUND(H10+H11,2)</f>
        <v>1264147</v>
      </c>
      <c r="I12" s="88">
        <f>ROUND(I10+I11,2)</f>
        <v>1264147</v>
      </c>
      <c r="J12" s="88">
        <f>ROUND(J10+J11,2)</f>
        <v>579721.21</v>
      </c>
      <c r="K12" s="89">
        <f>J12/G12*100</f>
        <v>104.260814721427</v>
      </c>
      <c r="L12" s="89">
        <f>J12/I12*100</f>
        <v>45.8586865293356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568392.61</v>
      </c>
      <c r="H13" s="87">
        <v>1264147</v>
      </c>
      <c r="I13" s="87">
        <v>1264147</v>
      </c>
      <c r="J13" s="87">
        <v>579616.29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/>
      <c r="H14" s="87"/>
      <c r="I14" s="87"/>
      <c r="J14" s="87"/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568392.61</v>
      </c>
      <c r="H15" s="88">
        <f>ROUND(H13+H14,2)</f>
        <v>1264147</v>
      </c>
      <c r="I15" s="88">
        <f>ROUND(I13+I14,2)</f>
        <v>1264147</v>
      </c>
      <c r="J15" s="88">
        <f>ROUND(J13+J14,2)</f>
        <v>579616.29</v>
      </c>
      <c r="K15" s="89">
        <f>J15/G15*100</f>
        <v>101.97463510301399</v>
      </c>
      <c r="L15" s="89">
        <f>J15/I15*100</f>
        <v>45.850386861654499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-12362.8</v>
      </c>
      <c r="H16" s="91">
        <f>ROUND(H12-H15,2)</f>
        <v>0</v>
      </c>
      <c r="I16" s="91">
        <f>ROUND(I12-I15,2)</f>
        <v>0</v>
      </c>
      <c r="J16" s="91">
        <f>ROUND(J12-J15,2)</f>
        <v>104.92</v>
      </c>
      <c r="K16" s="89">
        <f>J16/G16*100</f>
        <v>-0.84867505743035598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12411.88</v>
      </c>
      <c r="H24" s="87"/>
      <c r="I24" s="87"/>
      <c r="J24" s="87">
        <v>8.4499999999999993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-8.4499999999999993</v>
      </c>
      <c r="H25" s="87"/>
      <c r="I25" s="87"/>
      <c r="J25" s="87">
        <v>-113.37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12403.43</v>
      </c>
      <c r="H26" s="95">
        <f>ROUND(H24+H25,2)</f>
        <v>0</v>
      </c>
      <c r="I26" s="95">
        <f>ROUND(I24+I25,2)</f>
        <v>0</v>
      </c>
      <c r="J26" s="95">
        <f>ROUND(J24+J25,2)</f>
        <v>-104.92</v>
      </c>
      <c r="K26" s="94">
        <f>J26/G26*100</f>
        <v>-0.84589504677335203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40.630000000000003</v>
      </c>
      <c r="H27" s="95">
        <f>ROUND(H16+H26,2)</f>
        <v>0</v>
      </c>
      <c r="I27" s="95">
        <f>ROUND(I16+I26,2)</f>
        <v>0</v>
      </c>
      <c r="J27" s="95">
        <f>ROUND(J16+J26,2)</f>
        <v>0</v>
      </c>
      <c r="K27" s="94">
        <f>J27/G27*100</f>
        <v>0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5"/>
  <sheetViews>
    <sheetView zoomScale="90" zoomScaleNormal="90" workbookViewId="0">
      <selection activeCell="H21" sqref="H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556029.80999999994</v>
      </c>
      <c r="H10" s="66">
        <f>H11</f>
        <v>1264147</v>
      </c>
      <c r="I10" s="66">
        <f>I11</f>
        <v>1264147</v>
      </c>
      <c r="J10" s="66">
        <f>J11</f>
        <v>579721.21</v>
      </c>
      <c r="K10" s="70">
        <f t="shared" ref="K10:K20" si="0">(J10*100)/G10</f>
        <v>104.26081472142654</v>
      </c>
      <c r="L10" s="70">
        <f t="shared" ref="L10:L20" si="1">(J10*100)/I10</f>
        <v>45.858686529335593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G12+G15+G18</f>
        <v>556029.80999999994</v>
      </c>
      <c r="H11" s="66">
        <f>H12+H15+H18</f>
        <v>1264147</v>
      </c>
      <c r="I11" s="66">
        <f>I12+I15+I18</f>
        <v>1264147</v>
      </c>
      <c r="J11" s="66">
        <f>J12+J15+J18</f>
        <v>579721.21</v>
      </c>
      <c r="K11" s="66">
        <f t="shared" si="0"/>
        <v>104.26081472142654</v>
      </c>
      <c r="L11" s="66">
        <f t="shared" si="1"/>
        <v>45.858686529335593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38.68</v>
      </c>
      <c r="H12" s="66">
        <f t="shared" si="2"/>
        <v>100</v>
      </c>
      <c r="I12" s="66">
        <f t="shared" si="2"/>
        <v>100</v>
      </c>
      <c r="J12" s="66">
        <f t="shared" si="2"/>
        <v>113.37</v>
      </c>
      <c r="K12" s="66">
        <f t="shared" si="0"/>
        <v>293.09720785935883</v>
      </c>
      <c r="L12" s="66">
        <f t="shared" si="1"/>
        <v>113.37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38.68</v>
      </c>
      <c r="H13" s="66">
        <f t="shared" si="2"/>
        <v>100</v>
      </c>
      <c r="I13" s="66">
        <f t="shared" si="2"/>
        <v>100</v>
      </c>
      <c r="J13" s="66">
        <f t="shared" si="2"/>
        <v>113.37</v>
      </c>
      <c r="K13" s="66">
        <f t="shared" si="0"/>
        <v>293.09720785935883</v>
      </c>
      <c r="L13" s="66">
        <f t="shared" si="1"/>
        <v>113.37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38.68</v>
      </c>
      <c r="H14" s="67">
        <v>100</v>
      </c>
      <c r="I14" s="67">
        <v>100</v>
      </c>
      <c r="J14" s="67">
        <v>113.37</v>
      </c>
      <c r="K14" s="67">
        <f t="shared" si="0"/>
        <v>293.09720785935883</v>
      </c>
      <c r="L14" s="67">
        <f t="shared" si="1"/>
        <v>113.37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 t="shared" ref="G15:J16" si="3">G16</f>
        <v>69.55</v>
      </c>
      <c r="H15" s="66">
        <f t="shared" si="3"/>
        <v>500</v>
      </c>
      <c r="I15" s="66">
        <f t="shared" si="3"/>
        <v>500</v>
      </c>
      <c r="J15" s="66">
        <f t="shared" si="3"/>
        <v>31.33</v>
      </c>
      <c r="K15" s="66">
        <f t="shared" si="0"/>
        <v>45.046728971962615</v>
      </c>
      <c r="L15" s="66">
        <f t="shared" si="1"/>
        <v>6.266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 t="shared" si="3"/>
        <v>69.55</v>
      </c>
      <c r="H16" s="66">
        <f t="shared" si="3"/>
        <v>500</v>
      </c>
      <c r="I16" s="66">
        <f t="shared" si="3"/>
        <v>500</v>
      </c>
      <c r="J16" s="66">
        <f t="shared" si="3"/>
        <v>31.33</v>
      </c>
      <c r="K16" s="66">
        <f t="shared" si="0"/>
        <v>45.046728971962615</v>
      </c>
      <c r="L16" s="66">
        <f t="shared" si="1"/>
        <v>6.266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69.55</v>
      </c>
      <c r="H17" s="67">
        <v>500</v>
      </c>
      <c r="I17" s="67">
        <v>500</v>
      </c>
      <c r="J17" s="67">
        <v>31.33</v>
      </c>
      <c r="K17" s="67">
        <f t="shared" si="0"/>
        <v>45.046728971962615</v>
      </c>
      <c r="L17" s="67">
        <f t="shared" si="1"/>
        <v>6.266</v>
      </c>
    </row>
    <row r="18" spans="2:12" x14ac:dyDescent="0.25">
      <c r="B18" s="66"/>
      <c r="C18" s="66" t="s">
        <v>64</v>
      </c>
      <c r="D18" s="66"/>
      <c r="E18" s="66"/>
      <c r="F18" s="66" t="s">
        <v>65</v>
      </c>
      <c r="G18" s="66">
        <f t="shared" ref="G18:J19" si="4">G19</f>
        <v>555921.57999999996</v>
      </c>
      <c r="H18" s="66">
        <f t="shared" si="4"/>
        <v>1263547</v>
      </c>
      <c r="I18" s="66">
        <f t="shared" si="4"/>
        <v>1263547</v>
      </c>
      <c r="J18" s="66">
        <f t="shared" si="4"/>
        <v>579576.51</v>
      </c>
      <c r="K18" s="66">
        <f t="shared" si="0"/>
        <v>104.25508396346119</v>
      </c>
      <c r="L18" s="66">
        <f t="shared" si="1"/>
        <v>45.869010808462207</v>
      </c>
    </row>
    <row r="19" spans="2:12" x14ac:dyDescent="0.25">
      <c r="B19" s="66"/>
      <c r="C19" s="66"/>
      <c r="D19" s="66" t="s">
        <v>66</v>
      </c>
      <c r="E19" s="66"/>
      <c r="F19" s="66" t="s">
        <v>67</v>
      </c>
      <c r="G19" s="66">
        <f t="shared" si="4"/>
        <v>555921.57999999996</v>
      </c>
      <c r="H19" s="66">
        <f t="shared" si="4"/>
        <v>1263547</v>
      </c>
      <c r="I19" s="66">
        <f t="shared" si="4"/>
        <v>1263547</v>
      </c>
      <c r="J19" s="66">
        <f t="shared" si="4"/>
        <v>579576.51</v>
      </c>
      <c r="K19" s="66">
        <f t="shared" si="0"/>
        <v>104.25508396346119</v>
      </c>
      <c r="L19" s="66">
        <f t="shared" si="1"/>
        <v>45.869010808462207</v>
      </c>
    </row>
    <row r="20" spans="2:12" x14ac:dyDescent="0.25">
      <c r="B20" s="67"/>
      <c r="C20" s="67"/>
      <c r="D20" s="67"/>
      <c r="E20" s="67" t="s">
        <v>68</v>
      </c>
      <c r="F20" s="67" t="s">
        <v>69</v>
      </c>
      <c r="G20" s="67">
        <v>555921.57999999996</v>
      </c>
      <c r="H20" s="67">
        <v>1263547</v>
      </c>
      <c r="I20" s="67">
        <v>1263547</v>
      </c>
      <c r="J20" s="67">
        <v>579576.51</v>
      </c>
      <c r="K20" s="67">
        <f t="shared" si="0"/>
        <v>104.25508396346119</v>
      </c>
      <c r="L20" s="67">
        <f t="shared" si="1"/>
        <v>45.869010808462207</v>
      </c>
    </row>
    <row r="21" spans="2:12" x14ac:dyDescent="0.25">
      <c r="F21" s="36"/>
    </row>
    <row r="22" spans="2:12" x14ac:dyDescent="0.25">
      <c r="F22" s="36"/>
    </row>
    <row r="23" spans="2:12" ht="36.75" customHeight="1" x14ac:dyDescent="0.25">
      <c r="B23" s="120" t="s">
        <v>3</v>
      </c>
      <c r="C23" s="121"/>
      <c r="D23" s="121"/>
      <c r="E23" s="121"/>
      <c r="F23" s="122"/>
      <c r="G23" s="29" t="s">
        <v>46</v>
      </c>
      <c r="H23" s="29" t="s">
        <v>43</v>
      </c>
      <c r="I23" s="29" t="s">
        <v>44</v>
      </c>
      <c r="J23" s="29" t="s">
        <v>47</v>
      </c>
      <c r="K23" s="29" t="s">
        <v>6</v>
      </c>
      <c r="L23" s="29" t="s">
        <v>22</v>
      </c>
    </row>
    <row r="24" spans="2:12" x14ac:dyDescent="0.25">
      <c r="B24" s="117">
        <v>1</v>
      </c>
      <c r="C24" s="118"/>
      <c r="D24" s="118"/>
      <c r="E24" s="118"/>
      <c r="F24" s="119"/>
      <c r="G24" s="31">
        <v>2</v>
      </c>
      <c r="H24" s="31">
        <v>3</v>
      </c>
      <c r="I24" s="31">
        <v>4</v>
      </c>
      <c r="J24" s="31">
        <v>5</v>
      </c>
      <c r="K24" s="31" t="s">
        <v>13</v>
      </c>
      <c r="L24" s="31" t="s">
        <v>14</v>
      </c>
    </row>
    <row r="25" spans="2:12" x14ac:dyDescent="0.25">
      <c r="B25" s="66"/>
      <c r="C25" s="67"/>
      <c r="D25" s="68"/>
      <c r="E25" s="69"/>
      <c r="F25" s="9" t="s">
        <v>21</v>
      </c>
      <c r="G25" s="66">
        <f>G26</f>
        <v>568392.61</v>
      </c>
      <c r="H25" s="66">
        <f>H26</f>
        <v>1264147</v>
      </c>
      <c r="I25" s="66">
        <f>I26</f>
        <v>1264147</v>
      </c>
      <c r="J25" s="66">
        <f>J26</f>
        <v>579616.28999999992</v>
      </c>
      <c r="K25" s="71">
        <f t="shared" ref="K25:K64" si="5">(J25*100)/G25</f>
        <v>101.97463510301445</v>
      </c>
      <c r="L25" s="71">
        <f t="shared" ref="L25:L64" si="6">(J25*100)/I25</f>
        <v>45.850386861654542</v>
      </c>
    </row>
    <row r="26" spans="2:12" x14ac:dyDescent="0.25">
      <c r="B26" s="66" t="s">
        <v>70</v>
      </c>
      <c r="C26" s="66"/>
      <c r="D26" s="66"/>
      <c r="E26" s="66"/>
      <c r="F26" s="66" t="s">
        <v>71</v>
      </c>
      <c r="G26" s="66">
        <f>G27+G35+G62</f>
        <v>568392.61</v>
      </c>
      <c r="H26" s="66">
        <f>H27+H35+H62</f>
        <v>1264147</v>
      </c>
      <c r="I26" s="66">
        <f>I27+I35+I62</f>
        <v>1264147</v>
      </c>
      <c r="J26" s="66">
        <f>J27+J35+J62</f>
        <v>579616.28999999992</v>
      </c>
      <c r="K26" s="66">
        <f t="shared" si="5"/>
        <v>101.97463510301445</v>
      </c>
      <c r="L26" s="66">
        <f t="shared" si="6"/>
        <v>45.850386861654542</v>
      </c>
    </row>
    <row r="27" spans="2:12" x14ac:dyDescent="0.25">
      <c r="B27" s="66"/>
      <c r="C27" s="66" t="s">
        <v>72</v>
      </c>
      <c r="D27" s="66"/>
      <c r="E27" s="66"/>
      <c r="F27" s="66" t="s">
        <v>73</v>
      </c>
      <c r="G27" s="66">
        <f>G28+G31+G33</f>
        <v>517917.36</v>
      </c>
      <c r="H27" s="66">
        <f>H28+H31+H33</f>
        <v>1144157</v>
      </c>
      <c r="I27" s="66">
        <f>I28+I31+I33</f>
        <v>1144157</v>
      </c>
      <c r="J27" s="66">
        <f>J28+J31+J33</f>
        <v>529863</v>
      </c>
      <c r="K27" s="66">
        <f t="shared" si="5"/>
        <v>102.30647607564265</v>
      </c>
      <c r="L27" s="66">
        <f t="shared" si="6"/>
        <v>46.310340276727757</v>
      </c>
    </row>
    <row r="28" spans="2:12" x14ac:dyDescent="0.25">
      <c r="B28" s="66"/>
      <c r="C28" s="66"/>
      <c r="D28" s="66" t="s">
        <v>74</v>
      </c>
      <c r="E28" s="66"/>
      <c r="F28" s="66" t="s">
        <v>75</v>
      </c>
      <c r="G28" s="66">
        <f>G29+G30</f>
        <v>433017.73</v>
      </c>
      <c r="H28" s="66">
        <f>H29+H30</f>
        <v>947761</v>
      </c>
      <c r="I28" s="66">
        <f>I29+I30</f>
        <v>947761</v>
      </c>
      <c r="J28" s="66">
        <f>J29+J30</f>
        <v>434197.1</v>
      </c>
      <c r="K28" s="66">
        <f t="shared" si="5"/>
        <v>100.27236067216</v>
      </c>
      <c r="L28" s="66">
        <f t="shared" si="6"/>
        <v>45.812931741230123</v>
      </c>
    </row>
    <row r="29" spans="2:12" x14ac:dyDescent="0.25">
      <c r="B29" s="67"/>
      <c r="C29" s="67"/>
      <c r="D29" s="67"/>
      <c r="E29" s="67" t="s">
        <v>76</v>
      </c>
      <c r="F29" s="67" t="s">
        <v>77</v>
      </c>
      <c r="G29" s="67">
        <v>433017.73</v>
      </c>
      <c r="H29" s="67">
        <v>943761</v>
      </c>
      <c r="I29" s="67">
        <v>943761</v>
      </c>
      <c r="J29" s="67">
        <v>430302.71999999997</v>
      </c>
      <c r="K29" s="67">
        <f t="shared" si="5"/>
        <v>99.373002578901335</v>
      </c>
      <c r="L29" s="67">
        <f t="shared" si="6"/>
        <v>45.594458766573318</v>
      </c>
    </row>
    <row r="30" spans="2:12" x14ac:dyDescent="0.25">
      <c r="B30" s="67"/>
      <c r="C30" s="67"/>
      <c r="D30" s="67"/>
      <c r="E30" s="67" t="s">
        <v>78</v>
      </c>
      <c r="F30" s="67" t="s">
        <v>79</v>
      </c>
      <c r="G30" s="67">
        <v>0</v>
      </c>
      <c r="H30" s="67">
        <v>4000</v>
      </c>
      <c r="I30" s="67">
        <v>4000</v>
      </c>
      <c r="J30" s="67">
        <v>3894.38</v>
      </c>
      <c r="K30" s="67" t="e">
        <f t="shared" si="5"/>
        <v>#DIV/0!</v>
      </c>
      <c r="L30" s="67">
        <f t="shared" si="6"/>
        <v>97.359499999999997</v>
      </c>
    </row>
    <row r="31" spans="2:12" x14ac:dyDescent="0.25">
      <c r="B31" s="66"/>
      <c r="C31" s="66"/>
      <c r="D31" s="66" t="s">
        <v>80</v>
      </c>
      <c r="E31" s="66"/>
      <c r="F31" s="66" t="s">
        <v>81</v>
      </c>
      <c r="G31" s="66">
        <f>G32</f>
        <v>16655.82</v>
      </c>
      <c r="H31" s="66">
        <f>H32</f>
        <v>40676</v>
      </c>
      <c r="I31" s="66">
        <f>I32</f>
        <v>40676</v>
      </c>
      <c r="J31" s="66">
        <f>J32</f>
        <v>24023.3</v>
      </c>
      <c r="K31" s="66">
        <f t="shared" si="5"/>
        <v>144.23366727065974</v>
      </c>
      <c r="L31" s="66">
        <f t="shared" si="6"/>
        <v>59.060133739797422</v>
      </c>
    </row>
    <row r="32" spans="2:12" x14ac:dyDescent="0.25">
      <c r="B32" s="67"/>
      <c r="C32" s="67"/>
      <c r="D32" s="67"/>
      <c r="E32" s="67" t="s">
        <v>82</v>
      </c>
      <c r="F32" s="67" t="s">
        <v>81</v>
      </c>
      <c r="G32" s="67">
        <v>16655.82</v>
      </c>
      <c r="H32" s="67">
        <v>40676</v>
      </c>
      <c r="I32" s="67">
        <v>40676</v>
      </c>
      <c r="J32" s="67">
        <v>24023.3</v>
      </c>
      <c r="K32" s="67">
        <f t="shared" si="5"/>
        <v>144.23366727065974</v>
      </c>
      <c r="L32" s="67">
        <f t="shared" si="6"/>
        <v>59.060133739797422</v>
      </c>
    </row>
    <row r="33" spans="2:12" x14ac:dyDescent="0.25">
      <c r="B33" s="66"/>
      <c r="C33" s="66"/>
      <c r="D33" s="66" t="s">
        <v>83</v>
      </c>
      <c r="E33" s="66"/>
      <c r="F33" s="66" t="s">
        <v>84</v>
      </c>
      <c r="G33" s="66">
        <f>G34</f>
        <v>68243.81</v>
      </c>
      <c r="H33" s="66">
        <f>H34</f>
        <v>155720</v>
      </c>
      <c r="I33" s="66">
        <f>I34</f>
        <v>155720</v>
      </c>
      <c r="J33" s="66">
        <f>J34</f>
        <v>71642.600000000006</v>
      </c>
      <c r="K33" s="66">
        <f t="shared" si="5"/>
        <v>104.98036378684016</v>
      </c>
      <c r="L33" s="66">
        <f t="shared" si="6"/>
        <v>46.007320832263034</v>
      </c>
    </row>
    <row r="34" spans="2:12" x14ac:dyDescent="0.25">
      <c r="B34" s="67"/>
      <c r="C34" s="67"/>
      <c r="D34" s="67"/>
      <c r="E34" s="67" t="s">
        <v>85</v>
      </c>
      <c r="F34" s="67" t="s">
        <v>86</v>
      </c>
      <c r="G34" s="67">
        <v>68243.81</v>
      </c>
      <c r="H34" s="67">
        <v>155720</v>
      </c>
      <c r="I34" s="67">
        <v>155720</v>
      </c>
      <c r="J34" s="67">
        <v>71642.600000000006</v>
      </c>
      <c r="K34" s="67">
        <f t="shared" si="5"/>
        <v>104.98036378684016</v>
      </c>
      <c r="L34" s="67">
        <f t="shared" si="6"/>
        <v>46.007320832263034</v>
      </c>
    </row>
    <row r="35" spans="2:12" x14ac:dyDescent="0.25">
      <c r="B35" s="66"/>
      <c r="C35" s="66" t="s">
        <v>87</v>
      </c>
      <c r="D35" s="66"/>
      <c r="E35" s="66"/>
      <c r="F35" s="66" t="s">
        <v>88</v>
      </c>
      <c r="G35" s="66">
        <f>G36+G41+G47+G57+G59</f>
        <v>50022.22</v>
      </c>
      <c r="H35" s="66">
        <f>H36+H41+H47+H57+H59</f>
        <v>118490</v>
      </c>
      <c r="I35" s="66">
        <f>I36+I41+I47+I57+I59</f>
        <v>118490</v>
      </c>
      <c r="J35" s="66">
        <f>J36+J41+J47+J57+J59</f>
        <v>49256.210000000006</v>
      </c>
      <c r="K35" s="66">
        <f t="shared" si="5"/>
        <v>98.468660527261676</v>
      </c>
      <c r="L35" s="66">
        <f t="shared" si="6"/>
        <v>41.569929951894672</v>
      </c>
    </row>
    <row r="36" spans="2:12" x14ac:dyDescent="0.25">
      <c r="B36" s="66"/>
      <c r="C36" s="66"/>
      <c r="D36" s="66" t="s">
        <v>89</v>
      </c>
      <c r="E36" s="66"/>
      <c r="F36" s="66" t="s">
        <v>90</v>
      </c>
      <c r="G36" s="66">
        <f>G37+G38+G39+G40</f>
        <v>15183.130000000001</v>
      </c>
      <c r="H36" s="66">
        <f>H37+H38+H39+H40</f>
        <v>50650</v>
      </c>
      <c r="I36" s="66">
        <f>I37+I38+I39+I40</f>
        <v>50650</v>
      </c>
      <c r="J36" s="66">
        <f>J37+J38+J39+J40</f>
        <v>16258.84</v>
      </c>
      <c r="K36" s="66">
        <f t="shared" si="5"/>
        <v>107.08490278354989</v>
      </c>
      <c r="L36" s="66">
        <f t="shared" si="6"/>
        <v>32.100375123395857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638.83000000000004</v>
      </c>
      <c r="H37" s="67">
        <v>5000</v>
      </c>
      <c r="I37" s="67">
        <v>5000</v>
      </c>
      <c r="J37" s="67">
        <v>687.16</v>
      </c>
      <c r="K37" s="67">
        <f t="shared" si="5"/>
        <v>107.56539298404896</v>
      </c>
      <c r="L37" s="67">
        <f t="shared" si="6"/>
        <v>13.7432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12630.6</v>
      </c>
      <c r="H38" s="67">
        <v>38650</v>
      </c>
      <c r="I38" s="67">
        <v>38650</v>
      </c>
      <c r="J38" s="67">
        <v>14509.62</v>
      </c>
      <c r="K38" s="67">
        <f t="shared" si="5"/>
        <v>114.87672794641584</v>
      </c>
      <c r="L38" s="67">
        <f t="shared" si="6"/>
        <v>37.541060802069858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495</v>
      </c>
      <c r="H39" s="67">
        <v>4000</v>
      </c>
      <c r="I39" s="67">
        <v>4000</v>
      </c>
      <c r="J39" s="67">
        <v>0</v>
      </c>
      <c r="K39" s="67">
        <f t="shared" si="5"/>
        <v>0</v>
      </c>
      <c r="L39" s="67">
        <f t="shared" si="6"/>
        <v>0</v>
      </c>
    </row>
    <row r="40" spans="2:12" x14ac:dyDescent="0.25">
      <c r="B40" s="67"/>
      <c r="C40" s="67"/>
      <c r="D40" s="67"/>
      <c r="E40" s="67" t="s">
        <v>97</v>
      </c>
      <c r="F40" s="67" t="s">
        <v>98</v>
      </c>
      <c r="G40" s="67">
        <v>1418.7</v>
      </c>
      <c r="H40" s="67">
        <v>3000</v>
      </c>
      <c r="I40" s="67">
        <v>3000</v>
      </c>
      <c r="J40" s="67">
        <v>1062.06</v>
      </c>
      <c r="K40" s="67">
        <f t="shared" si="5"/>
        <v>74.861492916049897</v>
      </c>
      <c r="L40" s="67">
        <f t="shared" si="6"/>
        <v>35.402000000000001</v>
      </c>
    </row>
    <row r="41" spans="2:12" x14ac:dyDescent="0.25">
      <c r="B41" s="66"/>
      <c r="C41" s="66"/>
      <c r="D41" s="66" t="s">
        <v>99</v>
      </c>
      <c r="E41" s="66"/>
      <c r="F41" s="66" t="s">
        <v>100</v>
      </c>
      <c r="G41" s="66">
        <f>G42+G43+G44+G45+G46</f>
        <v>6130.47</v>
      </c>
      <c r="H41" s="66">
        <f>H42+H43+H44+H45+H46</f>
        <v>29040</v>
      </c>
      <c r="I41" s="66">
        <f>I42+I43+I44+I45+I46</f>
        <v>29040</v>
      </c>
      <c r="J41" s="66">
        <f>J42+J43+J44+J45+J46</f>
        <v>15179.59</v>
      </c>
      <c r="K41" s="66">
        <f t="shared" si="5"/>
        <v>247.60891089916433</v>
      </c>
      <c r="L41" s="66">
        <f t="shared" si="6"/>
        <v>52.271315426997248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5630.47</v>
      </c>
      <c r="H42" s="67">
        <v>15900</v>
      </c>
      <c r="I42" s="67">
        <v>15900</v>
      </c>
      <c r="J42" s="67">
        <v>9583.02</v>
      </c>
      <c r="K42" s="67">
        <f t="shared" si="5"/>
        <v>170.19929064536353</v>
      </c>
      <c r="L42" s="67">
        <f t="shared" si="6"/>
        <v>60.270566037735847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0</v>
      </c>
      <c r="H43" s="67">
        <v>10440</v>
      </c>
      <c r="I43" s="67">
        <v>10440</v>
      </c>
      <c r="J43" s="67">
        <v>5596.57</v>
      </c>
      <c r="K43" s="67" t="e">
        <f t="shared" si="5"/>
        <v>#DIV/0!</v>
      </c>
      <c r="L43" s="67">
        <f t="shared" si="6"/>
        <v>53.606992337164748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0</v>
      </c>
      <c r="H44" s="67">
        <v>1000</v>
      </c>
      <c r="I44" s="67">
        <v>1000</v>
      </c>
      <c r="J44" s="67">
        <v>0</v>
      </c>
      <c r="K44" s="67" t="e">
        <f t="shared" si="5"/>
        <v>#DIV/0!</v>
      </c>
      <c r="L44" s="67">
        <f t="shared" si="6"/>
        <v>0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500</v>
      </c>
      <c r="H45" s="67">
        <v>1500</v>
      </c>
      <c r="I45" s="67">
        <v>1500</v>
      </c>
      <c r="J45" s="67">
        <v>0</v>
      </c>
      <c r="K45" s="67">
        <f t="shared" si="5"/>
        <v>0</v>
      </c>
      <c r="L45" s="67">
        <f t="shared" si="6"/>
        <v>0</v>
      </c>
    </row>
    <row r="46" spans="2:12" x14ac:dyDescent="0.25">
      <c r="B46" s="67"/>
      <c r="C46" s="67"/>
      <c r="D46" s="67"/>
      <c r="E46" s="67" t="s">
        <v>109</v>
      </c>
      <c r="F46" s="67" t="s">
        <v>110</v>
      </c>
      <c r="G46" s="67">
        <v>0</v>
      </c>
      <c r="H46" s="67">
        <v>200</v>
      </c>
      <c r="I46" s="67">
        <v>200</v>
      </c>
      <c r="J46" s="67">
        <v>0</v>
      </c>
      <c r="K46" s="67" t="e">
        <f t="shared" si="5"/>
        <v>#DIV/0!</v>
      </c>
      <c r="L46" s="67">
        <f t="shared" si="6"/>
        <v>0</v>
      </c>
    </row>
    <row r="47" spans="2:12" x14ac:dyDescent="0.25">
      <c r="B47" s="66"/>
      <c r="C47" s="66"/>
      <c r="D47" s="66" t="s">
        <v>111</v>
      </c>
      <c r="E47" s="66"/>
      <c r="F47" s="66" t="s">
        <v>112</v>
      </c>
      <c r="G47" s="66">
        <f>G48+G49+G50+G51+G52+G53+G54+G55+G56</f>
        <v>28504.19</v>
      </c>
      <c r="H47" s="66">
        <f>H48+H49+H50+H51+H52+H53+H54+H55+H56</f>
        <v>37300</v>
      </c>
      <c r="I47" s="66">
        <f>I48+I49+I50+I51+I52+I53+I54+I55+I56</f>
        <v>37300</v>
      </c>
      <c r="J47" s="66">
        <f>J48+J49+J50+J51+J52+J53+J54+J55+J56</f>
        <v>17468.670000000002</v>
      </c>
      <c r="K47" s="66">
        <f t="shared" si="5"/>
        <v>61.284569040551588</v>
      </c>
      <c r="L47" s="66">
        <f t="shared" si="6"/>
        <v>46.832895442359252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24639.69</v>
      </c>
      <c r="H48" s="67">
        <v>18000</v>
      </c>
      <c r="I48" s="67">
        <v>18000</v>
      </c>
      <c r="J48" s="67">
        <v>9057.92</v>
      </c>
      <c r="K48" s="67">
        <f t="shared" si="5"/>
        <v>36.761501463695367</v>
      </c>
      <c r="L48" s="67">
        <f t="shared" si="6"/>
        <v>50.321777777777775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0</v>
      </c>
      <c r="H49" s="67">
        <v>3100</v>
      </c>
      <c r="I49" s="67">
        <v>3100</v>
      </c>
      <c r="J49" s="67">
        <v>737.34</v>
      </c>
      <c r="K49" s="67" t="e">
        <f t="shared" si="5"/>
        <v>#DIV/0!</v>
      </c>
      <c r="L49" s="67">
        <f t="shared" si="6"/>
        <v>23.785161290322581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0</v>
      </c>
      <c r="H50" s="67">
        <v>2000</v>
      </c>
      <c r="I50" s="67">
        <v>2000</v>
      </c>
      <c r="J50" s="67">
        <v>0</v>
      </c>
      <c r="K50" s="67" t="e">
        <f t="shared" si="5"/>
        <v>#DIV/0!</v>
      </c>
      <c r="L50" s="67">
        <f t="shared" si="6"/>
        <v>0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740.5</v>
      </c>
      <c r="H51" s="67">
        <v>3000</v>
      </c>
      <c r="I51" s="67">
        <v>3000</v>
      </c>
      <c r="J51" s="67">
        <v>5063.17</v>
      </c>
      <c r="K51" s="67">
        <f t="shared" si="5"/>
        <v>683.75016880486157</v>
      </c>
      <c r="L51" s="67">
        <f t="shared" si="6"/>
        <v>168.77233333333334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3096.04</v>
      </c>
      <c r="H52" s="67">
        <v>7000</v>
      </c>
      <c r="I52" s="67">
        <v>7000</v>
      </c>
      <c r="J52" s="67">
        <v>2419.31</v>
      </c>
      <c r="K52" s="67">
        <f t="shared" si="5"/>
        <v>78.142078267722638</v>
      </c>
      <c r="L52" s="67">
        <f t="shared" si="6"/>
        <v>34.561571428571426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0</v>
      </c>
      <c r="H53" s="67">
        <v>1000</v>
      </c>
      <c r="I53" s="67">
        <v>1000</v>
      </c>
      <c r="J53" s="67">
        <v>0</v>
      </c>
      <c r="K53" s="67" t="e">
        <f t="shared" si="5"/>
        <v>#DIV/0!</v>
      </c>
      <c r="L53" s="67">
        <f t="shared" si="6"/>
        <v>0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0</v>
      </c>
      <c r="H54" s="67">
        <v>1500</v>
      </c>
      <c r="I54" s="67">
        <v>1500</v>
      </c>
      <c r="J54" s="67">
        <v>0</v>
      </c>
      <c r="K54" s="67" t="e">
        <f t="shared" si="5"/>
        <v>#DIV/0!</v>
      </c>
      <c r="L54" s="67">
        <f t="shared" si="6"/>
        <v>0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9.9600000000000009</v>
      </c>
      <c r="H55" s="67">
        <v>200</v>
      </c>
      <c r="I55" s="67">
        <v>200</v>
      </c>
      <c r="J55" s="67">
        <v>172.93</v>
      </c>
      <c r="K55" s="67">
        <f t="shared" si="5"/>
        <v>1736.2449799196786</v>
      </c>
      <c r="L55" s="67">
        <f t="shared" si="6"/>
        <v>86.465000000000003</v>
      </c>
    </row>
    <row r="56" spans="2:12" x14ac:dyDescent="0.25">
      <c r="B56" s="67"/>
      <c r="C56" s="67"/>
      <c r="D56" s="67"/>
      <c r="E56" s="67" t="s">
        <v>129</v>
      </c>
      <c r="F56" s="67" t="s">
        <v>130</v>
      </c>
      <c r="G56" s="67">
        <v>18</v>
      </c>
      <c r="H56" s="67">
        <v>1500</v>
      </c>
      <c r="I56" s="67">
        <v>1500</v>
      </c>
      <c r="J56" s="67">
        <v>18</v>
      </c>
      <c r="K56" s="67">
        <f t="shared" si="5"/>
        <v>100</v>
      </c>
      <c r="L56" s="67">
        <f t="shared" si="6"/>
        <v>1.2</v>
      </c>
    </row>
    <row r="57" spans="2:12" x14ac:dyDescent="0.25">
      <c r="B57" s="66"/>
      <c r="C57" s="66"/>
      <c r="D57" s="66" t="s">
        <v>131</v>
      </c>
      <c r="E57" s="66"/>
      <c r="F57" s="66" t="s">
        <v>132</v>
      </c>
      <c r="G57" s="66">
        <f>G58</f>
        <v>0</v>
      </c>
      <c r="H57" s="66">
        <f>H58</f>
        <v>300</v>
      </c>
      <c r="I57" s="66">
        <f>I58</f>
        <v>300</v>
      </c>
      <c r="J57" s="66">
        <f>J58</f>
        <v>0</v>
      </c>
      <c r="K57" s="66" t="e">
        <f t="shared" si="5"/>
        <v>#DIV/0!</v>
      </c>
      <c r="L57" s="66">
        <f t="shared" si="6"/>
        <v>0</v>
      </c>
    </row>
    <row r="58" spans="2:12" x14ac:dyDescent="0.25">
      <c r="B58" s="67"/>
      <c r="C58" s="67"/>
      <c r="D58" s="67"/>
      <c r="E58" s="67" t="s">
        <v>133</v>
      </c>
      <c r="F58" s="67" t="s">
        <v>134</v>
      </c>
      <c r="G58" s="67">
        <v>0</v>
      </c>
      <c r="H58" s="67">
        <v>300</v>
      </c>
      <c r="I58" s="67">
        <v>300</v>
      </c>
      <c r="J58" s="67">
        <v>0</v>
      </c>
      <c r="K58" s="67" t="e">
        <f t="shared" si="5"/>
        <v>#DIV/0!</v>
      </c>
      <c r="L58" s="67">
        <f t="shared" si="6"/>
        <v>0</v>
      </c>
    </row>
    <row r="59" spans="2:12" x14ac:dyDescent="0.25">
      <c r="B59" s="66"/>
      <c r="C59" s="66"/>
      <c r="D59" s="66" t="s">
        <v>135</v>
      </c>
      <c r="E59" s="66"/>
      <c r="F59" s="66" t="s">
        <v>136</v>
      </c>
      <c r="G59" s="66">
        <f>G60+G61</f>
        <v>204.43</v>
      </c>
      <c r="H59" s="66">
        <f>H60+H61</f>
        <v>1200</v>
      </c>
      <c r="I59" s="66">
        <f>I60+I61</f>
        <v>1200</v>
      </c>
      <c r="J59" s="66">
        <f>J60+J61</f>
        <v>349.11</v>
      </c>
      <c r="K59" s="66">
        <f t="shared" si="5"/>
        <v>170.77239152766228</v>
      </c>
      <c r="L59" s="66">
        <f t="shared" si="6"/>
        <v>29.092500000000001</v>
      </c>
    </row>
    <row r="60" spans="2:12" x14ac:dyDescent="0.25">
      <c r="B60" s="67"/>
      <c r="C60" s="67"/>
      <c r="D60" s="67"/>
      <c r="E60" s="67" t="s">
        <v>137</v>
      </c>
      <c r="F60" s="67" t="s">
        <v>138</v>
      </c>
      <c r="G60" s="67">
        <v>139.72999999999999</v>
      </c>
      <c r="H60" s="67">
        <v>500</v>
      </c>
      <c r="I60" s="67">
        <v>500</v>
      </c>
      <c r="J60" s="67">
        <v>256.7</v>
      </c>
      <c r="K60" s="67">
        <f t="shared" si="5"/>
        <v>183.71144349817507</v>
      </c>
      <c r="L60" s="67">
        <f t="shared" si="6"/>
        <v>51.34</v>
      </c>
    </row>
    <row r="61" spans="2:12" x14ac:dyDescent="0.25">
      <c r="B61" s="67"/>
      <c r="C61" s="67"/>
      <c r="D61" s="67"/>
      <c r="E61" s="67" t="s">
        <v>139</v>
      </c>
      <c r="F61" s="67" t="s">
        <v>136</v>
      </c>
      <c r="G61" s="67">
        <v>64.7</v>
      </c>
      <c r="H61" s="67">
        <v>700</v>
      </c>
      <c r="I61" s="67">
        <v>700</v>
      </c>
      <c r="J61" s="67">
        <v>92.41</v>
      </c>
      <c r="K61" s="67">
        <f t="shared" si="5"/>
        <v>142.82843894899537</v>
      </c>
      <c r="L61" s="67">
        <f t="shared" si="6"/>
        <v>13.201428571428572</v>
      </c>
    </row>
    <row r="62" spans="2:12" x14ac:dyDescent="0.25">
      <c r="B62" s="66"/>
      <c r="C62" s="66" t="s">
        <v>140</v>
      </c>
      <c r="D62" s="66"/>
      <c r="E62" s="66"/>
      <c r="F62" s="66" t="s">
        <v>141</v>
      </c>
      <c r="G62" s="66">
        <f t="shared" ref="G62:J63" si="7">G63</f>
        <v>453.03</v>
      </c>
      <c r="H62" s="66">
        <f t="shared" si="7"/>
        <v>1500</v>
      </c>
      <c r="I62" s="66">
        <f t="shared" si="7"/>
        <v>1500</v>
      </c>
      <c r="J62" s="66">
        <f t="shared" si="7"/>
        <v>497.08</v>
      </c>
      <c r="K62" s="66">
        <f t="shared" si="5"/>
        <v>109.72341787519591</v>
      </c>
      <c r="L62" s="66">
        <f t="shared" si="6"/>
        <v>33.138666666666666</v>
      </c>
    </row>
    <row r="63" spans="2:12" x14ac:dyDescent="0.25">
      <c r="B63" s="66"/>
      <c r="C63" s="66"/>
      <c r="D63" s="66" t="s">
        <v>142</v>
      </c>
      <c r="E63" s="66"/>
      <c r="F63" s="66" t="s">
        <v>143</v>
      </c>
      <c r="G63" s="66">
        <f t="shared" si="7"/>
        <v>453.03</v>
      </c>
      <c r="H63" s="66">
        <f t="shared" si="7"/>
        <v>1500</v>
      </c>
      <c r="I63" s="66">
        <f t="shared" si="7"/>
        <v>1500</v>
      </c>
      <c r="J63" s="66">
        <f t="shared" si="7"/>
        <v>497.08</v>
      </c>
      <c r="K63" s="66">
        <f t="shared" si="5"/>
        <v>109.72341787519591</v>
      </c>
      <c r="L63" s="66">
        <f t="shared" si="6"/>
        <v>33.138666666666666</v>
      </c>
    </row>
    <row r="64" spans="2:12" x14ac:dyDescent="0.25">
      <c r="B64" s="67"/>
      <c r="C64" s="67"/>
      <c r="D64" s="67"/>
      <c r="E64" s="67" t="s">
        <v>144</v>
      </c>
      <c r="F64" s="67" t="s">
        <v>145</v>
      </c>
      <c r="G64" s="67">
        <v>453.03</v>
      </c>
      <c r="H64" s="67">
        <v>1500</v>
      </c>
      <c r="I64" s="67">
        <v>1500</v>
      </c>
      <c r="J64" s="67">
        <v>497.08</v>
      </c>
      <c r="K64" s="67">
        <f t="shared" si="5"/>
        <v>109.72341787519591</v>
      </c>
      <c r="L64" s="67">
        <f t="shared" si="6"/>
        <v>33.138666666666666</v>
      </c>
    </row>
    <row r="65" spans="2:12" x14ac:dyDescent="0.25">
      <c r="B65" s="66"/>
      <c r="C65" s="67"/>
      <c r="D65" s="68"/>
      <c r="E65" s="69"/>
      <c r="F65" s="9"/>
      <c r="G65" s="66"/>
      <c r="H65" s="66"/>
      <c r="I65" s="66"/>
      <c r="J65" s="66"/>
      <c r="K65" s="71"/>
      <c r="L65" s="71"/>
    </row>
  </sheetData>
  <mergeCells count="7">
    <mergeCell ref="B23:F23"/>
    <mergeCell ref="B24:F24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9"/>
  <sheetViews>
    <sheetView workbookViewId="0">
      <selection activeCell="F5" sqref="F5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C7+C9+C11</f>
        <v>556029.81000000006</v>
      </c>
      <c r="D6" s="72">
        <f>D7+D9+D11</f>
        <v>1264147</v>
      </c>
      <c r="E6" s="72">
        <f>E7+E9+E11</f>
        <v>1264147</v>
      </c>
      <c r="F6" s="72">
        <f>F7+F9+F11</f>
        <v>579721.21</v>
      </c>
      <c r="G6" s="73">
        <f t="shared" ref="G6:G19" si="0">(F6*100)/C6</f>
        <v>104.26081472142653</v>
      </c>
      <c r="H6" s="73">
        <f t="shared" ref="H6:H19" si="1">(F6*100)/E6</f>
        <v>45.858686529335593</v>
      </c>
    </row>
    <row r="7" spans="1:8" x14ac:dyDescent="0.25">
      <c r="A7"/>
      <c r="B7" s="9" t="s">
        <v>146</v>
      </c>
      <c r="C7" s="72">
        <f>C8</f>
        <v>555921.57999999996</v>
      </c>
      <c r="D7" s="72">
        <f>D8</f>
        <v>1263547</v>
      </c>
      <c r="E7" s="72">
        <f>E8</f>
        <v>1263547</v>
      </c>
      <c r="F7" s="72">
        <f>F8</f>
        <v>579576.51</v>
      </c>
      <c r="G7" s="73">
        <f t="shared" si="0"/>
        <v>104.25508396346119</v>
      </c>
      <c r="H7" s="73">
        <f t="shared" si="1"/>
        <v>45.869010808462207</v>
      </c>
    </row>
    <row r="8" spans="1:8" x14ac:dyDescent="0.25">
      <c r="A8"/>
      <c r="B8" s="17" t="s">
        <v>147</v>
      </c>
      <c r="C8" s="74">
        <v>555921.57999999996</v>
      </c>
      <c r="D8" s="74">
        <v>1263547</v>
      </c>
      <c r="E8" s="74">
        <v>1263547</v>
      </c>
      <c r="F8" s="75">
        <v>579576.51</v>
      </c>
      <c r="G8" s="71">
        <f t="shared" si="0"/>
        <v>104.25508396346119</v>
      </c>
      <c r="H8" s="71">
        <f t="shared" si="1"/>
        <v>45.869010808462207</v>
      </c>
    </row>
    <row r="9" spans="1:8" x14ac:dyDescent="0.25">
      <c r="A9"/>
      <c r="B9" s="9" t="s">
        <v>148</v>
      </c>
      <c r="C9" s="72">
        <f>C10</f>
        <v>69.55</v>
      </c>
      <c r="D9" s="72">
        <f>D10</f>
        <v>500</v>
      </c>
      <c r="E9" s="72">
        <f>E10</f>
        <v>500</v>
      </c>
      <c r="F9" s="72">
        <f>F10</f>
        <v>31.33</v>
      </c>
      <c r="G9" s="73">
        <f t="shared" si="0"/>
        <v>45.046728971962615</v>
      </c>
      <c r="H9" s="73">
        <f t="shared" si="1"/>
        <v>6.266</v>
      </c>
    </row>
    <row r="10" spans="1:8" x14ac:dyDescent="0.25">
      <c r="A10"/>
      <c r="B10" s="17" t="s">
        <v>149</v>
      </c>
      <c r="C10" s="74">
        <v>69.55</v>
      </c>
      <c r="D10" s="74">
        <v>500</v>
      </c>
      <c r="E10" s="74">
        <v>500</v>
      </c>
      <c r="F10" s="75">
        <v>31.33</v>
      </c>
      <c r="G10" s="71">
        <f t="shared" si="0"/>
        <v>45.046728971962615</v>
      </c>
      <c r="H10" s="71">
        <f t="shared" si="1"/>
        <v>6.266</v>
      </c>
    </row>
    <row r="11" spans="1:8" x14ac:dyDescent="0.25">
      <c r="A11"/>
      <c r="B11" s="9" t="s">
        <v>150</v>
      </c>
      <c r="C11" s="72">
        <f>C12</f>
        <v>38.68</v>
      </c>
      <c r="D11" s="72">
        <f>D12</f>
        <v>100</v>
      </c>
      <c r="E11" s="72">
        <f>E12</f>
        <v>100</v>
      </c>
      <c r="F11" s="72">
        <f>F12</f>
        <v>113.37</v>
      </c>
      <c r="G11" s="73">
        <f t="shared" si="0"/>
        <v>293.09720785935883</v>
      </c>
      <c r="H11" s="73">
        <f t="shared" si="1"/>
        <v>113.37</v>
      </c>
    </row>
    <row r="12" spans="1:8" x14ac:dyDescent="0.25">
      <c r="A12"/>
      <c r="B12" s="17" t="s">
        <v>151</v>
      </c>
      <c r="C12" s="74">
        <v>38.68</v>
      </c>
      <c r="D12" s="74">
        <v>100</v>
      </c>
      <c r="E12" s="74">
        <v>100</v>
      </c>
      <c r="F12" s="75">
        <v>113.37</v>
      </c>
      <c r="G12" s="71">
        <f t="shared" si="0"/>
        <v>293.09720785935883</v>
      </c>
      <c r="H12" s="71">
        <f t="shared" si="1"/>
        <v>113.37</v>
      </c>
    </row>
    <row r="13" spans="1:8" x14ac:dyDescent="0.25">
      <c r="B13" s="9" t="s">
        <v>32</v>
      </c>
      <c r="C13" s="76">
        <f>C14+C16+C18</f>
        <v>568392.60999999987</v>
      </c>
      <c r="D13" s="76">
        <f>D14+D16+D18</f>
        <v>1264147</v>
      </c>
      <c r="E13" s="76">
        <f>E14+E16+E18</f>
        <v>1264147</v>
      </c>
      <c r="F13" s="76">
        <f>F14+F16+F18</f>
        <v>579616.29</v>
      </c>
      <c r="G13" s="73">
        <f t="shared" si="0"/>
        <v>101.97463510301446</v>
      </c>
      <c r="H13" s="73">
        <f t="shared" si="1"/>
        <v>45.850386861654542</v>
      </c>
    </row>
    <row r="14" spans="1:8" x14ac:dyDescent="0.25">
      <c r="A14"/>
      <c r="B14" s="9" t="s">
        <v>146</v>
      </c>
      <c r="C14" s="76">
        <f>C15</f>
        <v>555921.57999999996</v>
      </c>
      <c r="D14" s="76">
        <f>D15</f>
        <v>1263547</v>
      </c>
      <c r="E14" s="76">
        <f>E15</f>
        <v>1263547</v>
      </c>
      <c r="F14" s="76">
        <f>F15</f>
        <v>579576.51</v>
      </c>
      <c r="G14" s="73">
        <f t="shared" si="0"/>
        <v>104.25508396346119</v>
      </c>
      <c r="H14" s="73">
        <f t="shared" si="1"/>
        <v>45.869010808462207</v>
      </c>
    </row>
    <row r="15" spans="1:8" x14ac:dyDescent="0.25">
      <c r="A15"/>
      <c r="B15" s="17" t="s">
        <v>147</v>
      </c>
      <c r="C15" s="74">
        <v>555921.57999999996</v>
      </c>
      <c r="D15" s="74">
        <v>1263547</v>
      </c>
      <c r="E15" s="77">
        <v>1263547</v>
      </c>
      <c r="F15" s="75">
        <v>579576.51</v>
      </c>
      <c r="G15" s="71">
        <f t="shared" si="0"/>
        <v>104.25508396346119</v>
      </c>
      <c r="H15" s="71">
        <f t="shared" si="1"/>
        <v>45.869010808462207</v>
      </c>
    </row>
    <row r="16" spans="1:8" x14ac:dyDescent="0.25">
      <c r="A16"/>
      <c r="B16" s="9" t="s">
        <v>148</v>
      </c>
      <c r="C16" s="76">
        <f>C17</f>
        <v>98.57</v>
      </c>
      <c r="D16" s="76">
        <f>D17</f>
        <v>500</v>
      </c>
      <c r="E16" s="76">
        <f>E17</f>
        <v>500</v>
      </c>
      <c r="F16" s="76">
        <f>F17</f>
        <v>39.78</v>
      </c>
      <c r="G16" s="73">
        <f t="shared" si="0"/>
        <v>40.357106624733696</v>
      </c>
      <c r="H16" s="73">
        <f t="shared" si="1"/>
        <v>7.9560000000000004</v>
      </c>
    </row>
    <row r="17" spans="1:8" x14ac:dyDescent="0.25">
      <c r="A17"/>
      <c r="B17" s="17" t="s">
        <v>149</v>
      </c>
      <c r="C17" s="74">
        <v>98.57</v>
      </c>
      <c r="D17" s="74">
        <v>500</v>
      </c>
      <c r="E17" s="77">
        <v>500</v>
      </c>
      <c r="F17" s="75">
        <v>39.78</v>
      </c>
      <c r="G17" s="71">
        <f t="shared" si="0"/>
        <v>40.357106624733696</v>
      </c>
      <c r="H17" s="71">
        <f t="shared" si="1"/>
        <v>7.9560000000000004</v>
      </c>
    </row>
    <row r="18" spans="1:8" x14ac:dyDescent="0.25">
      <c r="A18"/>
      <c r="B18" s="9" t="s">
        <v>150</v>
      </c>
      <c r="C18" s="76">
        <f>C19</f>
        <v>12372.46</v>
      </c>
      <c r="D18" s="76">
        <f>D19</f>
        <v>100</v>
      </c>
      <c r="E18" s="76">
        <f>E19</f>
        <v>100</v>
      </c>
      <c r="F18" s="76">
        <f>F19</f>
        <v>0</v>
      </c>
      <c r="G18" s="73">
        <f t="shared" si="0"/>
        <v>0</v>
      </c>
      <c r="H18" s="73">
        <f t="shared" si="1"/>
        <v>0</v>
      </c>
    </row>
    <row r="19" spans="1:8" x14ac:dyDescent="0.25">
      <c r="A19"/>
      <c r="B19" s="17" t="s">
        <v>151</v>
      </c>
      <c r="C19" s="74">
        <v>12372.46</v>
      </c>
      <c r="D19" s="74">
        <v>100</v>
      </c>
      <c r="E19" s="77">
        <v>100</v>
      </c>
      <c r="F19" s="75">
        <v>0</v>
      </c>
      <c r="G19" s="71">
        <f t="shared" si="0"/>
        <v>0</v>
      </c>
      <c r="H19" s="71">
        <f t="shared" si="1"/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568392.61</v>
      </c>
      <c r="D6" s="76">
        <f t="shared" si="0"/>
        <v>1264147</v>
      </c>
      <c r="E6" s="76">
        <f t="shared" si="0"/>
        <v>1264147</v>
      </c>
      <c r="F6" s="76">
        <f t="shared" si="0"/>
        <v>579616.29</v>
      </c>
      <c r="G6" s="71">
        <f>(F6*100)/C6</f>
        <v>101.97463510301445</v>
      </c>
      <c r="H6" s="71">
        <f>(F6*100)/E6</f>
        <v>45.850386861654542</v>
      </c>
    </row>
    <row r="7" spans="2:8" x14ac:dyDescent="0.25">
      <c r="B7" s="9" t="s">
        <v>152</v>
      </c>
      <c r="C7" s="76">
        <f t="shared" si="0"/>
        <v>568392.61</v>
      </c>
      <c r="D7" s="76">
        <f t="shared" si="0"/>
        <v>1264147</v>
      </c>
      <c r="E7" s="76">
        <f t="shared" si="0"/>
        <v>1264147</v>
      </c>
      <c r="F7" s="76">
        <f t="shared" si="0"/>
        <v>579616.29</v>
      </c>
      <c r="G7" s="71">
        <f>(F7*100)/C7</f>
        <v>101.97463510301445</v>
      </c>
      <c r="H7" s="71">
        <f>(F7*100)/E7</f>
        <v>45.850386861654542</v>
      </c>
    </row>
    <row r="8" spans="2:8" x14ac:dyDescent="0.25">
      <c r="B8" s="12" t="s">
        <v>153</v>
      </c>
      <c r="C8" s="74">
        <v>568392.61</v>
      </c>
      <c r="D8" s="74">
        <v>1264147</v>
      </c>
      <c r="E8" s="74">
        <v>1264147</v>
      </c>
      <c r="F8" s="75">
        <v>579616.29</v>
      </c>
      <c r="G8" s="71">
        <f>(F8*100)/C8</f>
        <v>101.97463510301445</v>
      </c>
      <c r="H8" s="71">
        <f>(F8*100)/E8</f>
        <v>45.850386861654542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M20" sqref="M2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33"/>
  <sheetViews>
    <sheetView zoomScaleNormal="100" workbookViewId="0">
      <selection activeCell="H19" sqref="H19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154</v>
      </c>
      <c r="C1" s="40"/>
    </row>
    <row r="2" spans="1:6" ht="15" customHeight="1" x14ac:dyDescent="0.2">
      <c r="A2" s="42" t="s">
        <v>34</v>
      </c>
      <c r="B2" s="43" t="s">
        <v>155</v>
      </c>
      <c r="C2" s="40"/>
    </row>
    <row r="3" spans="1:6" s="40" customFormat="1" ht="43.5" customHeight="1" x14ac:dyDescent="0.2">
      <c r="A3" s="44" t="s">
        <v>35</v>
      </c>
      <c r="B3" s="38" t="s">
        <v>156</v>
      </c>
    </row>
    <row r="4" spans="1:6" s="40" customFormat="1" x14ac:dyDescent="0.2">
      <c r="A4" s="44" t="s">
        <v>36</v>
      </c>
      <c r="B4" s="45" t="s">
        <v>157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158</v>
      </c>
      <c r="B7" s="47"/>
      <c r="C7" s="78">
        <f>C12</f>
        <v>1263547</v>
      </c>
      <c r="D7" s="78">
        <f>D12</f>
        <v>1263547</v>
      </c>
      <c r="E7" s="78">
        <f>E12</f>
        <v>579576.51</v>
      </c>
      <c r="F7" s="78">
        <f>(E7*100)/D7</f>
        <v>45.869010808462207</v>
      </c>
    </row>
    <row r="8" spans="1:6" x14ac:dyDescent="0.2">
      <c r="A8" s="48" t="s">
        <v>72</v>
      </c>
      <c r="B8" s="47"/>
      <c r="C8" s="78">
        <f>C57</f>
        <v>500</v>
      </c>
      <c r="D8" s="78">
        <f>D57</f>
        <v>500</v>
      </c>
      <c r="E8" s="78">
        <f>E57</f>
        <v>39.78</v>
      </c>
      <c r="F8" s="78">
        <f>(E8*100)/D8</f>
        <v>7.9560000000000004</v>
      </c>
    </row>
    <row r="9" spans="1:6" x14ac:dyDescent="0.2">
      <c r="A9" s="48" t="s">
        <v>159</v>
      </c>
      <c r="B9" s="47"/>
      <c r="C9" s="78">
        <f>C66</f>
        <v>100</v>
      </c>
      <c r="D9" s="78">
        <f>D66</f>
        <v>100</v>
      </c>
      <c r="E9" s="78">
        <f>E66</f>
        <v>0</v>
      </c>
      <c r="F9" s="78">
        <f>(E9*100)/D9</f>
        <v>0</v>
      </c>
    </row>
    <row r="10" spans="1:6" s="58" customFormat="1" x14ac:dyDescent="0.2"/>
    <row r="11" spans="1:6" ht="38.25" x14ac:dyDescent="0.2">
      <c r="A11" s="48" t="s">
        <v>160</v>
      </c>
      <c r="B11" s="48" t="s">
        <v>161</v>
      </c>
      <c r="C11" s="48" t="s">
        <v>43</v>
      </c>
      <c r="D11" s="48" t="s">
        <v>162</v>
      </c>
      <c r="E11" s="48" t="s">
        <v>163</v>
      </c>
      <c r="F11" s="48" t="s">
        <v>164</v>
      </c>
    </row>
    <row r="12" spans="1:6" x14ac:dyDescent="0.2">
      <c r="A12" s="50" t="s">
        <v>70</v>
      </c>
      <c r="B12" s="51" t="s">
        <v>71</v>
      </c>
      <c r="C12" s="81">
        <f>C13+C21+C48</f>
        <v>1263547</v>
      </c>
      <c r="D12" s="81">
        <f>D13+D21+D48</f>
        <v>1263547</v>
      </c>
      <c r="E12" s="81">
        <f>E13+E21+E48</f>
        <v>579576.51</v>
      </c>
      <c r="F12" s="82">
        <f>(E12*100)/D12</f>
        <v>45.869010808462207</v>
      </c>
    </row>
    <row r="13" spans="1:6" x14ac:dyDescent="0.2">
      <c r="A13" s="52" t="s">
        <v>72</v>
      </c>
      <c r="B13" s="53" t="s">
        <v>73</v>
      </c>
      <c r="C13" s="83">
        <f>C14+C17+C19</f>
        <v>1144157</v>
      </c>
      <c r="D13" s="83">
        <f>D14+D17+D19</f>
        <v>1144157</v>
      </c>
      <c r="E13" s="83">
        <f>E14+E17+E19</f>
        <v>529863</v>
      </c>
      <c r="F13" s="82">
        <f>(E13*100)/D13</f>
        <v>46.310340276727757</v>
      </c>
    </row>
    <row r="14" spans="1:6" x14ac:dyDescent="0.2">
      <c r="A14" s="54" t="s">
        <v>74</v>
      </c>
      <c r="B14" s="55" t="s">
        <v>75</v>
      </c>
      <c r="C14" s="84">
        <f>C15+C16</f>
        <v>947761</v>
      </c>
      <c r="D14" s="84">
        <f>D15+D16</f>
        <v>947761</v>
      </c>
      <c r="E14" s="84">
        <f>E15+E16</f>
        <v>434197.1</v>
      </c>
      <c r="F14" s="84">
        <f>(E14*100)/D14</f>
        <v>45.812931741230123</v>
      </c>
    </row>
    <row r="15" spans="1:6" x14ac:dyDescent="0.2">
      <c r="A15" s="56" t="s">
        <v>76</v>
      </c>
      <c r="B15" s="57" t="s">
        <v>77</v>
      </c>
      <c r="C15" s="85">
        <v>943761</v>
      </c>
      <c r="D15" s="85">
        <v>943761</v>
      </c>
      <c r="E15" s="85">
        <v>430302.71999999997</v>
      </c>
      <c r="F15" s="85"/>
    </row>
    <row r="16" spans="1:6" x14ac:dyDescent="0.2">
      <c r="A16" s="56" t="s">
        <v>78</v>
      </c>
      <c r="B16" s="57" t="s">
        <v>79</v>
      </c>
      <c r="C16" s="85">
        <v>4000</v>
      </c>
      <c r="D16" s="85">
        <v>4000</v>
      </c>
      <c r="E16" s="85">
        <v>3894.38</v>
      </c>
      <c r="F16" s="85"/>
    </row>
    <row r="17" spans="1:6" x14ac:dyDescent="0.2">
      <c r="A17" s="54" t="s">
        <v>80</v>
      </c>
      <c r="B17" s="55" t="s">
        <v>81</v>
      </c>
      <c r="C17" s="84">
        <f>C18</f>
        <v>40676</v>
      </c>
      <c r="D17" s="84">
        <f>D18</f>
        <v>40676</v>
      </c>
      <c r="E17" s="84">
        <f>E18</f>
        <v>24023.3</v>
      </c>
      <c r="F17" s="84">
        <f>(E17*100)/D17</f>
        <v>59.060133739797422</v>
      </c>
    </row>
    <row r="18" spans="1:6" x14ac:dyDescent="0.2">
      <c r="A18" s="56" t="s">
        <v>82</v>
      </c>
      <c r="B18" s="57" t="s">
        <v>81</v>
      </c>
      <c r="C18" s="85">
        <v>40676</v>
      </c>
      <c r="D18" s="85">
        <v>40676</v>
      </c>
      <c r="E18" s="85">
        <v>24023.3</v>
      </c>
      <c r="F18" s="85"/>
    </row>
    <row r="19" spans="1:6" x14ac:dyDescent="0.2">
      <c r="A19" s="54" t="s">
        <v>83</v>
      </c>
      <c r="B19" s="55" t="s">
        <v>84</v>
      </c>
      <c r="C19" s="84">
        <f>C20</f>
        <v>155720</v>
      </c>
      <c r="D19" s="84">
        <f>D20</f>
        <v>155720</v>
      </c>
      <c r="E19" s="84">
        <f>E20</f>
        <v>71642.600000000006</v>
      </c>
      <c r="F19" s="84">
        <f>(E19*100)/D19</f>
        <v>46.007320832263034</v>
      </c>
    </row>
    <row r="20" spans="1:6" x14ac:dyDescent="0.2">
      <c r="A20" s="56" t="s">
        <v>85</v>
      </c>
      <c r="B20" s="57" t="s">
        <v>86</v>
      </c>
      <c r="C20" s="85">
        <v>155720</v>
      </c>
      <c r="D20" s="85">
        <v>155720</v>
      </c>
      <c r="E20" s="85">
        <v>71642.600000000006</v>
      </c>
      <c r="F20" s="85"/>
    </row>
    <row r="21" spans="1:6" x14ac:dyDescent="0.2">
      <c r="A21" s="52" t="s">
        <v>87</v>
      </c>
      <c r="B21" s="53" t="s">
        <v>88</v>
      </c>
      <c r="C21" s="83">
        <f>C22+C27+C33+C43+C45</f>
        <v>117890</v>
      </c>
      <c r="D21" s="83">
        <f>D22+D27+D33+D43+D45</f>
        <v>117890</v>
      </c>
      <c r="E21" s="83">
        <f>E22+E27+E33+E43+E45</f>
        <v>49216.430000000008</v>
      </c>
      <c r="F21" s="82">
        <f>(E21*100)/D21</f>
        <v>41.74775638306896</v>
      </c>
    </row>
    <row r="22" spans="1:6" x14ac:dyDescent="0.2">
      <c r="A22" s="54" t="s">
        <v>89</v>
      </c>
      <c r="B22" s="55" t="s">
        <v>90</v>
      </c>
      <c r="C22" s="84">
        <f>C23+C24+C25+C26</f>
        <v>50650</v>
      </c>
      <c r="D22" s="84">
        <f>D23+D24+D25+D26</f>
        <v>50650</v>
      </c>
      <c r="E22" s="84">
        <f>E23+E24+E25+E26</f>
        <v>16258.84</v>
      </c>
      <c r="F22" s="84">
        <f>(E22*100)/D22</f>
        <v>32.100375123395857</v>
      </c>
    </row>
    <row r="23" spans="1:6" x14ac:dyDescent="0.2">
      <c r="A23" s="56" t="s">
        <v>91</v>
      </c>
      <c r="B23" s="57" t="s">
        <v>92</v>
      </c>
      <c r="C23" s="85">
        <v>5000</v>
      </c>
      <c r="D23" s="85">
        <v>5000</v>
      </c>
      <c r="E23" s="85">
        <v>687.16</v>
      </c>
      <c r="F23" s="85"/>
    </row>
    <row r="24" spans="1:6" ht="25.5" x14ac:dyDescent="0.2">
      <c r="A24" s="56" t="s">
        <v>93</v>
      </c>
      <c r="B24" s="57" t="s">
        <v>94</v>
      </c>
      <c r="C24" s="85">
        <v>38650</v>
      </c>
      <c r="D24" s="85">
        <v>38650</v>
      </c>
      <c r="E24" s="85">
        <v>14509.62</v>
      </c>
      <c r="F24" s="85"/>
    </row>
    <row r="25" spans="1:6" x14ac:dyDescent="0.2">
      <c r="A25" s="56" t="s">
        <v>95</v>
      </c>
      <c r="B25" s="57" t="s">
        <v>96</v>
      </c>
      <c r="C25" s="85">
        <v>4000</v>
      </c>
      <c r="D25" s="85">
        <v>4000</v>
      </c>
      <c r="E25" s="85">
        <v>0</v>
      </c>
      <c r="F25" s="85"/>
    </row>
    <row r="26" spans="1:6" x14ac:dyDescent="0.2">
      <c r="A26" s="56" t="s">
        <v>97</v>
      </c>
      <c r="B26" s="57" t="s">
        <v>98</v>
      </c>
      <c r="C26" s="85">
        <v>3000</v>
      </c>
      <c r="D26" s="85">
        <v>3000</v>
      </c>
      <c r="E26" s="85">
        <v>1062.06</v>
      </c>
      <c r="F26" s="85"/>
    </row>
    <row r="27" spans="1:6" x14ac:dyDescent="0.2">
      <c r="A27" s="54" t="s">
        <v>99</v>
      </c>
      <c r="B27" s="55" t="s">
        <v>100</v>
      </c>
      <c r="C27" s="84">
        <f>C28+C29+C30+C31+C32</f>
        <v>28540</v>
      </c>
      <c r="D27" s="84">
        <f>D28+D29+D30+D31+D32</f>
        <v>28540</v>
      </c>
      <c r="E27" s="84">
        <f>E28+E29+E30+E31+E32</f>
        <v>15139.81</v>
      </c>
      <c r="F27" s="84">
        <f>(E27*100)/D27</f>
        <v>53.047687456201821</v>
      </c>
    </row>
    <row r="28" spans="1:6" x14ac:dyDescent="0.2">
      <c r="A28" s="56" t="s">
        <v>101</v>
      </c>
      <c r="B28" s="57" t="s">
        <v>102</v>
      </c>
      <c r="C28" s="85">
        <v>15400</v>
      </c>
      <c r="D28" s="85">
        <v>15400</v>
      </c>
      <c r="E28" s="85">
        <v>9543.24</v>
      </c>
      <c r="F28" s="85"/>
    </row>
    <row r="29" spans="1:6" x14ac:dyDescent="0.2">
      <c r="A29" s="56" t="s">
        <v>103</v>
      </c>
      <c r="B29" s="57" t="s">
        <v>104</v>
      </c>
      <c r="C29" s="85">
        <v>10440</v>
      </c>
      <c r="D29" s="85">
        <v>10440</v>
      </c>
      <c r="E29" s="85">
        <v>5596.57</v>
      </c>
      <c r="F29" s="85"/>
    </row>
    <row r="30" spans="1:6" x14ac:dyDescent="0.2">
      <c r="A30" s="56" t="s">
        <v>105</v>
      </c>
      <c r="B30" s="57" t="s">
        <v>106</v>
      </c>
      <c r="C30" s="85">
        <v>1000</v>
      </c>
      <c r="D30" s="85">
        <v>1000</v>
      </c>
      <c r="E30" s="85">
        <v>0</v>
      </c>
      <c r="F30" s="85"/>
    </row>
    <row r="31" spans="1:6" x14ac:dyDescent="0.2">
      <c r="A31" s="56" t="s">
        <v>107</v>
      </c>
      <c r="B31" s="57" t="s">
        <v>108</v>
      </c>
      <c r="C31" s="85">
        <v>1500</v>
      </c>
      <c r="D31" s="85">
        <v>1500</v>
      </c>
      <c r="E31" s="85">
        <v>0</v>
      </c>
      <c r="F31" s="85"/>
    </row>
    <row r="32" spans="1:6" x14ac:dyDescent="0.2">
      <c r="A32" s="56" t="s">
        <v>109</v>
      </c>
      <c r="B32" s="57" t="s">
        <v>110</v>
      </c>
      <c r="C32" s="85">
        <v>200</v>
      </c>
      <c r="D32" s="85">
        <v>200</v>
      </c>
      <c r="E32" s="85">
        <v>0</v>
      </c>
      <c r="F32" s="85"/>
    </row>
    <row r="33" spans="1:6" x14ac:dyDescent="0.2">
      <c r="A33" s="54" t="s">
        <v>111</v>
      </c>
      <c r="B33" s="55" t="s">
        <v>112</v>
      </c>
      <c r="C33" s="84">
        <f>C34+C35+C36+C37+C38+C39+C40+C41+C42</f>
        <v>37200</v>
      </c>
      <c r="D33" s="84">
        <f>D34+D35+D36+D37+D38+D39+D40+D41+D42</f>
        <v>37200</v>
      </c>
      <c r="E33" s="84">
        <f>E34+E35+E36+E37+E38+E39+E40+E41+E42</f>
        <v>17468.670000000002</v>
      </c>
      <c r="F33" s="84">
        <f>(E33*100)/D33</f>
        <v>46.958790322580647</v>
      </c>
    </row>
    <row r="34" spans="1:6" x14ac:dyDescent="0.2">
      <c r="A34" s="56" t="s">
        <v>113</v>
      </c>
      <c r="B34" s="57" t="s">
        <v>114</v>
      </c>
      <c r="C34" s="85">
        <v>18000</v>
      </c>
      <c r="D34" s="85">
        <v>18000</v>
      </c>
      <c r="E34" s="85">
        <v>9057.92</v>
      </c>
      <c r="F34" s="85"/>
    </row>
    <row r="35" spans="1:6" x14ac:dyDescent="0.2">
      <c r="A35" s="56" t="s">
        <v>115</v>
      </c>
      <c r="B35" s="57" t="s">
        <v>116</v>
      </c>
      <c r="C35" s="85">
        <v>3000</v>
      </c>
      <c r="D35" s="85">
        <v>3000</v>
      </c>
      <c r="E35" s="85">
        <v>737.34</v>
      </c>
      <c r="F35" s="85"/>
    </row>
    <row r="36" spans="1:6" x14ac:dyDescent="0.2">
      <c r="A36" s="56" t="s">
        <v>117</v>
      </c>
      <c r="B36" s="57" t="s">
        <v>118</v>
      </c>
      <c r="C36" s="85">
        <v>2000</v>
      </c>
      <c r="D36" s="85">
        <v>2000</v>
      </c>
      <c r="E36" s="85">
        <v>0</v>
      </c>
      <c r="F36" s="85"/>
    </row>
    <row r="37" spans="1:6" x14ac:dyDescent="0.2">
      <c r="A37" s="56" t="s">
        <v>119</v>
      </c>
      <c r="B37" s="57" t="s">
        <v>120</v>
      </c>
      <c r="C37" s="85">
        <v>3000</v>
      </c>
      <c r="D37" s="85">
        <v>3000</v>
      </c>
      <c r="E37" s="85">
        <v>5063.17</v>
      </c>
      <c r="F37" s="85"/>
    </row>
    <row r="38" spans="1:6" x14ac:dyDescent="0.2">
      <c r="A38" s="56" t="s">
        <v>121</v>
      </c>
      <c r="B38" s="57" t="s">
        <v>122</v>
      </c>
      <c r="C38" s="85">
        <v>7000</v>
      </c>
      <c r="D38" s="85">
        <v>7000</v>
      </c>
      <c r="E38" s="85">
        <v>2419.31</v>
      </c>
      <c r="F38" s="85"/>
    </row>
    <row r="39" spans="1:6" x14ac:dyDescent="0.2">
      <c r="A39" s="56" t="s">
        <v>123</v>
      </c>
      <c r="B39" s="57" t="s">
        <v>124</v>
      </c>
      <c r="C39" s="85">
        <v>1000</v>
      </c>
      <c r="D39" s="85">
        <v>1000</v>
      </c>
      <c r="E39" s="85">
        <v>0</v>
      </c>
      <c r="F39" s="85"/>
    </row>
    <row r="40" spans="1:6" x14ac:dyDescent="0.2">
      <c r="A40" s="56" t="s">
        <v>125</v>
      </c>
      <c r="B40" s="57" t="s">
        <v>126</v>
      </c>
      <c r="C40" s="85">
        <v>1500</v>
      </c>
      <c r="D40" s="85">
        <v>1500</v>
      </c>
      <c r="E40" s="85">
        <v>0</v>
      </c>
      <c r="F40" s="85"/>
    </row>
    <row r="41" spans="1:6" x14ac:dyDescent="0.2">
      <c r="A41" s="56" t="s">
        <v>127</v>
      </c>
      <c r="B41" s="57" t="s">
        <v>128</v>
      </c>
      <c r="C41" s="85">
        <v>200</v>
      </c>
      <c r="D41" s="85">
        <v>200</v>
      </c>
      <c r="E41" s="85">
        <v>172.93</v>
      </c>
      <c r="F41" s="85"/>
    </row>
    <row r="42" spans="1:6" x14ac:dyDescent="0.2">
      <c r="A42" s="56" t="s">
        <v>129</v>
      </c>
      <c r="B42" s="57" t="s">
        <v>130</v>
      </c>
      <c r="C42" s="85">
        <v>1500</v>
      </c>
      <c r="D42" s="85">
        <v>1500</v>
      </c>
      <c r="E42" s="85">
        <v>18</v>
      </c>
      <c r="F42" s="85"/>
    </row>
    <row r="43" spans="1:6" x14ac:dyDescent="0.2">
      <c r="A43" s="54" t="s">
        <v>131</v>
      </c>
      <c r="B43" s="55" t="s">
        <v>132</v>
      </c>
      <c r="C43" s="84">
        <f>C44</f>
        <v>300</v>
      </c>
      <c r="D43" s="84">
        <f>D44</f>
        <v>300</v>
      </c>
      <c r="E43" s="84">
        <f>E44</f>
        <v>0</v>
      </c>
      <c r="F43" s="84">
        <f>(E43*100)/D43</f>
        <v>0</v>
      </c>
    </row>
    <row r="44" spans="1:6" ht="25.5" x14ac:dyDescent="0.2">
      <c r="A44" s="56" t="s">
        <v>133</v>
      </c>
      <c r="B44" s="57" t="s">
        <v>134</v>
      </c>
      <c r="C44" s="85">
        <v>300</v>
      </c>
      <c r="D44" s="85">
        <v>300</v>
      </c>
      <c r="E44" s="85">
        <v>0</v>
      </c>
      <c r="F44" s="85"/>
    </row>
    <row r="45" spans="1:6" x14ac:dyDescent="0.2">
      <c r="A45" s="54" t="s">
        <v>135</v>
      </c>
      <c r="B45" s="55" t="s">
        <v>136</v>
      </c>
      <c r="C45" s="84">
        <f>C46+C47</f>
        <v>1200</v>
      </c>
      <c r="D45" s="84">
        <f>D46+D47</f>
        <v>1200</v>
      </c>
      <c r="E45" s="84">
        <f>E46+E47</f>
        <v>349.11</v>
      </c>
      <c r="F45" s="84">
        <f>(E45*100)/D45</f>
        <v>29.092500000000001</v>
      </c>
    </row>
    <row r="46" spans="1:6" x14ac:dyDescent="0.2">
      <c r="A46" s="56" t="s">
        <v>137</v>
      </c>
      <c r="B46" s="57" t="s">
        <v>138</v>
      </c>
      <c r="C46" s="85">
        <v>500</v>
      </c>
      <c r="D46" s="85">
        <v>500</v>
      </c>
      <c r="E46" s="85">
        <v>256.7</v>
      </c>
      <c r="F46" s="85"/>
    </row>
    <row r="47" spans="1:6" x14ac:dyDescent="0.2">
      <c r="A47" s="56" t="s">
        <v>139</v>
      </c>
      <c r="B47" s="57" t="s">
        <v>136</v>
      </c>
      <c r="C47" s="85">
        <v>700</v>
      </c>
      <c r="D47" s="85">
        <v>700</v>
      </c>
      <c r="E47" s="85">
        <v>92.41</v>
      </c>
      <c r="F47" s="85"/>
    </row>
    <row r="48" spans="1:6" x14ac:dyDescent="0.2">
      <c r="A48" s="52" t="s">
        <v>140</v>
      </c>
      <c r="B48" s="53" t="s">
        <v>141</v>
      </c>
      <c r="C48" s="83">
        <f t="shared" ref="C48:E49" si="0">C49</f>
        <v>1500</v>
      </c>
      <c r="D48" s="83">
        <f t="shared" si="0"/>
        <v>1500</v>
      </c>
      <c r="E48" s="83">
        <f t="shared" si="0"/>
        <v>497.08</v>
      </c>
      <c r="F48" s="82">
        <f>(E48*100)/D48</f>
        <v>33.138666666666666</v>
      </c>
    </row>
    <row r="49" spans="1:6" x14ac:dyDescent="0.2">
      <c r="A49" s="54" t="s">
        <v>142</v>
      </c>
      <c r="B49" s="55" t="s">
        <v>143</v>
      </c>
      <c r="C49" s="84">
        <f t="shared" si="0"/>
        <v>1500</v>
      </c>
      <c r="D49" s="84">
        <f t="shared" si="0"/>
        <v>1500</v>
      </c>
      <c r="E49" s="84">
        <f t="shared" si="0"/>
        <v>497.08</v>
      </c>
      <c r="F49" s="84">
        <f>(E49*100)/D49</f>
        <v>33.138666666666666</v>
      </c>
    </row>
    <row r="50" spans="1:6" x14ac:dyDescent="0.2">
      <c r="A50" s="56" t="s">
        <v>144</v>
      </c>
      <c r="B50" s="57" t="s">
        <v>145</v>
      </c>
      <c r="C50" s="85">
        <v>1500</v>
      </c>
      <c r="D50" s="85">
        <v>1500</v>
      </c>
      <c r="E50" s="85">
        <v>497.08</v>
      </c>
      <c r="F50" s="85"/>
    </row>
    <row r="51" spans="1:6" x14ac:dyDescent="0.2">
      <c r="A51" s="50" t="s">
        <v>50</v>
      </c>
      <c r="B51" s="51" t="s">
        <v>51</v>
      </c>
      <c r="C51" s="81">
        <f t="shared" ref="C51:E52" si="1">C52</f>
        <v>1263547</v>
      </c>
      <c r="D51" s="81">
        <f t="shared" si="1"/>
        <v>1263547</v>
      </c>
      <c r="E51" s="81">
        <f t="shared" si="1"/>
        <v>579576.51</v>
      </c>
      <c r="F51" s="82">
        <f>(E51*100)/D51</f>
        <v>45.869010808462207</v>
      </c>
    </row>
    <row r="52" spans="1:6" x14ac:dyDescent="0.2">
      <c r="A52" s="52" t="s">
        <v>64</v>
      </c>
      <c r="B52" s="53" t="s">
        <v>65</v>
      </c>
      <c r="C52" s="83">
        <f t="shared" si="1"/>
        <v>1263547</v>
      </c>
      <c r="D52" s="83">
        <f t="shared" si="1"/>
        <v>1263547</v>
      </c>
      <c r="E52" s="83">
        <f t="shared" si="1"/>
        <v>579576.51</v>
      </c>
      <c r="F52" s="82">
        <f>(E52*100)/D52</f>
        <v>45.869010808462207</v>
      </c>
    </row>
    <row r="53" spans="1:6" ht="25.5" x14ac:dyDescent="0.2">
      <c r="A53" s="54" t="s">
        <v>66</v>
      </c>
      <c r="B53" s="55" t="s">
        <v>67</v>
      </c>
      <c r="C53" s="84">
        <f>C54+C55</f>
        <v>1263547</v>
      </c>
      <c r="D53" s="84">
        <f>D54+D55</f>
        <v>1263547</v>
      </c>
      <c r="E53" s="84">
        <f>E54+E55</f>
        <v>579576.51</v>
      </c>
      <c r="F53" s="84">
        <f>(E53*100)/D53</f>
        <v>45.869010808462207</v>
      </c>
    </row>
    <row r="54" spans="1:6" x14ac:dyDescent="0.2">
      <c r="A54" s="56" t="s">
        <v>68</v>
      </c>
      <c r="B54" s="57" t="s">
        <v>69</v>
      </c>
      <c r="C54" s="85">
        <v>1263547</v>
      </c>
      <c r="D54" s="85">
        <v>1263547</v>
      </c>
      <c r="E54" s="85">
        <v>579576.51</v>
      </c>
      <c r="F54" s="85"/>
    </row>
    <row r="55" spans="1:6" ht="25.5" x14ac:dyDescent="0.2">
      <c r="A55" s="56" t="s">
        <v>166</v>
      </c>
      <c r="B55" s="57" t="s">
        <v>167</v>
      </c>
      <c r="C55" s="85">
        <v>0</v>
      </c>
      <c r="D55" s="85">
        <v>0</v>
      </c>
      <c r="E55" s="85">
        <v>0</v>
      </c>
      <c r="F55" s="85"/>
    </row>
    <row r="56" spans="1:6" x14ac:dyDescent="0.2">
      <c r="A56" s="49" t="s">
        <v>158</v>
      </c>
      <c r="B56" s="49" t="s">
        <v>165</v>
      </c>
      <c r="C56" s="79"/>
      <c r="D56" s="79"/>
      <c r="E56" s="79"/>
      <c r="F56" s="80" t="e">
        <f>(E56*100)/D56</f>
        <v>#DIV/0!</v>
      </c>
    </row>
    <row r="57" spans="1:6" x14ac:dyDescent="0.2">
      <c r="A57" s="50" t="s">
        <v>70</v>
      </c>
      <c r="B57" s="51" t="s">
        <v>71</v>
      </c>
      <c r="C57" s="81">
        <f t="shared" ref="C57:E59" si="2">C58</f>
        <v>500</v>
      </c>
      <c r="D57" s="81">
        <f t="shared" si="2"/>
        <v>500</v>
      </c>
      <c r="E57" s="81">
        <f t="shared" si="2"/>
        <v>39.78</v>
      </c>
      <c r="F57" s="82">
        <f>(E57*100)/D57</f>
        <v>7.9560000000000004</v>
      </c>
    </row>
    <row r="58" spans="1:6" x14ac:dyDescent="0.2">
      <c r="A58" s="52" t="s">
        <v>87</v>
      </c>
      <c r="B58" s="53" t="s">
        <v>88</v>
      </c>
      <c r="C58" s="83">
        <f t="shared" si="2"/>
        <v>500</v>
      </c>
      <c r="D58" s="83">
        <f t="shared" si="2"/>
        <v>500</v>
      </c>
      <c r="E58" s="83">
        <f t="shared" si="2"/>
        <v>39.78</v>
      </c>
      <c r="F58" s="82">
        <f>(E58*100)/D58</f>
        <v>7.9560000000000004</v>
      </c>
    </row>
    <row r="59" spans="1:6" x14ac:dyDescent="0.2">
      <c r="A59" s="54" t="s">
        <v>99</v>
      </c>
      <c r="B59" s="55" t="s">
        <v>100</v>
      </c>
      <c r="C59" s="84">
        <f t="shared" si="2"/>
        <v>500</v>
      </c>
      <c r="D59" s="84">
        <f t="shared" si="2"/>
        <v>500</v>
      </c>
      <c r="E59" s="84">
        <f t="shared" si="2"/>
        <v>39.78</v>
      </c>
      <c r="F59" s="84">
        <f>(E59*100)/D59</f>
        <v>7.9560000000000004</v>
      </c>
    </row>
    <row r="60" spans="1:6" x14ac:dyDescent="0.2">
      <c r="A60" s="56" t="s">
        <v>101</v>
      </c>
      <c r="B60" s="57" t="s">
        <v>102</v>
      </c>
      <c r="C60" s="85">
        <v>500</v>
      </c>
      <c r="D60" s="85">
        <v>500</v>
      </c>
      <c r="E60" s="85">
        <v>39.78</v>
      </c>
      <c r="F60" s="85"/>
    </row>
    <row r="61" spans="1:6" x14ac:dyDescent="0.2">
      <c r="A61" s="50" t="s">
        <v>50</v>
      </c>
      <c r="B61" s="51" t="s">
        <v>51</v>
      </c>
      <c r="C61" s="81">
        <f t="shared" ref="C61:E63" si="3">C62</f>
        <v>500</v>
      </c>
      <c r="D61" s="81">
        <f t="shared" si="3"/>
        <v>500</v>
      </c>
      <c r="E61" s="81">
        <f t="shared" si="3"/>
        <v>31.33</v>
      </c>
      <c r="F61" s="82">
        <f>(E61*100)/D61</f>
        <v>6.266</v>
      </c>
    </row>
    <row r="62" spans="1:6" x14ac:dyDescent="0.2">
      <c r="A62" s="52" t="s">
        <v>58</v>
      </c>
      <c r="B62" s="53" t="s">
        <v>59</v>
      </c>
      <c r="C62" s="83">
        <f t="shared" si="3"/>
        <v>500</v>
      </c>
      <c r="D62" s="83">
        <f t="shared" si="3"/>
        <v>500</v>
      </c>
      <c r="E62" s="83">
        <f t="shared" si="3"/>
        <v>31.33</v>
      </c>
      <c r="F62" s="82">
        <f>(E62*100)/D62</f>
        <v>6.266</v>
      </c>
    </row>
    <row r="63" spans="1:6" x14ac:dyDescent="0.2">
      <c r="A63" s="54" t="s">
        <v>60</v>
      </c>
      <c r="B63" s="55" t="s">
        <v>61</v>
      </c>
      <c r="C63" s="84">
        <f t="shared" si="3"/>
        <v>500</v>
      </c>
      <c r="D63" s="84">
        <f t="shared" si="3"/>
        <v>500</v>
      </c>
      <c r="E63" s="84">
        <f t="shared" si="3"/>
        <v>31.33</v>
      </c>
      <c r="F63" s="84">
        <f>(E63*100)/D63</f>
        <v>6.266</v>
      </c>
    </row>
    <row r="64" spans="1:6" x14ac:dyDescent="0.2">
      <c r="A64" s="56" t="s">
        <v>62</v>
      </c>
      <c r="B64" s="57" t="s">
        <v>63</v>
      </c>
      <c r="C64" s="85">
        <v>500</v>
      </c>
      <c r="D64" s="85">
        <v>500</v>
      </c>
      <c r="E64" s="85">
        <v>31.33</v>
      </c>
      <c r="F64" s="85"/>
    </row>
    <row r="65" spans="1:6" x14ac:dyDescent="0.2">
      <c r="A65" s="49" t="s">
        <v>72</v>
      </c>
      <c r="B65" s="49" t="s">
        <v>168</v>
      </c>
      <c r="C65" s="79"/>
      <c r="D65" s="79"/>
      <c r="E65" s="79"/>
      <c r="F65" s="80" t="e">
        <f>(E65*100)/D65</f>
        <v>#DIV/0!</v>
      </c>
    </row>
    <row r="66" spans="1:6" x14ac:dyDescent="0.2">
      <c r="A66" s="50" t="s">
        <v>70</v>
      </c>
      <c r="B66" s="51" t="s">
        <v>71</v>
      </c>
      <c r="C66" s="81">
        <f>C67</f>
        <v>100</v>
      </c>
      <c r="D66" s="81">
        <f>D67</f>
        <v>100</v>
      </c>
      <c r="E66" s="81">
        <f>E67</f>
        <v>0</v>
      </c>
      <c r="F66" s="82">
        <f>(E66*100)/D66</f>
        <v>0</v>
      </c>
    </row>
    <row r="67" spans="1:6" x14ac:dyDescent="0.2">
      <c r="A67" s="52" t="s">
        <v>87</v>
      </c>
      <c r="B67" s="53" t="s">
        <v>88</v>
      </c>
      <c r="C67" s="83">
        <f>C68+C70</f>
        <v>100</v>
      </c>
      <c r="D67" s="83">
        <f>D68+D70</f>
        <v>100</v>
      </c>
      <c r="E67" s="83">
        <f>E68+E70</f>
        <v>0</v>
      </c>
      <c r="F67" s="82">
        <f>(E67*100)/D67</f>
        <v>0</v>
      </c>
    </row>
    <row r="68" spans="1:6" x14ac:dyDescent="0.2">
      <c r="A68" s="54" t="s">
        <v>99</v>
      </c>
      <c r="B68" s="55" t="s">
        <v>100</v>
      </c>
      <c r="C68" s="84">
        <f>C69</f>
        <v>0</v>
      </c>
      <c r="D68" s="84">
        <f>D69</f>
        <v>0</v>
      </c>
      <c r="E68" s="84">
        <f>E69</f>
        <v>0</v>
      </c>
      <c r="F68" s="84" t="e">
        <f>(E68*100)/D68</f>
        <v>#DIV/0!</v>
      </c>
    </row>
    <row r="69" spans="1:6" x14ac:dyDescent="0.2">
      <c r="A69" s="56" t="s">
        <v>101</v>
      </c>
      <c r="B69" s="57" t="s">
        <v>102</v>
      </c>
      <c r="C69" s="85">
        <v>0</v>
      </c>
      <c r="D69" s="85">
        <v>0</v>
      </c>
      <c r="E69" s="85">
        <v>0</v>
      </c>
      <c r="F69" s="85"/>
    </row>
    <row r="70" spans="1:6" x14ac:dyDescent="0.2">
      <c r="A70" s="54" t="s">
        <v>111</v>
      </c>
      <c r="B70" s="55" t="s">
        <v>112</v>
      </c>
      <c r="C70" s="84">
        <f>C71+C72</f>
        <v>100</v>
      </c>
      <c r="D70" s="84">
        <f>D71+D72</f>
        <v>100</v>
      </c>
      <c r="E70" s="84">
        <f>E71+E72</f>
        <v>0</v>
      </c>
      <c r="F70" s="84">
        <f>(E70*100)/D70</f>
        <v>0</v>
      </c>
    </row>
    <row r="71" spans="1:6" x14ac:dyDescent="0.2">
      <c r="A71" s="56" t="s">
        <v>113</v>
      </c>
      <c r="B71" s="57" t="s">
        <v>114</v>
      </c>
      <c r="C71" s="85">
        <v>0</v>
      </c>
      <c r="D71" s="85">
        <v>0</v>
      </c>
      <c r="E71" s="85">
        <v>0</v>
      </c>
      <c r="F71" s="85"/>
    </row>
    <row r="72" spans="1:6" x14ac:dyDescent="0.2">
      <c r="A72" s="56" t="s">
        <v>115</v>
      </c>
      <c r="B72" s="57" t="s">
        <v>116</v>
      </c>
      <c r="C72" s="85">
        <v>100</v>
      </c>
      <c r="D72" s="85">
        <v>100</v>
      </c>
      <c r="E72" s="85">
        <v>0</v>
      </c>
      <c r="F72" s="85"/>
    </row>
    <row r="73" spans="1:6" x14ac:dyDescent="0.2">
      <c r="A73" s="50" t="s">
        <v>50</v>
      </c>
      <c r="B73" s="51" t="s">
        <v>51</v>
      </c>
      <c r="C73" s="81">
        <f t="shared" ref="C73:E75" si="4">C74</f>
        <v>100</v>
      </c>
      <c r="D73" s="81">
        <f t="shared" si="4"/>
        <v>100</v>
      </c>
      <c r="E73" s="81">
        <f t="shared" si="4"/>
        <v>113.37</v>
      </c>
      <c r="F73" s="82">
        <f>(E73*100)/D73</f>
        <v>113.37</v>
      </c>
    </row>
    <row r="74" spans="1:6" x14ac:dyDescent="0.2">
      <c r="A74" s="52" t="s">
        <v>52</v>
      </c>
      <c r="B74" s="53" t="s">
        <v>53</v>
      </c>
      <c r="C74" s="83">
        <f t="shared" si="4"/>
        <v>100</v>
      </c>
      <c r="D74" s="83">
        <f t="shared" si="4"/>
        <v>100</v>
      </c>
      <c r="E74" s="83">
        <f t="shared" si="4"/>
        <v>113.37</v>
      </c>
      <c r="F74" s="82">
        <f>(E74*100)/D74</f>
        <v>113.37</v>
      </c>
    </row>
    <row r="75" spans="1:6" x14ac:dyDescent="0.2">
      <c r="A75" s="54" t="s">
        <v>54</v>
      </c>
      <c r="B75" s="55" t="s">
        <v>55</v>
      </c>
      <c r="C75" s="84">
        <f t="shared" si="4"/>
        <v>100</v>
      </c>
      <c r="D75" s="84">
        <f t="shared" si="4"/>
        <v>100</v>
      </c>
      <c r="E75" s="84">
        <f t="shared" si="4"/>
        <v>113.37</v>
      </c>
      <c r="F75" s="84">
        <f>(E75*100)/D75</f>
        <v>113.37</v>
      </c>
    </row>
    <row r="76" spans="1:6" x14ac:dyDescent="0.2">
      <c r="A76" s="56" t="s">
        <v>56</v>
      </c>
      <c r="B76" s="57" t="s">
        <v>57</v>
      </c>
      <c r="C76" s="85">
        <v>100</v>
      </c>
      <c r="D76" s="85">
        <v>100</v>
      </c>
      <c r="E76" s="85">
        <v>113.37</v>
      </c>
      <c r="F76" s="85"/>
    </row>
    <row r="77" spans="1:6" x14ac:dyDescent="0.2">
      <c r="A77" s="49" t="s">
        <v>159</v>
      </c>
      <c r="B77" s="49" t="s">
        <v>169</v>
      </c>
      <c r="C77" s="79"/>
      <c r="D77" s="79"/>
      <c r="E77" s="79"/>
      <c r="F77" s="80" t="e">
        <f>(E77*100)/D77</f>
        <v>#DIV/0!</v>
      </c>
    </row>
    <row r="78" spans="1:6" s="58" customFormat="1" x14ac:dyDescent="0.2"/>
    <row r="79" spans="1:6" s="58" customFormat="1" x14ac:dyDescent="0.2"/>
    <row r="80" spans="1:6" s="58" customFormat="1" x14ac:dyDescent="0.2"/>
    <row r="81" s="58" customFormat="1" x14ac:dyDescent="0.2"/>
    <row r="82" s="58" customFormat="1" x14ac:dyDescent="0.2"/>
    <row r="83" s="58" customFormat="1" x14ac:dyDescent="0.2"/>
    <row r="84" s="58" customFormat="1" x14ac:dyDescent="0.2"/>
    <row r="85" s="58" customFormat="1" x14ac:dyDescent="0.2"/>
    <row r="86" s="58" customFormat="1" x14ac:dyDescent="0.2"/>
    <row r="87" s="58" customFormat="1" x14ac:dyDescent="0.2"/>
    <row r="88" s="58" customFormat="1" x14ac:dyDescent="0.2"/>
    <row r="89" s="58" customFormat="1" x14ac:dyDescent="0.2"/>
    <row r="90" s="58" customFormat="1" x14ac:dyDescent="0.2"/>
    <row r="91" s="58" customFormat="1" x14ac:dyDescent="0.2"/>
    <row r="92" s="58" customFormat="1" x14ac:dyDescent="0.2"/>
    <row r="93" s="58" customFormat="1" x14ac:dyDescent="0.2"/>
    <row r="94" s="58" customFormat="1" x14ac:dyDescent="0.2"/>
    <row r="95" s="58" customFormat="1" x14ac:dyDescent="0.2"/>
    <row r="9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pans="1:3" s="58" customFormat="1" x14ac:dyDescent="0.2"/>
    <row r="1218" spans="1:3" x14ac:dyDescent="0.2">
      <c r="A1218" s="58"/>
      <c r="B1218" s="58"/>
      <c r="C1218" s="58"/>
    </row>
    <row r="1219" spans="1:3" x14ac:dyDescent="0.2">
      <c r="A1219" s="58"/>
      <c r="B1219" s="58"/>
      <c r="C1219" s="58"/>
    </row>
    <row r="1220" spans="1:3" x14ac:dyDescent="0.2">
      <c r="A1220" s="58"/>
      <c r="B1220" s="58"/>
      <c r="C1220" s="58"/>
    </row>
    <row r="1221" spans="1:3" x14ac:dyDescent="0.2">
      <c r="A1221" s="58"/>
      <c r="B1221" s="58"/>
      <c r="C1221" s="58"/>
    </row>
    <row r="1222" spans="1:3" x14ac:dyDescent="0.2">
      <c r="A1222" s="58"/>
      <c r="B1222" s="58"/>
      <c r="C1222" s="58"/>
    </row>
    <row r="1223" spans="1:3" x14ac:dyDescent="0.2">
      <c r="A1223" s="58"/>
      <c r="B1223" s="58"/>
      <c r="C1223" s="58"/>
    </row>
    <row r="1224" spans="1:3" x14ac:dyDescent="0.2">
      <c r="A1224" s="58"/>
      <c r="B1224" s="58"/>
      <c r="C1224" s="58"/>
    </row>
    <row r="1225" spans="1:3" x14ac:dyDescent="0.2">
      <c r="A1225" s="58"/>
      <c r="B1225" s="58"/>
      <c r="C1225" s="58"/>
    </row>
    <row r="1226" spans="1:3" x14ac:dyDescent="0.2">
      <c r="A1226" s="58"/>
      <c r="B1226" s="58"/>
      <c r="C1226" s="58"/>
    </row>
    <row r="1227" spans="1:3" x14ac:dyDescent="0.2">
      <c r="A1227" s="58"/>
      <c r="B1227" s="58"/>
      <c r="C1227" s="58"/>
    </row>
    <row r="1228" spans="1:3" x14ac:dyDescent="0.2">
      <c r="A1228" s="58"/>
      <c r="B1228" s="58"/>
      <c r="C1228" s="58"/>
    </row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41"/>
      <c r="B1255" s="41"/>
      <c r="C1255" s="41"/>
    </row>
    <row r="1256" spans="1:3" x14ac:dyDescent="0.2">
      <c r="A1256" s="41"/>
      <c r="B1256" s="41"/>
      <c r="C1256" s="41"/>
    </row>
    <row r="1257" spans="1:3" x14ac:dyDescent="0.2">
      <c r="A1257" s="41"/>
      <c r="B1257" s="41"/>
      <c r="C1257" s="41"/>
    </row>
    <row r="1258" spans="1:3" x14ac:dyDescent="0.2">
      <c r="A1258" s="41"/>
      <c r="B1258" s="41"/>
      <c r="C1258" s="41"/>
    </row>
    <row r="1259" spans="1:3" x14ac:dyDescent="0.2">
      <c r="A1259" s="41"/>
      <c r="B1259" s="41"/>
      <c r="C1259" s="41"/>
    </row>
    <row r="1260" spans="1:3" x14ac:dyDescent="0.2">
      <c r="A1260" s="41"/>
      <c r="B1260" s="41"/>
      <c r="C1260" s="41"/>
    </row>
    <row r="1261" spans="1:3" x14ac:dyDescent="0.2">
      <c r="A1261" s="41"/>
      <c r="B1261" s="41"/>
      <c r="C1261" s="41"/>
    </row>
    <row r="1262" spans="1:3" x14ac:dyDescent="0.2">
      <c r="A1262" s="41"/>
      <c r="B1262" s="41"/>
      <c r="C1262" s="41"/>
    </row>
    <row r="1263" spans="1:3" x14ac:dyDescent="0.2">
      <c r="A1263" s="41"/>
      <c r="B1263" s="41"/>
      <c r="C1263" s="41"/>
    </row>
    <row r="1264" spans="1:3" x14ac:dyDescent="0.2">
      <c r="A1264" s="41"/>
      <c r="B1264" s="41"/>
      <c r="C1264" s="41"/>
    </row>
    <row r="1265" s="41" customFormat="1" x14ac:dyDescent="0.2"/>
    <row r="1266" s="41" customFormat="1" x14ac:dyDescent="0.2"/>
    <row r="1267" s="41" customFormat="1" x14ac:dyDescent="0.2"/>
    <row r="1268" s="41" customFormat="1" x14ac:dyDescent="0.2"/>
    <row r="1269" s="41" customFormat="1" x14ac:dyDescent="0.2"/>
    <row r="1270" s="41" customFormat="1" x14ac:dyDescent="0.2"/>
    <row r="1271" s="41" customFormat="1" x14ac:dyDescent="0.2"/>
    <row r="1272" s="41" customFormat="1" x14ac:dyDescent="0.2"/>
    <row r="1273" s="41" customFormat="1" x14ac:dyDescent="0.2"/>
    <row r="1274" s="41" customFormat="1" x14ac:dyDescent="0.2"/>
    <row r="1275" s="41" customFormat="1" x14ac:dyDescent="0.2"/>
    <row r="1276" s="41" customFormat="1" x14ac:dyDescent="0.2"/>
    <row r="1277" s="41" customFormat="1" x14ac:dyDescent="0.2"/>
    <row r="1278" s="41" customFormat="1" x14ac:dyDescent="0.2"/>
    <row r="1279" s="41" customFormat="1" x14ac:dyDescent="0.2"/>
    <row r="1280" s="41" customFormat="1" x14ac:dyDescent="0.2"/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Horvat</cp:lastModifiedBy>
  <cp:lastPrinted>2023-07-24T12:33:14Z</cp:lastPrinted>
  <dcterms:created xsi:type="dcterms:W3CDTF">2022-08-12T12:51:27Z</dcterms:created>
  <dcterms:modified xsi:type="dcterms:W3CDTF">2026-07-01T13:30:39Z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