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zaja\Desktop\SONJA\1. IZVJEŠTAJI - GODIŠNJI, REBALANS\IZVRŠENJE - izvještaj PKDP_25.08\2026\"/>
    </mc:Choice>
  </mc:AlternateContent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5" l="1"/>
  <c r="E8" i="15"/>
  <c r="E7" i="15"/>
  <c r="E62" i="15"/>
  <c r="E61" i="15"/>
  <c r="I27" i="1" l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I12" i="1"/>
  <c r="H12" i="1"/>
  <c r="G12" i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96" i="15"/>
  <c r="E94" i="15"/>
  <c r="E93" i="15" s="1"/>
  <c r="D94" i="15"/>
  <c r="C94" i="15"/>
  <c r="D93" i="15"/>
  <c r="C93" i="15"/>
  <c r="D92" i="15"/>
  <c r="C92" i="15"/>
  <c r="F89" i="15"/>
  <c r="E89" i="15"/>
  <c r="D89" i="15"/>
  <c r="C89" i="15"/>
  <c r="F88" i="15"/>
  <c r="E88" i="15"/>
  <c r="D88" i="15"/>
  <c r="C88" i="15"/>
  <c r="F87" i="15"/>
  <c r="E87" i="15"/>
  <c r="D87" i="15"/>
  <c r="C87" i="15"/>
  <c r="F85" i="15"/>
  <c r="E85" i="15"/>
  <c r="D85" i="15"/>
  <c r="C85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9" i="15"/>
  <c r="E77" i="15"/>
  <c r="F77" i="15" s="1"/>
  <c r="D77" i="15"/>
  <c r="C77" i="15"/>
  <c r="E76" i="15"/>
  <c r="F76" i="15" s="1"/>
  <c r="D76" i="15"/>
  <c r="C76" i="15"/>
  <c r="E75" i="15"/>
  <c r="F75" i="15" s="1"/>
  <c r="D75" i="15"/>
  <c r="C75" i="15"/>
  <c r="F73" i="15"/>
  <c r="E73" i="15"/>
  <c r="D73" i="15"/>
  <c r="C73" i="15"/>
  <c r="F71" i="15"/>
  <c r="E71" i="15"/>
  <c r="D71" i="15"/>
  <c r="C71" i="15"/>
  <c r="E69" i="15"/>
  <c r="F69" i="15" s="1"/>
  <c r="D69" i="15"/>
  <c r="C69" i="15"/>
  <c r="E68" i="15"/>
  <c r="F68" i="15" s="1"/>
  <c r="D68" i="15"/>
  <c r="C68" i="15"/>
  <c r="E67" i="15"/>
  <c r="F67" i="15" s="1"/>
  <c r="D67" i="15"/>
  <c r="C67" i="15"/>
  <c r="F66" i="15"/>
  <c r="F63" i="15"/>
  <c r="E63" i="15"/>
  <c r="D63" i="15"/>
  <c r="C63" i="15"/>
  <c r="F62" i="15"/>
  <c r="D62" i="15"/>
  <c r="C62" i="15"/>
  <c r="F61" i="15"/>
  <c r="D61" i="15"/>
  <c r="C61" i="15"/>
  <c r="F59" i="15"/>
  <c r="E59" i="15"/>
  <c r="D59" i="15"/>
  <c r="C59" i="15"/>
  <c r="F58" i="15"/>
  <c r="E58" i="15"/>
  <c r="D58" i="15"/>
  <c r="C58" i="15"/>
  <c r="F56" i="15"/>
  <c r="E56" i="15"/>
  <c r="D56" i="15"/>
  <c r="C56" i="15"/>
  <c r="F55" i="15"/>
  <c r="E55" i="15"/>
  <c r="D55" i="15"/>
  <c r="C55" i="15"/>
  <c r="F54" i="15"/>
  <c r="E54" i="15"/>
  <c r="D54" i="15"/>
  <c r="C54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4" i="15"/>
  <c r="E44" i="15"/>
  <c r="D44" i="15"/>
  <c r="C44" i="15"/>
  <c r="F42" i="15"/>
  <c r="E42" i="15"/>
  <c r="D42" i="15"/>
  <c r="C42" i="15"/>
  <c r="F33" i="15"/>
  <c r="E33" i="15"/>
  <c r="D33" i="15"/>
  <c r="C33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D9" i="15"/>
  <c r="C9" i="15"/>
  <c r="D8" i="15"/>
  <c r="C8" i="15"/>
  <c r="F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F11" i="5"/>
  <c r="H11" i="5" s="1"/>
  <c r="E11" i="5"/>
  <c r="D11" i="5"/>
  <c r="C11" i="5"/>
  <c r="H10" i="5"/>
  <c r="G10" i="5"/>
  <c r="F9" i="5"/>
  <c r="F6" i="5" s="1"/>
  <c r="E9" i="5"/>
  <c r="D9" i="5"/>
  <c r="C9" i="5"/>
  <c r="H8" i="5"/>
  <c r="G8" i="5"/>
  <c r="H7" i="5"/>
  <c r="G7" i="5"/>
  <c r="F7" i="5"/>
  <c r="E7" i="5"/>
  <c r="D7" i="5"/>
  <c r="C7" i="5"/>
  <c r="E6" i="5"/>
  <c r="D6" i="5"/>
  <c r="C6" i="5"/>
  <c r="L74" i="3"/>
  <c r="K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L68" i="3"/>
  <c r="K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J60" i="3"/>
  <c r="I60" i="3"/>
  <c r="H60" i="3"/>
  <c r="G60" i="3"/>
  <c r="L59" i="3"/>
  <c r="K59" i="3"/>
  <c r="L58" i="3"/>
  <c r="K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J42" i="3"/>
  <c r="I42" i="3"/>
  <c r="H42" i="3"/>
  <c r="G42" i="3"/>
  <c r="L41" i="3"/>
  <c r="K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J16" i="3"/>
  <c r="L16" i="3" s="1"/>
  <c r="I16" i="3"/>
  <c r="H16" i="3"/>
  <c r="G16" i="3"/>
  <c r="J15" i="3"/>
  <c r="L15" i="3" s="1"/>
  <c r="I15" i="3"/>
  <c r="H15" i="3"/>
  <c r="G15" i="3"/>
  <c r="L14" i="3"/>
  <c r="K14" i="3"/>
  <c r="J13" i="3"/>
  <c r="I13" i="3"/>
  <c r="H13" i="3"/>
  <c r="G13" i="3"/>
  <c r="I12" i="3"/>
  <c r="H12" i="3"/>
  <c r="G12" i="3"/>
  <c r="I11" i="3"/>
  <c r="H11" i="3"/>
  <c r="G11" i="3"/>
  <c r="I10" i="3"/>
  <c r="H10" i="3"/>
  <c r="G10" i="3"/>
  <c r="F93" i="15" l="1"/>
  <c r="E92" i="15"/>
  <c r="F92" i="15" s="1"/>
  <c r="F94" i="15"/>
  <c r="F8" i="15"/>
  <c r="G11" i="5"/>
  <c r="H6" i="5"/>
  <c r="G6" i="5"/>
  <c r="G9" i="5"/>
  <c r="H9" i="5"/>
  <c r="K15" i="3"/>
  <c r="K16" i="3"/>
  <c r="L13" i="3"/>
  <c r="J12" i="3"/>
  <c r="K13" i="3"/>
  <c r="L12" i="3" l="1"/>
  <c r="K12" i="3"/>
  <c r="J11" i="3"/>
  <c r="L11" i="3" l="1"/>
  <c r="J10" i="3"/>
  <c r="K11" i="3"/>
  <c r="L10" i="3" l="1"/>
  <c r="K10" i="3"/>
</calcChain>
</file>

<file path=xl/sharedStrings.xml><?xml version="1.0" encoding="utf-8"?>
<sst xmlns="http://schemas.openxmlformats.org/spreadsheetml/2006/main" count="427" uniqueCount="195">
  <si>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</si>
  <si>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</si>
  <si>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</si>
  <si>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</si>
  <si>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</si>
  <si>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</si>
  <si>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</si>
  <si>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</si>
  <si>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</si>
  <si>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</si>
  <si>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</si>
  <si>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</si>
  <si>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</si>
  <si>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</si>
  <si>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</si>
  <si>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</si>
  <si>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</si>
  <si>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</si>
  <si>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</si>
  <si>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</si>
  <si>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</si>
  <si>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</si>
  <si>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</si>
  <si>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</si>
  <si>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</si>
  <si>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</si>
  <si>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</si>
  <si>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</si>
  <si>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</si>
  <si>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</si>
  <si>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</si>
  <si>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</si>
  <si>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</si>
  <si>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</si>
  <si>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</si>
  <si>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</si>
  <si>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</si>
  <si>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</si>
  <si>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</si>
  <si>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</si>
  <si>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</si>
  <si>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</si>
  <si>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</si>
  <si>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</si>
  <si>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</si>
  <si>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</si>
  <si>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</si>
  <si>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</si>
  <si>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</si>
  <si>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</si>
  <si>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</si>
  <si>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</si>
  <si>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</si>
  <si>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</si>
  <si>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</si>
  <si>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</si>
  <si>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</si>
  <si>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</si>
  <si>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</si>
  <si>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</si>
  <si>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</si>
  <si>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</si>
  <si>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</si>
  <si>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</si>
  <si>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</si>
  <si>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</si>
  <si>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</si>
  <si>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</si>
  <si>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</si>
  <si>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</si>
  <si>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</si>
  <si>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</si>
  <si>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</si>
  <si>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</si>
  <si>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</si>
  <si>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</si>
  <si>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</si>
  <si>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</si>
  <si>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</si>
  <si>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</si>
  <si>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</si>
  <si>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</si>
  <si>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</si>
  <si>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</si>
  <si>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</si>
  <si>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</si>
  <si>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</si>
  <si>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</si>
  <si>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</si>
  <si>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</si>
  <si>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</si>
  <si>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</si>
  <si>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</si>
  <si>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</si>
  <si>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</si>
  <si>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</si>
  <si>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</si>
  <si>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</si>
  <si>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</si>
  <si>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</si>
  <si>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</si>
  <si>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</si>
  <si>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</si>
  <si>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</si>
  <si>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</si>
  <si>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</si>
  <si>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</si>
  <si>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</si>
  <si>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</si>
  <si>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</si>
  <si>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</si>
  <si>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</si>
  <si>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</si>
  <si>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</si>
  <si>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</si>
  <si>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</si>
  <si>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</si>
  <si>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</si>
  <si>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</si>
  <si>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</si>
  <si>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</si>
  <si>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</si>
  <si>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</si>
  <si>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</si>
  <si>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</si>
  <si>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</si>
  <si>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</si>
  <si>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</si>
  <si>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</si>
  <si>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</si>
  <si>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</si>
  <si>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</si>
  <si>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</si>
  <si>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</si>
  <si>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</si>
  <si>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</si>
  <si>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</si>
  <si>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</si>
  <si>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</si>
  <si>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</si>
  <si>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</si>
  <si>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</si>
  <si>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</si>
  <si>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</si>
  <si>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</si>
  <si>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</si>
  <si>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</si>
  <si>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</si>
  <si>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</si>
  <si>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</si>
  <si>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</si>
  <si>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</si>
  <si>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</si>
  <si>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</si>
  <si>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</si>
  <si>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</si>
  <si>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</si>
  <si>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</si>
  <si>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</si>
  <si>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</si>
  <si>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</si>
  <si>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</si>
  <si>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</si>
  <si>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</si>
  <si>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</si>
  <si>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</si>
  <si>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</si>
  <si>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</si>
  <si>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</si>
  <si>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</si>
  <si>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</si>
  <si>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</si>
  <si>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</si>
  <si>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70 Trgovački sudovi</t>
  </si>
  <si>
    <t>23405 ZADAR TRGOVAČKI SUD</t>
  </si>
  <si>
    <t>2803 Vođenje sudskih postupaka</t>
  </si>
  <si>
    <t>11</t>
  </si>
  <si>
    <t>43</t>
  </si>
  <si>
    <t>A639000</t>
  </si>
  <si>
    <t>Vođenje sudskih postupaka iz nadležnosti trgovačkih sudova</t>
  </si>
  <si>
    <t>TEKUĆI PLAN  2026.*</t>
  </si>
  <si>
    <t>IZVRŠENJE 1.-6.2026.*</t>
  </si>
  <si>
    <t xml:space="preserve">INDEKS**
</t>
  </si>
  <si>
    <t>Opći prihodi i primici</t>
  </si>
  <si>
    <t>3227</t>
  </si>
  <si>
    <t>SLUŽBENA, RADNA I ZAŠTITNA ODJEĆA I OBUĆA</t>
  </si>
  <si>
    <t>324</t>
  </si>
  <si>
    <t>Naknade troškova osobama izvan radnog odnosa</t>
  </si>
  <si>
    <t>3241</t>
  </si>
  <si>
    <t>NAKNADE TROŠKOVA OSOBAMA IZVAN RADNOG ODNOSA</t>
  </si>
  <si>
    <t>3295</t>
  </si>
  <si>
    <t>PRISTOJBE I NAKNADE</t>
  </si>
  <si>
    <t>Vlastiti prihodi</t>
  </si>
  <si>
    <t>Ostali prihodi za posebne namjene</t>
  </si>
  <si>
    <t xml:space="preserve">      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</si>
</sst>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1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22" fillId="0" borderId="3" xfId="0" applyNumberFormat="1" applyFont="1" applyBorder="1" applyAlignment="1">
      <alignment horizontal="right"/>
    </xf>
    <xf numFmtId="4" fontId="23" fillId="3" borderId="3" xfId="0" applyNumberFormat="1" applyFont="1" applyFill="1" applyBorder="1" applyAlignment="1">
      <alignment vertical="center"/>
    </xf>
    <xf numFmtId="4" fontId="24" fillId="2" borderId="3" xfId="0" applyNumberFormat="1" applyFont="1" applyFill="1" applyBorder="1"/>
    <xf numFmtId="4" fontId="25" fillId="2" borderId="3" xfId="0" applyNumberFormat="1" applyFont="1" applyFill="1" applyBorder="1"/>
    <xf numFmtId="4" fontId="0" fillId="0" borderId="3" xfId="0" applyNumberFormat="1" applyFont="1" applyBorder="1"/>
    <xf numFmtId="4" fontId="26" fillId="2" borderId="3" xfId="0" applyNumberFormat="1" applyFont="1" applyFill="1" applyBorder="1" applyAlignment="1">
      <alignment vertical="center" wrapText="1"/>
    </xf>
    <xf numFmtId="4" fontId="22" fillId="2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24" fillId="4" borderId="13" xfId="2" applyNumberFormat="1" applyFont="1" applyFill="1" applyBorder="1"/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abSelected="1" topLeftCell="A4" workbookViewId="0">
      <selection activeCell="J25" sqref="J25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3" t="s">
        <v>40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02" t="s">
        <v>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02" t="s">
        <v>24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7" t="s">
        <v>31</v>
      </c>
      <c r="C7" s="117"/>
      <c r="D7" s="117"/>
      <c r="E7" s="117"/>
      <c r="F7" s="117"/>
      <c r="G7" s="5"/>
      <c r="H7" s="6"/>
      <c r="I7" s="6"/>
      <c r="J7" s="6"/>
      <c r="K7" s="22"/>
      <c r="L7" s="22"/>
    </row>
    <row r="8" spans="2:13" ht="25.5" x14ac:dyDescent="0.25">
      <c r="B8" s="111" t="s">
        <v>3</v>
      </c>
      <c r="C8" s="111"/>
      <c r="D8" s="111"/>
      <c r="E8" s="111"/>
      <c r="F8" s="111"/>
      <c r="G8" s="21" t="s">
        <v>41</v>
      </c>
      <c r="H8" s="21" t="s">
        <v>42</v>
      </c>
      <c r="I8" s="21" t="s">
        <v>43</v>
      </c>
      <c r="J8" s="21" t="s">
        <v>44</v>
      </c>
      <c r="K8" s="21" t="s">
        <v>6</v>
      </c>
      <c r="L8" s="21" t="s">
        <v>22</v>
      </c>
    </row>
    <row r="9" spans="2:13" x14ac:dyDescent="0.25">
      <c r="B9" s="112">
        <v>1</v>
      </c>
      <c r="C9" s="112"/>
      <c r="D9" s="112"/>
      <c r="E9" s="112"/>
      <c r="F9" s="113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7" t="s">
        <v>8</v>
      </c>
      <c r="C10" s="108"/>
      <c r="D10" s="108"/>
      <c r="E10" s="108"/>
      <c r="F10" s="109"/>
      <c r="G10" s="85">
        <v>673263.63</v>
      </c>
      <c r="H10" s="86">
        <v>1553109</v>
      </c>
      <c r="I10" s="86">
        <v>1553109</v>
      </c>
      <c r="J10" s="95">
        <v>736560.58</v>
      </c>
      <c r="K10" s="86"/>
      <c r="L10" s="86"/>
    </row>
    <row r="11" spans="2:13" x14ac:dyDescent="0.25">
      <c r="B11" s="110" t="s">
        <v>7</v>
      </c>
      <c r="C11" s="109"/>
      <c r="D11" s="109"/>
      <c r="E11" s="109"/>
      <c r="F11" s="109"/>
      <c r="G11" s="85"/>
      <c r="H11" s="86"/>
      <c r="I11" s="86"/>
      <c r="J11" s="95"/>
      <c r="K11" s="86"/>
      <c r="L11" s="86"/>
    </row>
    <row r="12" spans="2:13" x14ac:dyDescent="0.25">
      <c r="B12" s="104" t="s">
        <v>0</v>
      </c>
      <c r="C12" s="105"/>
      <c r="D12" s="105"/>
      <c r="E12" s="105"/>
      <c r="F12" s="106"/>
      <c r="G12" s="87">
        <f>ROUND(G10+G11,2)</f>
        <v>673263.63</v>
      </c>
      <c r="H12" s="87">
        <f>ROUND(H10+H11,2)</f>
        <v>1553109</v>
      </c>
      <c r="I12" s="87">
        <f>ROUND(I10+I11,2)</f>
        <v>1553109</v>
      </c>
      <c r="J12" s="96">
        <v>736560.58</v>
      </c>
      <c r="K12" s="88">
        <f>J12/G12*100</f>
        <v>109.40151037120481</v>
      </c>
      <c r="L12" s="88">
        <f>J12/I12*100</f>
        <v>47.424912224447866</v>
      </c>
    </row>
    <row r="13" spans="2:13" x14ac:dyDescent="0.25">
      <c r="B13" s="116" t="s">
        <v>9</v>
      </c>
      <c r="C13" s="108"/>
      <c r="D13" s="108"/>
      <c r="E13" s="108"/>
      <c r="F13" s="108"/>
      <c r="G13" s="89">
        <v>671422.84</v>
      </c>
      <c r="H13" s="86">
        <v>1498934</v>
      </c>
      <c r="I13" s="86">
        <v>1498934</v>
      </c>
      <c r="J13" s="95">
        <v>708415.1</v>
      </c>
      <c r="K13" s="86"/>
      <c r="L13" s="86"/>
    </row>
    <row r="14" spans="2:13" x14ac:dyDescent="0.25">
      <c r="B14" s="110" t="s">
        <v>10</v>
      </c>
      <c r="C14" s="109"/>
      <c r="D14" s="109"/>
      <c r="E14" s="109"/>
      <c r="F14" s="109"/>
      <c r="G14" s="85">
        <v>1819.05</v>
      </c>
      <c r="H14" s="86">
        <v>54175</v>
      </c>
      <c r="I14" s="86">
        <v>54175</v>
      </c>
      <c r="J14" s="86">
        <v>30985.57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673241.89</v>
      </c>
      <c r="H15" s="87">
        <f>ROUND(H13+H14,2)</f>
        <v>1553109</v>
      </c>
      <c r="I15" s="87">
        <f>ROUND(I13+I14,2)</f>
        <v>1553109</v>
      </c>
      <c r="J15" s="87">
        <f>ROUND(J13+J14,2)</f>
        <v>739400.67</v>
      </c>
      <c r="K15" s="88">
        <f>J15/G15*100</f>
        <v>109.826895946715</v>
      </c>
      <c r="L15" s="88">
        <f>J15/I15*100</f>
        <v>47.6077770459124</v>
      </c>
    </row>
    <row r="16" spans="2:13" x14ac:dyDescent="0.25">
      <c r="B16" s="115" t="s">
        <v>2</v>
      </c>
      <c r="C16" s="105"/>
      <c r="D16" s="105"/>
      <c r="E16" s="105"/>
      <c r="F16" s="105"/>
      <c r="G16" s="90">
        <f>ROUND(G12-G15,2)</f>
        <v>21.74</v>
      </c>
      <c r="H16" s="90">
        <f>ROUND(H12-H15,2)</f>
        <v>0</v>
      </c>
      <c r="I16" s="90">
        <f>ROUND(I12-I15,2)</f>
        <v>0</v>
      </c>
      <c r="J16" s="90">
        <f>ROUND(J12-J15,2)</f>
        <v>-2840.09</v>
      </c>
      <c r="K16" s="88">
        <f>J16/G16*100</f>
        <v>-13063.891444342227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7" t="s">
        <v>28</v>
      </c>
      <c r="C18" s="117"/>
      <c r="D18" s="117"/>
      <c r="E18" s="117"/>
      <c r="F18" s="117"/>
      <c r="G18" s="7"/>
      <c r="H18" s="7"/>
      <c r="I18" s="7"/>
      <c r="J18" s="7"/>
      <c r="K18" s="1"/>
      <c r="L18" s="1"/>
      <c r="M18" s="1"/>
    </row>
    <row r="19" spans="1:49" ht="25.5" x14ac:dyDescent="0.25">
      <c r="B19" s="111" t="s">
        <v>3</v>
      </c>
      <c r="C19" s="111"/>
      <c r="D19" s="111"/>
      <c r="E19" s="111"/>
      <c r="F19" s="111"/>
      <c r="G19" s="21" t="s">
        <v>41</v>
      </c>
      <c r="H19" s="2" t="s">
        <v>42</v>
      </c>
      <c r="I19" s="2" t="s">
        <v>43</v>
      </c>
      <c r="J19" s="2" t="s">
        <v>44</v>
      </c>
      <c r="K19" s="2" t="s">
        <v>6</v>
      </c>
      <c r="L19" s="2" t="s">
        <v>22</v>
      </c>
    </row>
    <row r="20" spans="1:49" x14ac:dyDescent="0.25">
      <c r="B20" s="118">
        <v>1</v>
      </c>
      <c r="C20" s="119"/>
      <c r="D20" s="119"/>
      <c r="E20" s="119"/>
      <c r="F20" s="119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7" t="s">
        <v>11</v>
      </c>
      <c r="C21" s="120"/>
      <c r="D21" s="120"/>
      <c r="E21" s="120"/>
      <c r="F21" s="120"/>
      <c r="G21" s="91"/>
      <c r="H21" s="86"/>
      <c r="I21" s="86"/>
      <c r="J21" s="86"/>
      <c r="K21" s="86"/>
      <c r="L21" s="86"/>
    </row>
    <row r="22" spans="1:49" x14ac:dyDescent="0.25">
      <c r="B22" s="107" t="s">
        <v>12</v>
      </c>
      <c r="C22" s="108"/>
      <c r="D22" s="108"/>
      <c r="E22" s="108"/>
      <c r="F22" s="108"/>
      <c r="G22" s="89"/>
      <c r="H22" s="86"/>
      <c r="I22" s="86"/>
      <c r="J22" s="86"/>
      <c r="K22" s="86"/>
      <c r="L22" s="86"/>
    </row>
    <row r="23" spans="1:49" ht="15" customHeight="1" x14ac:dyDescent="0.25">
      <c r="B23" s="121" t="s">
        <v>23</v>
      </c>
      <c r="C23" s="122"/>
      <c r="D23" s="122"/>
      <c r="E23" s="122"/>
      <c r="F23" s="123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7" t="s">
        <v>5</v>
      </c>
      <c r="C24" s="108"/>
      <c r="D24" s="108"/>
      <c r="E24" s="108"/>
      <c r="F24" s="108"/>
      <c r="G24" s="89">
        <v>21854.45</v>
      </c>
      <c r="H24" s="86"/>
      <c r="I24" s="86"/>
      <c r="J24" s="86">
        <v>21937.39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7" t="s">
        <v>27</v>
      </c>
      <c r="C25" s="108"/>
      <c r="D25" s="108"/>
      <c r="E25" s="108"/>
      <c r="F25" s="108"/>
      <c r="G25" s="89">
        <v>-21937.39</v>
      </c>
      <c r="H25" s="86"/>
      <c r="I25" s="86"/>
      <c r="J25" s="86">
        <v>-19097.3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21" t="s">
        <v>29</v>
      </c>
      <c r="C26" s="122"/>
      <c r="D26" s="122"/>
      <c r="E26" s="122"/>
      <c r="F26" s="123"/>
      <c r="G26" s="94">
        <f>ROUND(G24+G25,2)</f>
        <v>-82.94</v>
      </c>
      <c r="H26" s="94">
        <f>ROUND(H24+H25,2)</f>
        <v>0</v>
      </c>
      <c r="I26" s="94">
        <f>ROUND(I24+I25,2)</f>
        <v>0</v>
      </c>
      <c r="J26" s="94">
        <f>ROUND(J24+J25,2)</f>
        <v>2840.09</v>
      </c>
      <c r="K26" s="93">
        <f>J26/G26*100</f>
        <v>-3424.2705570291782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4" t="s">
        <v>30</v>
      </c>
      <c r="C27" s="114"/>
      <c r="D27" s="114"/>
      <c r="E27" s="114"/>
      <c r="F27" s="114"/>
      <c r="G27" s="94">
        <f>ROUND(G16+G26,2)</f>
        <v>-61.2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5"/>
  <sheetViews>
    <sheetView topLeftCell="A76" zoomScale="90" zoomScaleNormal="90" workbookViewId="0">
      <selection activeCell="J26" sqref="J2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2" t="s">
        <v>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02" t="s">
        <v>26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02" t="s">
        <v>15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4" t="s">
        <v>3</v>
      </c>
      <c r="C8" s="125"/>
      <c r="D8" s="125"/>
      <c r="E8" s="125"/>
      <c r="F8" s="126"/>
      <c r="G8" s="28" t="s">
        <v>45</v>
      </c>
      <c r="H8" s="28" t="s">
        <v>42</v>
      </c>
      <c r="I8" s="28" t="s">
        <v>43</v>
      </c>
      <c r="J8" s="28" t="s">
        <v>46</v>
      </c>
      <c r="K8" s="28" t="s">
        <v>6</v>
      </c>
      <c r="L8" s="28" t="s">
        <v>22</v>
      </c>
    </row>
    <row r="9" spans="2:12" x14ac:dyDescent="0.25">
      <c r="B9" s="127">
        <v>1</v>
      </c>
      <c r="C9" s="128"/>
      <c r="D9" s="128"/>
      <c r="E9" s="128"/>
      <c r="F9" s="129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37</v>
      </c>
      <c r="G10" s="65">
        <f>G11</f>
        <v>673263.63000000012</v>
      </c>
      <c r="H10" s="65">
        <f>H11</f>
        <v>1553109</v>
      </c>
      <c r="I10" s="65">
        <f>I11</f>
        <v>1553109</v>
      </c>
      <c r="J10" s="65">
        <f>J11</f>
        <v>736560.58000000007</v>
      </c>
      <c r="K10" s="69">
        <f t="shared" ref="K10:K21" si="0">(J10*100)/G10</f>
        <v>109.40151037120479</v>
      </c>
      <c r="L10" s="69">
        <f t="shared" ref="L10:L21" si="1">(J10*100)/I10</f>
        <v>47.424912224447866</v>
      </c>
    </row>
    <row r="11" spans="2:12" x14ac:dyDescent="0.25">
      <c r="B11" s="65" t="s">
        <v>49</v>
      </c>
      <c r="C11" s="65"/>
      <c r="D11" s="65"/>
      <c r="E11" s="65"/>
      <c r="F11" s="65" t="s">
        <v>50</v>
      </c>
      <c r="G11" s="65">
        <f>G12+G15+G18</f>
        <v>673263.63000000012</v>
      </c>
      <c r="H11" s="65">
        <f>H12+H15+H18</f>
        <v>1553109</v>
      </c>
      <c r="I11" s="65">
        <f>I12+I15+I18</f>
        <v>1553109</v>
      </c>
      <c r="J11" s="65">
        <f>J12+J15+J18</f>
        <v>736560.58000000007</v>
      </c>
      <c r="K11" s="65">
        <f t="shared" si="0"/>
        <v>109.40151037120479</v>
      </c>
      <c r="L11" s="65">
        <f t="shared" si="1"/>
        <v>47.424912224447866</v>
      </c>
    </row>
    <row r="12" spans="2:12" x14ac:dyDescent="0.25">
      <c r="B12" s="65"/>
      <c r="C12" s="65" t="s">
        <v>51</v>
      </c>
      <c r="D12" s="65"/>
      <c r="E12" s="65"/>
      <c r="F12" s="65" t="s">
        <v>52</v>
      </c>
      <c r="G12" s="65">
        <f t="shared" ref="G12:J13" si="2">G13</f>
        <v>31.8</v>
      </c>
      <c r="H12" s="65">
        <f t="shared" si="2"/>
        <v>1000</v>
      </c>
      <c r="I12" s="65">
        <f t="shared" si="2"/>
        <v>1000</v>
      </c>
      <c r="J12" s="65">
        <f t="shared" si="2"/>
        <v>37.94</v>
      </c>
      <c r="K12" s="65">
        <f t="shared" si="0"/>
        <v>119.30817610062893</v>
      </c>
      <c r="L12" s="65">
        <f t="shared" si="1"/>
        <v>3.794</v>
      </c>
    </row>
    <row r="13" spans="2:12" x14ac:dyDescent="0.25">
      <c r="B13" s="65"/>
      <c r="C13" s="65"/>
      <c r="D13" s="65" t="s">
        <v>53</v>
      </c>
      <c r="E13" s="65"/>
      <c r="F13" s="65" t="s">
        <v>54</v>
      </c>
      <c r="G13" s="65">
        <f t="shared" si="2"/>
        <v>31.8</v>
      </c>
      <c r="H13" s="65">
        <f t="shared" si="2"/>
        <v>1000</v>
      </c>
      <c r="I13" s="65">
        <f t="shared" si="2"/>
        <v>1000</v>
      </c>
      <c r="J13" s="65">
        <f t="shared" si="2"/>
        <v>37.94</v>
      </c>
      <c r="K13" s="65">
        <f t="shared" si="0"/>
        <v>119.30817610062893</v>
      </c>
      <c r="L13" s="65">
        <f t="shared" si="1"/>
        <v>3.794</v>
      </c>
    </row>
    <row r="14" spans="2:12" x14ac:dyDescent="0.25">
      <c r="B14" s="66"/>
      <c r="C14" s="66"/>
      <c r="D14" s="66"/>
      <c r="E14" s="66" t="s">
        <v>55</v>
      </c>
      <c r="F14" s="66" t="s">
        <v>56</v>
      </c>
      <c r="G14" s="66">
        <v>31.8</v>
      </c>
      <c r="H14" s="66">
        <v>1000</v>
      </c>
      <c r="I14" s="66">
        <v>1000</v>
      </c>
      <c r="J14" s="97">
        <v>37.94</v>
      </c>
      <c r="K14" s="66">
        <f t="shared" si="0"/>
        <v>119.30817610062893</v>
      </c>
      <c r="L14" s="66">
        <f t="shared" si="1"/>
        <v>3.794</v>
      </c>
    </row>
    <row r="15" spans="2:12" x14ac:dyDescent="0.25">
      <c r="B15" s="65"/>
      <c r="C15" s="65" t="s">
        <v>57</v>
      </c>
      <c r="D15" s="65"/>
      <c r="E15" s="65"/>
      <c r="F15" s="65" t="s">
        <v>58</v>
      </c>
      <c r="G15" s="65">
        <f t="shared" ref="G15:J16" si="3">G16</f>
        <v>1032.97</v>
      </c>
      <c r="H15" s="65">
        <f t="shared" si="3"/>
        <v>2500</v>
      </c>
      <c r="I15" s="65">
        <f t="shared" si="3"/>
        <v>2500</v>
      </c>
      <c r="J15" s="98">
        <f t="shared" si="3"/>
        <v>1218.48</v>
      </c>
      <c r="K15" s="65">
        <f t="shared" si="0"/>
        <v>117.95889522444989</v>
      </c>
      <c r="L15" s="65">
        <f t="shared" si="1"/>
        <v>48.739199999999997</v>
      </c>
    </row>
    <row r="16" spans="2:12" x14ac:dyDescent="0.25">
      <c r="B16" s="65"/>
      <c r="C16" s="65"/>
      <c r="D16" s="65" t="s">
        <v>59</v>
      </c>
      <c r="E16" s="65"/>
      <c r="F16" s="65" t="s">
        <v>60</v>
      </c>
      <c r="G16" s="65">
        <f t="shared" si="3"/>
        <v>1032.97</v>
      </c>
      <c r="H16" s="65">
        <f t="shared" si="3"/>
        <v>2500</v>
      </c>
      <c r="I16" s="65">
        <f t="shared" si="3"/>
        <v>2500</v>
      </c>
      <c r="J16" s="98">
        <f t="shared" si="3"/>
        <v>1218.48</v>
      </c>
      <c r="K16" s="65">
        <f t="shared" si="0"/>
        <v>117.95889522444989</v>
      </c>
      <c r="L16" s="65">
        <f t="shared" si="1"/>
        <v>48.739199999999997</v>
      </c>
    </row>
    <row r="17" spans="2:12" x14ac:dyDescent="0.25">
      <c r="B17" s="66"/>
      <c r="C17" s="66"/>
      <c r="D17" s="66"/>
      <c r="E17" s="66" t="s">
        <v>61</v>
      </c>
      <c r="F17" s="66" t="s">
        <v>62</v>
      </c>
      <c r="G17" s="66">
        <v>1032.97</v>
      </c>
      <c r="H17" s="66">
        <v>2500</v>
      </c>
      <c r="I17" s="66">
        <v>2500</v>
      </c>
      <c r="J17" s="97">
        <v>1218.48</v>
      </c>
      <c r="K17" s="66">
        <f t="shared" si="0"/>
        <v>117.95889522444989</v>
      </c>
      <c r="L17" s="66">
        <f t="shared" si="1"/>
        <v>48.739199999999997</v>
      </c>
    </row>
    <row r="18" spans="2:12" x14ac:dyDescent="0.25">
      <c r="B18" s="65"/>
      <c r="C18" s="65" t="s">
        <v>63</v>
      </c>
      <c r="D18" s="65"/>
      <c r="E18" s="65"/>
      <c r="F18" s="65" t="s">
        <v>64</v>
      </c>
      <c r="G18" s="65">
        <f>G19</f>
        <v>672198.8600000001</v>
      </c>
      <c r="H18" s="65">
        <f>H19</f>
        <v>1549609</v>
      </c>
      <c r="I18" s="65">
        <f>I19</f>
        <v>1549609</v>
      </c>
      <c r="J18" s="98">
        <f>J19</f>
        <v>735304.16</v>
      </c>
      <c r="K18" s="65">
        <f t="shared" si="0"/>
        <v>109.3878915534013</v>
      </c>
      <c r="L18" s="65">
        <f t="shared" si="1"/>
        <v>47.450947948805151</v>
      </c>
    </row>
    <row r="19" spans="2:12" x14ac:dyDescent="0.25">
      <c r="B19" s="65"/>
      <c r="C19" s="65"/>
      <c r="D19" s="65" t="s">
        <v>65</v>
      </c>
      <c r="E19" s="65"/>
      <c r="F19" s="65" t="s">
        <v>66</v>
      </c>
      <c r="G19" s="65">
        <f>G20+G21</f>
        <v>672198.8600000001</v>
      </c>
      <c r="H19" s="65">
        <f>H20+H21</f>
        <v>1549609</v>
      </c>
      <c r="I19" s="65">
        <f>I20+I21</f>
        <v>1549609</v>
      </c>
      <c r="J19" s="65">
        <f>J20+J21</f>
        <v>735304.16</v>
      </c>
      <c r="K19" s="65">
        <f t="shared" si="0"/>
        <v>109.3878915534013</v>
      </c>
      <c r="L19" s="65">
        <f t="shared" si="1"/>
        <v>47.450947948805151</v>
      </c>
    </row>
    <row r="20" spans="2:12" x14ac:dyDescent="0.25">
      <c r="B20" s="66"/>
      <c r="C20" s="66"/>
      <c r="D20" s="66"/>
      <c r="E20" s="66" t="s">
        <v>67</v>
      </c>
      <c r="F20" s="66" t="s">
        <v>68</v>
      </c>
      <c r="G20" s="66">
        <v>670379.81000000006</v>
      </c>
      <c r="H20" s="66">
        <v>1545834</v>
      </c>
      <c r="I20" s="66">
        <v>1545834</v>
      </c>
      <c r="J20" s="66">
        <v>706226.04</v>
      </c>
      <c r="K20" s="66">
        <f t="shared" si="0"/>
        <v>105.34715238515312</v>
      </c>
      <c r="L20" s="66">
        <f t="shared" si="1"/>
        <v>45.685761860587874</v>
      </c>
    </row>
    <row r="21" spans="2:12" x14ac:dyDescent="0.25">
      <c r="B21" s="66"/>
      <c r="C21" s="66"/>
      <c r="D21" s="66"/>
      <c r="E21" s="66" t="s">
        <v>69</v>
      </c>
      <c r="F21" s="66" t="s">
        <v>70</v>
      </c>
      <c r="G21" s="66">
        <v>1819.05</v>
      </c>
      <c r="H21" s="66">
        <v>3775</v>
      </c>
      <c r="I21" s="66">
        <v>3775</v>
      </c>
      <c r="J21" s="66">
        <v>29078.12</v>
      </c>
      <c r="K21" s="66">
        <f t="shared" si="0"/>
        <v>1598.5333003490834</v>
      </c>
      <c r="L21" s="66">
        <f t="shared" si="1"/>
        <v>770.28132450331123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24" t="s">
        <v>3</v>
      </c>
      <c r="C24" s="125"/>
      <c r="D24" s="125"/>
      <c r="E24" s="125"/>
      <c r="F24" s="126"/>
      <c r="G24" s="28" t="s">
        <v>45</v>
      </c>
      <c r="H24" s="28" t="s">
        <v>42</v>
      </c>
      <c r="I24" s="28" t="s">
        <v>43</v>
      </c>
      <c r="J24" s="28" t="s">
        <v>46</v>
      </c>
      <c r="K24" s="28" t="s">
        <v>6</v>
      </c>
      <c r="L24" s="28" t="s">
        <v>22</v>
      </c>
    </row>
    <row r="25" spans="2:12" x14ac:dyDescent="0.25">
      <c r="B25" s="127">
        <v>1</v>
      </c>
      <c r="C25" s="128"/>
      <c r="D25" s="128"/>
      <c r="E25" s="128"/>
      <c r="F25" s="129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G27+G65</f>
        <v>673241.8899999999</v>
      </c>
      <c r="H26" s="65">
        <f>H27+H65</f>
        <v>1553109</v>
      </c>
      <c r="I26" s="65">
        <f>I27+I65</f>
        <v>1553109</v>
      </c>
      <c r="J26" s="65">
        <f>J27+J65</f>
        <v>739400.67</v>
      </c>
      <c r="K26" s="70">
        <f t="shared" ref="K26:K57" si="4">(J26*100)/G26</f>
        <v>109.8268959467154</v>
      </c>
      <c r="L26" s="70">
        <f t="shared" ref="L26:L57" si="5">(J26*100)/I26</f>
        <v>47.607777045912428</v>
      </c>
    </row>
    <row r="27" spans="2:12" x14ac:dyDescent="0.25">
      <c r="B27" s="65" t="s">
        <v>71</v>
      </c>
      <c r="C27" s="65"/>
      <c r="D27" s="65"/>
      <c r="E27" s="65"/>
      <c r="F27" s="65" t="s">
        <v>72</v>
      </c>
      <c r="G27" s="65">
        <f>G28+G36+G60</f>
        <v>671422.83999999985</v>
      </c>
      <c r="H27" s="65">
        <f>H28+H36+H60</f>
        <v>1498934</v>
      </c>
      <c r="I27" s="65">
        <f>I28+I36+I60</f>
        <v>1498934</v>
      </c>
      <c r="J27" s="65">
        <f>J28+J36+J60</f>
        <v>708415.10000000009</v>
      </c>
      <c r="K27" s="65">
        <f t="shared" si="4"/>
        <v>105.50953256222266</v>
      </c>
      <c r="L27" s="65">
        <f t="shared" si="5"/>
        <v>47.261260335678557</v>
      </c>
    </row>
    <row r="28" spans="2:12" x14ac:dyDescent="0.25">
      <c r="B28" s="65"/>
      <c r="C28" s="65" t="s">
        <v>73</v>
      </c>
      <c r="D28" s="65"/>
      <c r="E28" s="65"/>
      <c r="F28" s="65" t="s">
        <v>74</v>
      </c>
      <c r="G28" s="65">
        <f>G29+G32+G34</f>
        <v>581334.92999999993</v>
      </c>
      <c r="H28" s="65">
        <f>H29+H32+H34</f>
        <v>1297674</v>
      </c>
      <c r="I28" s="65">
        <f>I29+I32+I34</f>
        <v>1297674</v>
      </c>
      <c r="J28" s="65">
        <f>J29+J32+J34</f>
        <v>607647.49</v>
      </c>
      <c r="K28" s="65">
        <f t="shared" si="4"/>
        <v>104.52623068770357</v>
      </c>
      <c r="L28" s="65">
        <f t="shared" si="5"/>
        <v>46.825896951006186</v>
      </c>
    </row>
    <row r="29" spans="2:12" x14ac:dyDescent="0.25">
      <c r="B29" s="65"/>
      <c r="C29" s="65"/>
      <c r="D29" s="65" t="s">
        <v>75</v>
      </c>
      <c r="E29" s="65"/>
      <c r="F29" s="65" t="s">
        <v>76</v>
      </c>
      <c r="G29" s="65">
        <f>G30+G31</f>
        <v>482777.3</v>
      </c>
      <c r="H29" s="65">
        <f>H30+H31</f>
        <v>1083000</v>
      </c>
      <c r="I29" s="65">
        <f>I30+I31</f>
        <v>1083000</v>
      </c>
      <c r="J29" s="65">
        <f>J30+J31</f>
        <v>502168.9</v>
      </c>
      <c r="K29" s="65">
        <f t="shared" si="4"/>
        <v>104.01667601190032</v>
      </c>
      <c r="L29" s="65">
        <f t="shared" si="5"/>
        <v>46.368319482917819</v>
      </c>
    </row>
    <row r="30" spans="2:12" x14ac:dyDescent="0.25">
      <c r="B30" s="66"/>
      <c r="C30" s="66"/>
      <c r="D30" s="66"/>
      <c r="E30" s="66" t="s">
        <v>77</v>
      </c>
      <c r="F30" s="66" t="s">
        <v>78</v>
      </c>
      <c r="G30" s="66">
        <v>482777.3</v>
      </c>
      <c r="H30" s="66">
        <v>1083000</v>
      </c>
      <c r="I30" s="66">
        <v>1083000</v>
      </c>
      <c r="J30" s="66">
        <v>499357.25</v>
      </c>
      <c r="K30" s="66">
        <f t="shared" si="4"/>
        <v>103.43428533197398</v>
      </c>
      <c r="L30" s="66">
        <f t="shared" si="5"/>
        <v>46.108702677746997</v>
      </c>
    </row>
    <row r="31" spans="2:12" x14ac:dyDescent="0.25">
      <c r="B31" s="66"/>
      <c r="C31" s="66"/>
      <c r="D31" s="66"/>
      <c r="E31" s="66" t="s">
        <v>79</v>
      </c>
      <c r="F31" s="66" t="s">
        <v>80</v>
      </c>
      <c r="G31" s="66">
        <v>0</v>
      </c>
      <c r="H31" s="66">
        <v>0</v>
      </c>
      <c r="I31" s="66">
        <v>0</v>
      </c>
      <c r="J31" s="66">
        <v>2811.65</v>
      </c>
      <c r="K31" s="66" t="e">
        <f t="shared" si="4"/>
        <v>#DIV/0!</v>
      </c>
      <c r="L31" s="66" t="e">
        <f t="shared" si="5"/>
        <v>#DIV/0!</v>
      </c>
    </row>
    <row r="32" spans="2:12" x14ac:dyDescent="0.25">
      <c r="B32" s="65"/>
      <c r="C32" s="65"/>
      <c r="D32" s="65" t="s">
        <v>81</v>
      </c>
      <c r="E32" s="65"/>
      <c r="F32" s="65" t="s">
        <v>82</v>
      </c>
      <c r="G32" s="65">
        <f>G33</f>
        <v>18899.45</v>
      </c>
      <c r="H32" s="65">
        <f>H33</f>
        <v>35979</v>
      </c>
      <c r="I32" s="65">
        <f>I33</f>
        <v>35979</v>
      </c>
      <c r="J32" s="65">
        <f>J33</f>
        <v>22620.69</v>
      </c>
      <c r="K32" s="65">
        <f t="shared" si="4"/>
        <v>119.68967350901745</v>
      </c>
      <c r="L32" s="65">
        <f t="shared" si="5"/>
        <v>62.871925289752355</v>
      </c>
    </row>
    <row r="33" spans="2:12" x14ac:dyDescent="0.25">
      <c r="B33" s="66"/>
      <c r="C33" s="66"/>
      <c r="D33" s="66"/>
      <c r="E33" s="66" t="s">
        <v>83</v>
      </c>
      <c r="F33" s="66" t="s">
        <v>82</v>
      </c>
      <c r="G33" s="66">
        <v>18899.45</v>
      </c>
      <c r="H33" s="66">
        <v>35979</v>
      </c>
      <c r="I33" s="66">
        <v>35979</v>
      </c>
      <c r="J33" s="66">
        <v>22620.69</v>
      </c>
      <c r="K33" s="66">
        <f t="shared" si="4"/>
        <v>119.68967350901745</v>
      </c>
      <c r="L33" s="66">
        <f t="shared" si="5"/>
        <v>62.871925289752355</v>
      </c>
    </row>
    <row r="34" spans="2:12" x14ac:dyDescent="0.25">
      <c r="B34" s="65"/>
      <c r="C34" s="65"/>
      <c r="D34" s="65" t="s">
        <v>84</v>
      </c>
      <c r="E34" s="65"/>
      <c r="F34" s="65" t="s">
        <v>85</v>
      </c>
      <c r="G34" s="65">
        <f>G35</f>
        <v>79658.179999999993</v>
      </c>
      <c r="H34" s="65">
        <f>H35</f>
        <v>178695</v>
      </c>
      <c r="I34" s="65">
        <f>I35</f>
        <v>178695</v>
      </c>
      <c r="J34" s="65">
        <f>J35</f>
        <v>82857.899999999994</v>
      </c>
      <c r="K34" s="65">
        <f t="shared" si="4"/>
        <v>104.01681283704951</v>
      </c>
      <c r="L34" s="65">
        <f t="shared" si="5"/>
        <v>46.368337110719381</v>
      </c>
    </row>
    <row r="35" spans="2:12" x14ac:dyDescent="0.25">
      <c r="B35" s="66"/>
      <c r="C35" s="66"/>
      <c r="D35" s="66"/>
      <c r="E35" s="66" t="s">
        <v>86</v>
      </c>
      <c r="F35" s="66" t="s">
        <v>87</v>
      </c>
      <c r="G35" s="66">
        <v>79658.179999999993</v>
      </c>
      <c r="H35" s="66">
        <v>178695</v>
      </c>
      <c r="I35" s="66">
        <v>178695</v>
      </c>
      <c r="J35" s="66">
        <v>82857.899999999994</v>
      </c>
      <c r="K35" s="66">
        <f t="shared" si="4"/>
        <v>104.01681283704951</v>
      </c>
      <c r="L35" s="66">
        <f t="shared" si="5"/>
        <v>46.368337110719381</v>
      </c>
    </row>
    <row r="36" spans="2:12" x14ac:dyDescent="0.25">
      <c r="B36" s="65"/>
      <c r="C36" s="65" t="s">
        <v>88</v>
      </c>
      <c r="D36" s="65"/>
      <c r="E36" s="65"/>
      <c r="F36" s="65" t="s">
        <v>89</v>
      </c>
      <c r="G36" s="65">
        <f>G37+G42+G47+G56</f>
        <v>88161.95</v>
      </c>
      <c r="H36" s="65">
        <f>H37+H42+H47+H56</f>
        <v>197682</v>
      </c>
      <c r="I36" s="65">
        <f>I37+I42+I47+I56</f>
        <v>197682</v>
      </c>
      <c r="J36" s="65">
        <f>J37+J42+J47+J56</f>
        <v>98941.31</v>
      </c>
      <c r="K36" s="65">
        <f t="shared" si="4"/>
        <v>112.2267712998635</v>
      </c>
      <c r="L36" s="65">
        <f t="shared" si="5"/>
        <v>50.050743112675917</v>
      </c>
    </row>
    <row r="37" spans="2:12" x14ac:dyDescent="0.25">
      <c r="B37" s="65"/>
      <c r="C37" s="65"/>
      <c r="D37" s="65" t="s">
        <v>90</v>
      </c>
      <c r="E37" s="65"/>
      <c r="F37" s="65" t="s">
        <v>91</v>
      </c>
      <c r="G37" s="65">
        <f>G38+G39+G40+G41</f>
        <v>9218.1</v>
      </c>
      <c r="H37" s="65">
        <f>H38+H39+H40+H41</f>
        <v>22500</v>
      </c>
      <c r="I37" s="65">
        <f>I38+I39+I40+I41</f>
        <v>22500</v>
      </c>
      <c r="J37" s="65">
        <f>J38+J39+J40+J41</f>
        <v>8965.14</v>
      </c>
      <c r="K37" s="65">
        <f t="shared" si="4"/>
        <v>97.255833631659442</v>
      </c>
      <c r="L37" s="65">
        <f t="shared" si="5"/>
        <v>39.845066666666668</v>
      </c>
    </row>
    <row r="38" spans="2:12" x14ac:dyDescent="0.25">
      <c r="B38" s="66"/>
      <c r="C38" s="66"/>
      <c r="D38" s="66"/>
      <c r="E38" s="66" t="s">
        <v>92</v>
      </c>
      <c r="F38" s="66" t="s">
        <v>93</v>
      </c>
      <c r="G38" s="66">
        <v>500</v>
      </c>
      <c r="H38" s="66">
        <v>3500</v>
      </c>
      <c r="I38" s="66">
        <v>3500</v>
      </c>
      <c r="J38" s="66">
        <v>627.74</v>
      </c>
      <c r="K38" s="66">
        <f t="shared" si="4"/>
        <v>125.548</v>
      </c>
      <c r="L38" s="66">
        <f t="shared" si="5"/>
        <v>17.93542857142857</v>
      </c>
    </row>
    <row r="39" spans="2:12" x14ac:dyDescent="0.25">
      <c r="B39" s="66"/>
      <c r="C39" s="66"/>
      <c r="D39" s="66"/>
      <c r="E39" s="66" t="s">
        <v>94</v>
      </c>
      <c r="F39" s="66" t="s">
        <v>95</v>
      </c>
      <c r="G39" s="66">
        <v>8463.1</v>
      </c>
      <c r="H39" s="66">
        <v>18000</v>
      </c>
      <c r="I39" s="66">
        <v>18000</v>
      </c>
      <c r="J39" s="66">
        <v>8135.9</v>
      </c>
      <c r="K39" s="66">
        <f t="shared" si="4"/>
        <v>96.133804397915654</v>
      </c>
      <c r="L39" s="66">
        <f t="shared" si="5"/>
        <v>45.199444444444445</v>
      </c>
    </row>
    <row r="40" spans="2:12" x14ac:dyDescent="0.25">
      <c r="B40" s="66"/>
      <c r="C40" s="66"/>
      <c r="D40" s="66"/>
      <c r="E40" s="66" t="s">
        <v>96</v>
      </c>
      <c r="F40" s="66" t="s">
        <v>97</v>
      </c>
      <c r="G40" s="66">
        <v>0</v>
      </c>
      <c r="H40" s="66">
        <v>500</v>
      </c>
      <c r="I40" s="66">
        <v>500</v>
      </c>
      <c r="J40" s="66">
        <v>115</v>
      </c>
      <c r="K40" s="66" t="e">
        <f t="shared" si="4"/>
        <v>#DIV/0!</v>
      </c>
      <c r="L40" s="66">
        <f t="shared" si="5"/>
        <v>23</v>
      </c>
    </row>
    <row r="41" spans="2:12" x14ac:dyDescent="0.25">
      <c r="B41" s="66"/>
      <c r="C41" s="66"/>
      <c r="D41" s="66"/>
      <c r="E41" s="66" t="s">
        <v>98</v>
      </c>
      <c r="F41" s="66" t="s">
        <v>99</v>
      </c>
      <c r="G41" s="66">
        <v>255</v>
      </c>
      <c r="H41" s="66">
        <v>500</v>
      </c>
      <c r="I41" s="66">
        <v>500</v>
      </c>
      <c r="J41" s="66">
        <v>86.5</v>
      </c>
      <c r="K41" s="66">
        <f t="shared" si="4"/>
        <v>33.921568627450981</v>
      </c>
      <c r="L41" s="66">
        <f t="shared" si="5"/>
        <v>17.3</v>
      </c>
    </row>
    <row r="42" spans="2:12" x14ac:dyDescent="0.25">
      <c r="B42" s="65"/>
      <c r="C42" s="65"/>
      <c r="D42" s="65" t="s">
        <v>100</v>
      </c>
      <c r="E42" s="65"/>
      <c r="F42" s="65" t="s">
        <v>101</v>
      </c>
      <c r="G42" s="65">
        <f>G43+G44+G45+G46</f>
        <v>44891.46</v>
      </c>
      <c r="H42" s="65">
        <f>H43+H44+H45+H46</f>
        <v>102900</v>
      </c>
      <c r="I42" s="65">
        <f>I43+I44+I45+I46</f>
        <v>102900</v>
      </c>
      <c r="J42" s="65">
        <f>J43+J44+J45+J46</f>
        <v>47591.08</v>
      </c>
      <c r="K42" s="65">
        <f t="shared" si="4"/>
        <v>106.01366050469288</v>
      </c>
      <c r="L42" s="65">
        <f t="shared" si="5"/>
        <v>46.249834791059278</v>
      </c>
    </row>
    <row r="43" spans="2:12" x14ac:dyDescent="0.25">
      <c r="B43" s="66"/>
      <c r="C43" s="66"/>
      <c r="D43" s="66"/>
      <c r="E43" s="66" t="s">
        <v>102</v>
      </c>
      <c r="F43" s="66" t="s">
        <v>103</v>
      </c>
      <c r="G43" s="66">
        <v>12346.1</v>
      </c>
      <c r="H43" s="66">
        <v>17700</v>
      </c>
      <c r="I43" s="66">
        <v>17700</v>
      </c>
      <c r="J43" s="66">
        <v>7730.33</v>
      </c>
      <c r="K43" s="66">
        <f t="shared" si="4"/>
        <v>62.613537878358343</v>
      </c>
      <c r="L43" s="66">
        <f t="shared" si="5"/>
        <v>43.674180790960449</v>
      </c>
    </row>
    <row r="44" spans="2:12" x14ac:dyDescent="0.25">
      <c r="B44" s="66"/>
      <c r="C44" s="66"/>
      <c r="D44" s="66"/>
      <c r="E44" s="66" t="s">
        <v>104</v>
      </c>
      <c r="F44" s="66" t="s">
        <v>105</v>
      </c>
      <c r="G44" s="66">
        <v>24347.9</v>
      </c>
      <c r="H44" s="66">
        <v>70000</v>
      </c>
      <c r="I44" s="66">
        <v>70000</v>
      </c>
      <c r="J44" s="66">
        <v>35650.06</v>
      </c>
      <c r="K44" s="66">
        <f t="shared" si="4"/>
        <v>146.419444798114</v>
      </c>
      <c r="L44" s="66">
        <f t="shared" si="5"/>
        <v>50.928657142857141</v>
      </c>
    </row>
    <row r="45" spans="2:12" x14ac:dyDescent="0.25">
      <c r="B45" s="66"/>
      <c r="C45" s="66"/>
      <c r="D45" s="66"/>
      <c r="E45" s="66" t="s">
        <v>106</v>
      </c>
      <c r="F45" s="66" t="s">
        <v>107</v>
      </c>
      <c r="G45" s="66">
        <v>4411.96</v>
      </c>
      <c r="H45" s="66">
        <v>13000</v>
      </c>
      <c r="I45" s="66">
        <v>13000</v>
      </c>
      <c r="J45" s="66">
        <v>520.69000000000005</v>
      </c>
      <c r="K45" s="66">
        <f t="shared" si="4"/>
        <v>11.801784241017598</v>
      </c>
      <c r="L45" s="66">
        <f t="shared" si="5"/>
        <v>4.0053076923076922</v>
      </c>
    </row>
    <row r="46" spans="2:12" x14ac:dyDescent="0.25">
      <c r="B46" s="66"/>
      <c r="C46" s="66"/>
      <c r="D46" s="66"/>
      <c r="E46" s="66" t="s">
        <v>108</v>
      </c>
      <c r="F46" s="66" t="s">
        <v>109</v>
      </c>
      <c r="G46" s="66">
        <v>3785.5</v>
      </c>
      <c r="H46" s="66">
        <v>2200</v>
      </c>
      <c r="I46" s="66">
        <v>2200</v>
      </c>
      <c r="J46" s="66">
        <v>3690</v>
      </c>
      <c r="K46" s="66">
        <f t="shared" si="4"/>
        <v>97.477215691454234</v>
      </c>
      <c r="L46" s="66">
        <f t="shared" si="5"/>
        <v>167.72727272727272</v>
      </c>
    </row>
    <row r="47" spans="2:12" x14ac:dyDescent="0.25">
      <c r="B47" s="65"/>
      <c r="C47" s="65"/>
      <c r="D47" s="65" t="s">
        <v>110</v>
      </c>
      <c r="E47" s="65"/>
      <c r="F47" s="65" t="s">
        <v>111</v>
      </c>
      <c r="G47" s="65">
        <f>G48+G49+G50+G51+G52+G53+G54+G55</f>
        <v>33577.990000000005</v>
      </c>
      <c r="H47" s="65">
        <f>H48+H49+H50+H51+H52+H53+H54+H55</f>
        <v>69300</v>
      </c>
      <c r="I47" s="65">
        <f>I48+I49+I50+I51+I52+I53+I54+I55</f>
        <v>69300</v>
      </c>
      <c r="J47" s="65">
        <f>J48+J49+J50+J51+J52+J53+J54+J55</f>
        <v>37159.71</v>
      </c>
      <c r="K47" s="65">
        <f t="shared" si="4"/>
        <v>110.66686838610647</v>
      </c>
      <c r="L47" s="65">
        <f t="shared" si="5"/>
        <v>53.621515151515155</v>
      </c>
    </row>
    <row r="48" spans="2:12" x14ac:dyDescent="0.25">
      <c r="B48" s="66"/>
      <c r="C48" s="66"/>
      <c r="D48" s="66"/>
      <c r="E48" s="66" t="s">
        <v>112</v>
      </c>
      <c r="F48" s="66" t="s">
        <v>113</v>
      </c>
      <c r="G48" s="66">
        <v>13080.2</v>
      </c>
      <c r="H48" s="66">
        <v>26400</v>
      </c>
      <c r="I48" s="66">
        <v>26400</v>
      </c>
      <c r="J48" s="66">
        <v>14123.83</v>
      </c>
      <c r="K48" s="66">
        <f t="shared" si="4"/>
        <v>107.97870063148881</v>
      </c>
      <c r="L48" s="66">
        <f t="shared" si="5"/>
        <v>53.499356060606061</v>
      </c>
    </row>
    <row r="49" spans="2:12" x14ac:dyDescent="0.25">
      <c r="B49" s="66"/>
      <c r="C49" s="66"/>
      <c r="D49" s="66"/>
      <c r="E49" s="66" t="s">
        <v>114</v>
      </c>
      <c r="F49" s="66" t="s">
        <v>115</v>
      </c>
      <c r="G49" s="66">
        <v>11086.77</v>
      </c>
      <c r="H49" s="66">
        <v>13700</v>
      </c>
      <c r="I49" s="66">
        <v>13700</v>
      </c>
      <c r="J49" s="66">
        <v>8507.5</v>
      </c>
      <c r="K49" s="66">
        <f t="shared" si="4"/>
        <v>76.735604689192613</v>
      </c>
      <c r="L49" s="66">
        <f t="shared" si="5"/>
        <v>62.098540145985403</v>
      </c>
    </row>
    <row r="50" spans="2:12" x14ac:dyDescent="0.25">
      <c r="B50" s="66"/>
      <c r="C50" s="66"/>
      <c r="D50" s="66"/>
      <c r="E50" s="66" t="s">
        <v>116</v>
      </c>
      <c r="F50" s="66" t="s">
        <v>117</v>
      </c>
      <c r="G50" s="66">
        <v>0</v>
      </c>
      <c r="H50" s="66">
        <v>500</v>
      </c>
      <c r="I50" s="66">
        <v>500</v>
      </c>
      <c r="J50" s="66">
        <v>240.75</v>
      </c>
      <c r="K50" s="66" t="e">
        <f t="shared" si="4"/>
        <v>#DIV/0!</v>
      </c>
      <c r="L50" s="66">
        <f t="shared" si="5"/>
        <v>48.15</v>
      </c>
    </row>
    <row r="51" spans="2:12" x14ac:dyDescent="0.25">
      <c r="B51" s="66"/>
      <c r="C51" s="66"/>
      <c r="D51" s="66"/>
      <c r="E51" s="66" t="s">
        <v>118</v>
      </c>
      <c r="F51" s="66" t="s">
        <v>119</v>
      </c>
      <c r="G51" s="66">
        <v>3385.93</v>
      </c>
      <c r="H51" s="66">
        <v>7200</v>
      </c>
      <c r="I51" s="66">
        <v>7200</v>
      </c>
      <c r="J51" s="66">
        <v>4037.58</v>
      </c>
      <c r="K51" s="66">
        <f t="shared" si="4"/>
        <v>119.24582020301661</v>
      </c>
      <c r="L51" s="66">
        <f t="shared" si="5"/>
        <v>56.077500000000001</v>
      </c>
    </row>
    <row r="52" spans="2:12" x14ac:dyDescent="0.25">
      <c r="B52" s="66"/>
      <c r="C52" s="66"/>
      <c r="D52" s="66"/>
      <c r="E52" s="66" t="s">
        <v>120</v>
      </c>
      <c r="F52" s="66" t="s">
        <v>121</v>
      </c>
      <c r="G52" s="66">
        <v>4393.1099999999997</v>
      </c>
      <c r="H52" s="66">
        <v>10000</v>
      </c>
      <c r="I52" s="66">
        <v>10000</v>
      </c>
      <c r="J52" s="66">
        <v>5202.5600000000004</v>
      </c>
      <c r="K52" s="66">
        <f t="shared" si="4"/>
        <v>118.42544347853799</v>
      </c>
      <c r="L52" s="66">
        <f t="shared" si="5"/>
        <v>52.025599999999997</v>
      </c>
    </row>
    <row r="53" spans="2:12" x14ac:dyDescent="0.25">
      <c r="B53" s="66"/>
      <c r="C53" s="66"/>
      <c r="D53" s="66"/>
      <c r="E53" s="66" t="s">
        <v>122</v>
      </c>
      <c r="F53" s="66" t="s">
        <v>123</v>
      </c>
      <c r="G53" s="66">
        <v>59.85</v>
      </c>
      <c r="H53" s="66">
        <v>7000</v>
      </c>
      <c r="I53" s="66">
        <v>7000</v>
      </c>
      <c r="J53" s="66">
        <v>880</v>
      </c>
      <c r="K53" s="66">
        <f t="shared" si="4"/>
        <v>1470.3425229741019</v>
      </c>
      <c r="L53" s="66">
        <f t="shared" si="5"/>
        <v>12.571428571428571</v>
      </c>
    </row>
    <row r="54" spans="2:12" x14ac:dyDescent="0.25">
      <c r="B54" s="66"/>
      <c r="C54" s="66"/>
      <c r="D54" s="66"/>
      <c r="E54" s="66" t="s">
        <v>124</v>
      </c>
      <c r="F54" s="66" t="s">
        <v>125</v>
      </c>
      <c r="G54" s="66">
        <v>1299.01</v>
      </c>
      <c r="H54" s="66">
        <v>3500</v>
      </c>
      <c r="I54" s="66">
        <v>3500</v>
      </c>
      <c r="J54" s="66">
        <v>2447.63</v>
      </c>
      <c r="K54" s="66">
        <f t="shared" si="4"/>
        <v>188.42272191899986</v>
      </c>
      <c r="L54" s="66">
        <f t="shared" si="5"/>
        <v>69.932285714285712</v>
      </c>
    </row>
    <row r="55" spans="2:12" x14ac:dyDescent="0.25">
      <c r="B55" s="66"/>
      <c r="C55" s="66"/>
      <c r="D55" s="66"/>
      <c r="E55" s="66" t="s">
        <v>126</v>
      </c>
      <c r="F55" s="66" t="s">
        <v>127</v>
      </c>
      <c r="G55" s="66">
        <v>273.12</v>
      </c>
      <c r="H55" s="66">
        <v>1000</v>
      </c>
      <c r="I55" s="66">
        <v>1000</v>
      </c>
      <c r="J55" s="66">
        <v>1719.86</v>
      </c>
      <c r="K55" s="66">
        <f t="shared" si="4"/>
        <v>629.70855301698884</v>
      </c>
      <c r="L55" s="66">
        <f t="shared" si="5"/>
        <v>171.98599999999999</v>
      </c>
    </row>
    <row r="56" spans="2:12" x14ac:dyDescent="0.25">
      <c r="B56" s="65"/>
      <c r="C56" s="65"/>
      <c r="D56" s="65" t="s">
        <v>128</v>
      </c>
      <c r="E56" s="65"/>
      <c r="F56" s="65" t="s">
        <v>129</v>
      </c>
      <c r="G56" s="65">
        <f>G57+G58+G59</f>
        <v>474.4</v>
      </c>
      <c r="H56" s="65">
        <f>H57+H58+H59</f>
        <v>2982</v>
      </c>
      <c r="I56" s="65">
        <f>I57+I58+I59</f>
        <v>2982</v>
      </c>
      <c r="J56" s="65">
        <f>J57+J58+J59</f>
        <v>5225.38</v>
      </c>
      <c r="K56" s="65">
        <f t="shared" si="4"/>
        <v>1101.4713322091063</v>
      </c>
      <c r="L56" s="65">
        <f t="shared" si="5"/>
        <v>175.23071763916835</v>
      </c>
    </row>
    <row r="57" spans="2:12" x14ac:dyDescent="0.25">
      <c r="B57" s="66"/>
      <c r="C57" s="66"/>
      <c r="D57" s="66"/>
      <c r="E57" s="66" t="s">
        <v>130</v>
      </c>
      <c r="F57" s="66" t="s">
        <v>131</v>
      </c>
      <c r="G57" s="66">
        <v>474.4</v>
      </c>
      <c r="H57" s="66">
        <v>500</v>
      </c>
      <c r="I57" s="66">
        <v>500</v>
      </c>
      <c r="J57" s="66">
        <v>4931.53</v>
      </c>
      <c r="K57" s="66">
        <f t="shared" si="4"/>
        <v>1039.5299325463743</v>
      </c>
      <c r="L57" s="66">
        <f t="shared" si="5"/>
        <v>986.30600000000004</v>
      </c>
    </row>
    <row r="58" spans="2:12" x14ac:dyDescent="0.25">
      <c r="B58" s="66"/>
      <c r="C58" s="66"/>
      <c r="D58" s="66"/>
      <c r="E58" s="66" t="s">
        <v>132</v>
      </c>
      <c r="F58" s="66" t="s">
        <v>133</v>
      </c>
      <c r="G58" s="66">
        <v>0</v>
      </c>
      <c r="H58" s="66">
        <v>2000</v>
      </c>
      <c r="I58" s="66">
        <v>2000</v>
      </c>
      <c r="J58" s="66">
        <v>0</v>
      </c>
      <c r="K58" s="66" t="e">
        <f t="shared" ref="K58:K74" si="6">(J58*100)/G58</f>
        <v>#DIV/0!</v>
      </c>
      <c r="L58" s="66">
        <f t="shared" ref="L58:L74" si="7">(J58*100)/I58</f>
        <v>0</v>
      </c>
    </row>
    <row r="59" spans="2:12" x14ac:dyDescent="0.25">
      <c r="B59" s="66"/>
      <c r="C59" s="66"/>
      <c r="D59" s="66"/>
      <c r="E59" s="66" t="s">
        <v>134</v>
      </c>
      <c r="F59" s="66" t="s">
        <v>129</v>
      </c>
      <c r="G59" s="66">
        <v>0</v>
      </c>
      <c r="H59" s="66">
        <v>482</v>
      </c>
      <c r="I59" s="66">
        <v>482</v>
      </c>
      <c r="J59" s="66">
        <v>293.85000000000002</v>
      </c>
      <c r="K59" s="66" t="e">
        <f t="shared" si="6"/>
        <v>#DIV/0!</v>
      </c>
      <c r="L59" s="66">
        <f t="shared" si="7"/>
        <v>60.96473029045643</v>
      </c>
    </row>
    <row r="60" spans="2:12" x14ac:dyDescent="0.25">
      <c r="B60" s="65"/>
      <c r="C60" s="65" t="s">
        <v>135</v>
      </c>
      <c r="D60" s="65"/>
      <c r="E60" s="65"/>
      <c r="F60" s="65" t="s">
        <v>136</v>
      </c>
      <c r="G60" s="65">
        <f>G61+G63</f>
        <v>1925.96</v>
      </c>
      <c r="H60" s="65">
        <f>H61+H63</f>
        <v>3578</v>
      </c>
      <c r="I60" s="65">
        <f>I61+I63</f>
        <v>3578</v>
      </c>
      <c r="J60" s="65">
        <f>J61+J63</f>
        <v>1826.3000000000002</v>
      </c>
      <c r="K60" s="65">
        <f t="shared" si="6"/>
        <v>94.825437703794464</v>
      </c>
      <c r="L60" s="65">
        <f t="shared" si="7"/>
        <v>51.042481833426493</v>
      </c>
    </row>
    <row r="61" spans="2:12" x14ac:dyDescent="0.25">
      <c r="B61" s="65"/>
      <c r="C61" s="65"/>
      <c r="D61" s="65" t="s">
        <v>137</v>
      </c>
      <c r="E61" s="65"/>
      <c r="F61" s="65" t="s">
        <v>138</v>
      </c>
      <c r="G61" s="65">
        <f>G62</f>
        <v>108.03</v>
      </c>
      <c r="H61" s="65">
        <f>H62</f>
        <v>78</v>
      </c>
      <c r="I61" s="65">
        <f>I62</f>
        <v>78</v>
      </c>
      <c r="J61" s="65">
        <f>J62</f>
        <v>53.65</v>
      </c>
      <c r="K61" s="65">
        <f t="shared" si="6"/>
        <v>49.662130889567713</v>
      </c>
      <c r="L61" s="65">
        <f t="shared" si="7"/>
        <v>68.782051282051285</v>
      </c>
    </row>
    <row r="62" spans="2:12" x14ac:dyDescent="0.25">
      <c r="B62" s="66"/>
      <c r="C62" s="66"/>
      <c r="D62" s="66"/>
      <c r="E62" s="66" t="s">
        <v>139</v>
      </c>
      <c r="F62" s="66" t="s">
        <v>140</v>
      </c>
      <c r="G62" s="66">
        <v>108.03</v>
      </c>
      <c r="H62" s="66">
        <v>78</v>
      </c>
      <c r="I62" s="66">
        <v>78</v>
      </c>
      <c r="J62" s="66">
        <v>53.65</v>
      </c>
      <c r="K62" s="66">
        <f t="shared" si="6"/>
        <v>49.662130889567713</v>
      </c>
      <c r="L62" s="66">
        <f t="shared" si="7"/>
        <v>68.782051282051285</v>
      </c>
    </row>
    <row r="63" spans="2:12" x14ac:dyDescent="0.25">
      <c r="B63" s="65"/>
      <c r="C63" s="65"/>
      <c r="D63" s="65" t="s">
        <v>141</v>
      </c>
      <c r="E63" s="65"/>
      <c r="F63" s="65" t="s">
        <v>142</v>
      </c>
      <c r="G63" s="65">
        <f>G64</f>
        <v>1817.93</v>
      </c>
      <c r="H63" s="65">
        <f>H64</f>
        <v>3500</v>
      </c>
      <c r="I63" s="65">
        <f>I64</f>
        <v>3500</v>
      </c>
      <c r="J63" s="65">
        <f>J64</f>
        <v>1772.65</v>
      </c>
      <c r="K63" s="65">
        <f t="shared" si="6"/>
        <v>97.509255031821908</v>
      </c>
      <c r="L63" s="65">
        <f t="shared" si="7"/>
        <v>50.64714285714286</v>
      </c>
    </row>
    <row r="64" spans="2:12" x14ac:dyDescent="0.25">
      <c r="B64" s="66"/>
      <c r="C64" s="66"/>
      <c r="D64" s="66"/>
      <c r="E64" s="66" t="s">
        <v>143</v>
      </c>
      <c r="F64" s="66" t="s">
        <v>144</v>
      </c>
      <c r="G64" s="66">
        <v>1817.93</v>
      </c>
      <c r="H64" s="66">
        <v>3500</v>
      </c>
      <c r="I64" s="66">
        <v>3500</v>
      </c>
      <c r="J64" s="66">
        <v>1772.65</v>
      </c>
      <c r="K64" s="66">
        <f t="shared" si="6"/>
        <v>97.509255031821908</v>
      </c>
      <c r="L64" s="66">
        <f t="shared" si="7"/>
        <v>50.64714285714286</v>
      </c>
    </row>
    <row r="65" spans="2:12" x14ac:dyDescent="0.25">
      <c r="B65" s="65" t="s">
        <v>145</v>
      </c>
      <c r="C65" s="65"/>
      <c r="D65" s="65"/>
      <c r="E65" s="65"/>
      <c r="F65" s="65" t="s">
        <v>146</v>
      </c>
      <c r="G65" s="65">
        <f>G66+G72</f>
        <v>1819.05</v>
      </c>
      <c r="H65" s="65">
        <f>H66+H72</f>
        <v>54175</v>
      </c>
      <c r="I65" s="65">
        <f>I66+I72</f>
        <v>54175</v>
      </c>
      <c r="J65" s="65">
        <f>J66+J72</f>
        <v>30985.57</v>
      </c>
      <c r="K65" s="65">
        <f t="shared" si="6"/>
        <v>1703.3929798521206</v>
      </c>
      <c r="L65" s="65">
        <f t="shared" si="7"/>
        <v>57.195329949238577</v>
      </c>
    </row>
    <row r="66" spans="2:12" x14ac:dyDescent="0.25">
      <c r="B66" s="65"/>
      <c r="C66" s="65" t="s">
        <v>147</v>
      </c>
      <c r="D66" s="65"/>
      <c r="E66" s="65"/>
      <c r="F66" s="65" t="s">
        <v>148</v>
      </c>
      <c r="G66" s="65">
        <f>G67+G70</f>
        <v>1819.05</v>
      </c>
      <c r="H66" s="65">
        <f>H67+H70</f>
        <v>4175</v>
      </c>
      <c r="I66" s="65">
        <f>I67+I70</f>
        <v>4175</v>
      </c>
      <c r="J66" s="65">
        <f>J67+J70</f>
        <v>3780.88</v>
      </c>
      <c r="K66" s="65">
        <f t="shared" si="6"/>
        <v>207.84915202990572</v>
      </c>
      <c r="L66" s="65">
        <f t="shared" si="7"/>
        <v>90.56</v>
      </c>
    </row>
    <row r="67" spans="2:12" x14ac:dyDescent="0.25">
      <c r="B67" s="65"/>
      <c r="C67" s="65"/>
      <c r="D67" s="65" t="s">
        <v>149</v>
      </c>
      <c r="E67" s="65"/>
      <c r="F67" s="65" t="s">
        <v>150</v>
      </c>
      <c r="G67" s="65">
        <f>G68+G69</f>
        <v>0</v>
      </c>
      <c r="H67" s="65">
        <f>H68+H69</f>
        <v>400</v>
      </c>
      <c r="I67" s="65">
        <f>I68+I69</f>
        <v>400</v>
      </c>
      <c r="J67" s="65">
        <f>J68+J69</f>
        <v>1907.45</v>
      </c>
      <c r="K67" s="65" t="e">
        <f t="shared" si="6"/>
        <v>#DIV/0!</v>
      </c>
      <c r="L67" s="65">
        <f t="shared" si="7"/>
        <v>476.86250000000001</v>
      </c>
    </row>
    <row r="68" spans="2:12" x14ac:dyDescent="0.25">
      <c r="B68" s="66"/>
      <c r="C68" s="66"/>
      <c r="D68" s="66"/>
      <c r="E68" s="66" t="s">
        <v>151</v>
      </c>
      <c r="F68" s="66" t="s">
        <v>152</v>
      </c>
      <c r="G68" s="66">
        <v>0</v>
      </c>
      <c r="H68" s="66">
        <v>200</v>
      </c>
      <c r="I68" s="66">
        <v>200</v>
      </c>
      <c r="J68" s="66">
        <v>1907.45</v>
      </c>
      <c r="K68" s="66" t="e">
        <f t="shared" si="6"/>
        <v>#DIV/0!</v>
      </c>
      <c r="L68" s="66">
        <f t="shared" si="7"/>
        <v>953.72500000000002</v>
      </c>
    </row>
    <row r="69" spans="2:12" x14ac:dyDescent="0.25">
      <c r="B69" s="66"/>
      <c r="C69" s="66"/>
      <c r="D69" s="66"/>
      <c r="E69" s="66" t="s">
        <v>153</v>
      </c>
      <c r="F69" s="66" t="s">
        <v>154</v>
      </c>
      <c r="G69" s="66">
        <v>0</v>
      </c>
      <c r="H69" s="66">
        <v>200</v>
      </c>
      <c r="I69" s="66">
        <v>200</v>
      </c>
      <c r="J69" s="66">
        <v>0</v>
      </c>
      <c r="K69" s="66" t="e">
        <f t="shared" si="6"/>
        <v>#DIV/0!</v>
      </c>
      <c r="L69" s="66">
        <f t="shared" si="7"/>
        <v>0</v>
      </c>
    </row>
    <row r="70" spans="2:12" x14ac:dyDescent="0.25">
      <c r="B70" s="65"/>
      <c r="C70" s="65"/>
      <c r="D70" s="65" t="s">
        <v>155</v>
      </c>
      <c r="E70" s="65"/>
      <c r="F70" s="65" t="s">
        <v>156</v>
      </c>
      <c r="G70" s="65">
        <f>G71</f>
        <v>1819.05</v>
      </c>
      <c r="H70" s="65">
        <f>H71</f>
        <v>3775</v>
      </c>
      <c r="I70" s="65">
        <f>I71</f>
        <v>3775</v>
      </c>
      <c r="J70" s="65">
        <f>J71</f>
        <v>1873.43</v>
      </c>
      <c r="K70" s="65">
        <f t="shared" si="6"/>
        <v>102.98947252686843</v>
      </c>
      <c r="L70" s="65">
        <f t="shared" si="7"/>
        <v>49.627284768211922</v>
      </c>
    </row>
    <row r="71" spans="2:12" x14ac:dyDescent="0.25">
      <c r="B71" s="66"/>
      <c r="C71" s="66"/>
      <c r="D71" s="66"/>
      <c r="E71" s="66" t="s">
        <v>157</v>
      </c>
      <c r="F71" s="66" t="s">
        <v>158</v>
      </c>
      <c r="G71" s="66">
        <v>1819.05</v>
      </c>
      <c r="H71" s="66">
        <v>3775</v>
      </c>
      <c r="I71" s="66">
        <v>3775</v>
      </c>
      <c r="J71" s="66">
        <v>1873.43</v>
      </c>
      <c r="K71" s="66">
        <f t="shared" si="6"/>
        <v>102.98947252686843</v>
      </c>
      <c r="L71" s="66">
        <f t="shared" si="7"/>
        <v>49.627284768211922</v>
      </c>
    </row>
    <row r="72" spans="2:12" x14ac:dyDescent="0.25">
      <c r="B72" s="65"/>
      <c r="C72" s="65" t="s">
        <v>159</v>
      </c>
      <c r="D72" s="65"/>
      <c r="E72" s="65"/>
      <c r="F72" s="65" t="s">
        <v>160</v>
      </c>
      <c r="G72" s="65">
        <f t="shared" ref="G72:J73" si="8">G73</f>
        <v>0</v>
      </c>
      <c r="H72" s="65">
        <f t="shared" si="8"/>
        <v>50000</v>
      </c>
      <c r="I72" s="65">
        <f t="shared" si="8"/>
        <v>50000</v>
      </c>
      <c r="J72" s="65">
        <f t="shared" si="8"/>
        <v>27204.69</v>
      </c>
      <c r="K72" s="65" t="e">
        <f t="shared" si="6"/>
        <v>#DIV/0!</v>
      </c>
      <c r="L72" s="65">
        <f t="shared" si="7"/>
        <v>54.409379999999999</v>
      </c>
    </row>
    <row r="73" spans="2:12" x14ac:dyDescent="0.25">
      <c r="B73" s="65"/>
      <c r="C73" s="65"/>
      <c r="D73" s="65" t="s">
        <v>161</v>
      </c>
      <c r="E73" s="65"/>
      <c r="F73" s="65" t="s">
        <v>162</v>
      </c>
      <c r="G73" s="65">
        <f t="shared" si="8"/>
        <v>0</v>
      </c>
      <c r="H73" s="65">
        <f t="shared" si="8"/>
        <v>50000</v>
      </c>
      <c r="I73" s="65">
        <f t="shared" si="8"/>
        <v>50000</v>
      </c>
      <c r="J73" s="65">
        <f t="shared" si="8"/>
        <v>27204.69</v>
      </c>
      <c r="K73" s="65" t="e">
        <f t="shared" si="6"/>
        <v>#DIV/0!</v>
      </c>
      <c r="L73" s="65">
        <f t="shared" si="7"/>
        <v>54.409379999999999</v>
      </c>
    </row>
    <row r="74" spans="2:12" x14ac:dyDescent="0.25">
      <c r="B74" s="66"/>
      <c r="C74" s="66"/>
      <c r="D74" s="66"/>
      <c r="E74" s="66" t="s">
        <v>163</v>
      </c>
      <c r="F74" s="66" t="s">
        <v>162</v>
      </c>
      <c r="G74" s="66">
        <v>0</v>
      </c>
      <c r="H74" s="66">
        <v>50000</v>
      </c>
      <c r="I74" s="66">
        <v>50000</v>
      </c>
      <c r="J74" s="66">
        <v>27204.69</v>
      </c>
      <c r="K74" s="66" t="e">
        <f t="shared" si="6"/>
        <v>#DIV/0!</v>
      </c>
      <c r="L74" s="66">
        <f t="shared" si="7"/>
        <v>54.409379999999999</v>
      </c>
    </row>
    <row r="75" spans="2:12" x14ac:dyDescent="0.25">
      <c r="B75" s="65"/>
      <c r="C75" s="66"/>
      <c r="D75" s="67"/>
      <c r="E75" s="68"/>
      <c r="F75" s="8"/>
      <c r="G75" s="65"/>
      <c r="H75" s="65"/>
      <c r="I75" s="65"/>
      <c r="J75" s="65"/>
      <c r="K75" s="70"/>
      <c r="L75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9"/>
  <sheetViews>
    <sheetView workbookViewId="0">
      <selection activeCell="F10" sqref="F10:F14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02" t="s">
        <v>16</v>
      </c>
      <c r="C2" s="102"/>
      <c r="D2" s="102"/>
      <c r="E2" s="102"/>
      <c r="F2" s="102"/>
      <c r="G2" s="102"/>
      <c r="H2" s="102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45</v>
      </c>
      <c r="D4" s="28" t="s">
        <v>42</v>
      </c>
      <c r="E4" s="28" t="s">
        <v>43</v>
      </c>
      <c r="F4" s="28" t="s">
        <v>46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38</v>
      </c>
      <c r="C6" s="71">
        <f>C7+C9+C11</f>
        <v>673263.63</v>
      </c>
      <c r="D6" s="71">
        <f>D7+D9+D11</f>
        <v>1553109</v>
      </c>
      <c r="E6" s="71">
        <f>E7+E9+E11</f>
        <v>1553109</v>
      </c>
      <c r="F6" s="71">
        <f>F7+F9+F11</f>
        <v>736560.58</v>
      </c>
      <c r="G6" s="72">
        <f t="shared" ref="G6:G19" si="0">(F6*100)/C6</f>
        <v>109.40151037120481</v>
      </c>
      <c r="H6" s="72">
        <f t="shared" ref="H6:H19" si="1">(F6*100)/E6</f>
        <v>47.424912224447866</v>
      </c>
    </row>
    <row r="7" spans="1:8" x14ac:dyDescent="0.25">
      <c r="A7"/>
      <c r="B7" s="8" t="s">
        <v>164</v>
      </c>
      <c r="C7" s="71">
        <f>C8</f>
        <v>672198.86</v>
      </c>
      <c r="D7" s="71">
        <f>D8</f>
        <v>1549609</v>
      </c>
      <c r="E7" s="71">
        <f>E8</f>
        <v>1549609</v>
      </c>
      <c r="F7" s="71">
        <f>F8</f>
        <v>735304.16</v>
      </c>
      <c r="G7" s="72">
        <f t="shared" si="0"/>
        <v>109.38789155340133</v>
      </c>
      <c r="H7" s="72">
        <f t="shared" si="1"/>
        <v>47.450947948805151</v>
      </c>
    </row>
    <row r="8" spans="1:8" x14ac:dyDescent="0.25">
      <c r="A8"/>
      <c r="B8" s="16" t="s">
        <v>165</v>
      </c>
      <c r="C8" s="73">
        <v>672198.86</v>
      </c>
      <c r="D8" s="73">
        <v>1549609</v>
      </c>
      <c r="E8" s="73">
        <v>1549609</v>
      </c>
      <c r="F8" s="74">
        <v>735304.16</v>
      </c>
      <c r="G8" s="70">
        <f t="shared" si="0"/>
        <v>109.38789155340133</v>
      </c>
      <c r="H8" s="70">
        <f t="shared" si="1"/>
        <v>47.450947948805151</v>
      </c>
    </row>
    <row r="9" spans="1:8" x14ac:dyDescent="0.25">
      <c r="A9"/>
      <c r="B9" s="8" t="s">
        <v>166</v>
      </c>
      <c r="C9" s="71">
        <f>C10</f>
        <v>1032.97</v>
      </c>
      <c r="D9" s="71">
        <f>D10</f>
        <v>2500</v>
      </c>
      <c r="E9" s="71">
        <f>E10</f>
        <v>2500</v>
      </c>
      <c r="F9" s="71">
        <f>F10</f>
        <v>1218.48</v>
      </c>
      <c r="G9" s="72">
        <f t="shared" si="0"/>
        <v>117.95889522444989</v>
      </c>
      <c r="H9" s="72">
        <f t="shared" si="1"/>
        <v>48.739199999999997</v>
      </c>
    </row>
    <row r="10" spans="1:8" x14ac:dyDescent="0.25">
      <c r="A10"/>
      <c r="B10" s="16" t="s">
        <v>167</v>
      </c>
      <c r="C10" s="73">
        <v>1032.97</v>
      </c>
      <c r="D10" s="73">
        <v>2500</v>
      </c>
      <c r="E10" s="73">
        <v>2500</v>
      </c>
      <c r="F10" s="99">
        <v>1218.48</v>
      </c>
      <c r="G10" s="70">
        <f t="shared" si="0"/>
        <v>117.95889522444989</v>
      </c>
      <c r="H10" s="70">
        <f t="shared" si="1"/>
        <v>48.739199999999997</v>
      </c>
    </row>
    <row r="11" spans="1:8" x14ac:dyDescent="0.25">
      <c r="A11"/>
      <c r="B11" s="8" t="s">
        <v>168</v>
      </c>
      <c r="C11" s="71">
        <f>C12</f>
        <v>31.8</v>
      </c>
      <c r="D11" s="71">
        <f>D12</f>
        <v>1000</v>
      </c>
      <c r="E11" s="71">
        <f>E12</f>
        <v>1000</v>
      </c>
      <c r="F11" s="100">
        <f>F12</f>
        <v>37.94</v>
      </c>
      <c r="G11" s="72">
        <f t="shared" si="0"/>
        <v>119.30817610062893</v>
      </c>
      <c r="H11" s="72">
        <f t="shared" si="1"/>
        <v>3.794</v>
      </c>
    </row>
    <row r="12" spans="1:8" x14ac:dyDescent="0.25">
      <c r="A12"/>
      <c r="B12" s="16" t="s">
        <v>169</v>
      </c>
      <c r="C12" s="73">
        <v>31.8</v>
      </c>
      <c r="D12" s="73">
        <v>1000</v>
      </c>
      <c r="E12" s="73">
        <v>1000</v>
      </c>
      <c r="F12" s="99">
        <v>37.94</v>
      </c>
      <c r="G12" s="70">
        <f t="shared" si="0"/>
        <v>119.30817610062893</v>
      </c>
      <c r="H12" s="70">
        <f t="shared" si="1"/>
        <v>3.794</v>
      </c>
    </row>
    <row r="13" spans="1:8" x14ac:dyDescent="0.25">
      <c r="B13" s="8" t="s">
        <v>32</v>
      </c>
      <c r="C13" s="75">
        <f>C14+C16+C18</f>
        <v>673241.89</v>
      </c>
      <c r="D13" s="75">
        <f>D14+D16+D18</f>
        <v>1553109</v>
      </c>
      <c r="E13" s="75">
        <f>E14+E16+E18</f>
        <v>1553109</v>
      </c>
      <c r="F13" s="101">
        <f>F14+F16+F18</f>
        <v>739400.67</v>
      </c>
      <c r="G13" s="72">
        <f t="shared" si="0"/>
        <v>109.82689594671538</v>
      </c>
      <c r="H13" s="72">
        <f t="shared" si="1"/>
        <v>47.607777045912428</v>
      </c>
    </row>
    <row r="14" spans="1:8" x14ac:dyDescent="0.25">
      <c r="A14"/>
      <c r="B14" s="8" t="s">
        <v>164</v>
      </c>
      <c r="C14" s="75">
        <f>C15</f>
        <v>672198.86</v>
      </c>
      <c r="D14" s="75">
        <f>D15</f>
        <v>1549609</v>
      </c>
      <c r="E14" s="75">
        <f>E15</f>
        <v>1549609</v>
      </c>
      <c r="F14" s="101">
        <f>F15</f>
        <v>735304.16</v>
      </c>
      <c r="G14" s="72">
        <f t="shared" si="0"/>
        <v>109.38789155340133</v>
      </c>
      <c r="H14" s="72">
        <f t="shared" si="1"/>
        <v>47.450947948805151</v>
      </c>
    </row>
    <row r="15" spans="1:8" x14ac:dyDescent="0.25">
      <c r="A15"/>
      <c r="B15" s="16" t="s">
        <v>165</v>
      </c>
      <c r="C15" s="73">
        <v>672198.86</v>
      </c>
      <c r="D15" s="73">
        <v>1549609</v>
      </c>
      <c r="E15" s="76">
        <v>1549609</v>
      </c>
      <c r="F15" s="74">
        <v>735304.16</v>
      </c>
      <c r="G15" s="70">
        <f t="shared" si="0"/>
        <v>109.38789155340133</v>
      </c>
      <c r="H15" s="70">
        <f t="shared" si="1"/>
        <v>47.450947948805151</v>
      </c>
    </row>
    <row r="16" spans="1:8" x14ac:dyDescent="0.25">
      <c r="A16"/>
      <c r="B16" s="8" t="s">
        <v>166</v>
      </c>
      <c r="C16" s="75">
        <f>C17</f>
        <v>1043.03</v>
      </c>
      <c r="D16" s="75">
        <f>D17</f>
        <v>2500</v>
      </c>
      <c r="E16" s="75">
        <f>E17</f>
        <v>2500</v>
      </c>
      <c r="F16" s="75">
        <f>F17</f>
        <v>22.23</v>
      </c>
      <c r="G16" s="72">
        <f t="shared" si="0"/>
        <v>2.1312905669060336</v>
      </c>
      <c r="H16" s="72">
        <f t="shared" si="1"/>
        <v>0.88919999999999999</v>
      </c>
    </row>
    <row r="17" spans="1:8" x14ac:dyDescent="0.25">
      <c r="A17"/>
      <c r="B17" s="16" t="s">
        <v>167</v>
      </c>
      <c r="C17" s="73">
        <v>1043.03</v>
      </c>
      <c r="D17" s="73">
        <v>2500</v>
      </c>
      <c r="E17" s="76">
        <v>2500</v>
      </c>
      <c r="F17" s="74">
        <v>22.23</v>
      </c>
      <c r="G17" s="70">
        <f t="shared" si="0"/>
        <v>2.1312905669060336</v>
      </c>
      <c r="H17" s="70">
        <f t="shared" si="1"/>
        <v>0.88919999999999999</v>
      </c>
    </row>
    <row r="18" spans="1:8" x14ac:dyDescent="0.25">
      <c r="A18"/>
      <c r="B18" s="8" t="s">
        <v>168</v>
      </c>
      <c r="C18" s="75">
        <f>C19</f>
        <v>0</v>
      </c>
      <c r="D18" s="75">
        <f>D19</f>
        <v>1000</v>
      </c>
      <c r="E18" s="75">
        <f>E19</f>
        <v>1000</v>
      </c>
      <c r="F18" s="75">
        <f>F19</f>
        <v>4074.28</v>
      </c>
      <c r="G18" s="72" t="e">
        <f t="shared" si="0"/>
        <v>#DIV/0!</v>
      </c>
      <c r="H18" s="72">
        <f t="shared" si="1"/>
        <v>407.428</v>
      </c>
    </row>
    <row r="19" spans="1:8" x14ac:dyDescent="0.25">
      <c r="A19"/>
      <c r="B19" s="16" t="s">
        <v>169</v>
      </c>
      <c r="C19" s="73">
        <v>0</v>
      </c>
      <c r="D19" s="73">
        <v>1000</v>
      </c>
      <c r="E19" s="76">
        <v>1000</v>
      </c>
      <c r="F19" s="74">
        <v>4074.28</v>
      </c>
      <c r="G19" s="70" t="e">
        <f t="shared" si="0"/>
        <v>#DIV/0!</v>
      </c>
      <c r="H19" s="70">
        <f t="shared" si="1"/>
        <v>407.428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C13" sqref="C13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2" t="s">
        <v>17</v>
      </c>
      <c r="C2" s="102"/>
      <c r="D2" s="102"/>
      <c r="E2" s="102"/>
      <c r="F2" s="102"/>
      <c r="G2" s="102"/>
      <c r="H2" s="102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47</v>
      </c>
      <c r="D4" s="28" t="s">
        <v>42</v>
      </c>
      <c r="E4" s="28" t="s">
        <v>43</v>
      </c>
      <c r="F4" s="28" t="s">
        <v>48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673241.89</v>
      </c>
      <c r="D6" s="75">
        <f t="shared" si="0"/>
        <v>1553109</v>
      </c>
      <c r="E6" s="75">
        <f t="shared" si="0"/>
        <v>1553109</v>
      </c>
      <c r="F6" s="75">
        <f t="shared" si="0"/>
        <v>739400.67</v>
      </c>
      <c r="G6" s="70">
        <f>(F6*100)/C6</f>
        <v>109.82689594671538</v>
      </c>
      <c r="H6" s="70">
        <f>(F6*100)/E6</f>
        <v>47.607777045912428</v>
      </c>
    </row>
    <row r="7" spans="2:8" x14ac:dyDescent="0.25">
      <c r="B7" s="8" t="s">
        <v>170</v>
      </c>
      <c r="C7" s="75">
        <f t="shared" si="0"/>
        <v>673241.89</v>
      </c>
      <c r="D7" s="75">
        <f t="shared" si="0"/>
        <v>1553109</v>
      </c>
      <c r="E7" s="75">
        <f t="shared" si="0"/>
        <v>1553109</v>
      </c>
      <c r="F7" s="75">
        <f t="shared" si="0"/>
        <v>739400.67</v>
      </c>
      <c r="G7" s="70">
        <f>(F7*100)/C7</f>
        <v>109.82689594671538</v>
      </c>
      <c r="H7" s="70">
        <f>(F7*100)/E7</f>
        <v>47.607777045912428</v>
      </c>
    </row>
    <row r="8" spans="2:8" x14ac:dyDescent="0.25">
      <c r="B8" s="11" t="s">
        <v>171</v>
      </c>
      <c r="C8" s="73">
        <v>673241.89</v>
      </c>
      <c r="D8" s="73">
        <v>1553109</v>
      </c>
      <c r="E8" s="73">
        <v>1553109</v>
      </c>
      <c r="F8" s="74">
        <v>739400.67</v>
      </c>
      <c r="G8" s="70">
        <f>(F8*100)/C8</f>
        <v>109.82689594671538</v>
      </c>
      <c r="H8" s="70">
        <f>(F8*100)/E8</f>
        <v>47.607777045912428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2" t="s">
        <v>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02" t="s">
        <v>25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2:12" ht="15.75" customHeight="1" x14ac:dyDescent="0.25">
      <c r="B5" s="102" t="s">
        <v>18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4" t="s">
        <v>3</v>
      </c>
      <c r="C7" s="125"/>
      <c r="D7" s="125"/>
      <c r="E7" s="125"/>
      <c r="F7" s="126"/>
      <c r="G7" s="31" t="s">
        <v>45</v>
      </c>
      <c r="H7" s="31" t="s">
        <v>42</v>
      </c>
      <c r="I7" s="31" t="s">
        <v>43</v>
      </c>
      <c r="J7" s="31" t="s">
        <v>46</v>
      </c>
      <c r="K7" s="31" t="s">
        <v>6</v>
      </c>
      <c r="L7" s="31" t="s">
        <v>22</v>
      </c>
    </row>
    <row r="8" spans="2:12" x14ac:dyDescent="0.25">
      <c r="B8" s="124">
        <v>1</v>
      </c>
      <c r="C8" s="125"/>
      <c r="D8" s="125"/>
      <c r="E8" s="125"/>
      <c r="F8" s="126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2" t="s">
        <v>19</v>
      </c>
      <c r="C2" s="102"/>
      <c r="D2" s="102"/>
      <c r="E2" s="102"/>
      <c r="F2" s="102"/>
      <c r="G2" s="102"/>
      <c r="H2" s="102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41</v>
      </c>
      <c r="D4" s="28" t="s">
        <v>42</v>
      </c>
      <c r="E4" s="28" t="s">
        <v>43</v>
      </c>
      <c r="F4" s="28" t="s">
        <v>44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39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52"/>
  <sheetViews>
    <sheetView topLeftCell="A61" zoomScaleNormal="100" workbookViewId="0">
      <selection activeCell="E78" sqref="E78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194</v>
      </c>
      <c r="B1" s="38" t="s">
        <v>172</v>
      </c>
      <c r="C1" s="39"/>
    </row>
    <row r="2" spans="1:6" ht="15" customHeight="1" x14ac:dyDescent="0.2">
      <c r="A2" s="41" t="s">
        <v>33</v>
      </c>
      <c r="B2" s="42" t="s">
        <v>173</v>
      </c>
      <c r="C2" s="39"/>
    </row>
    <row r="3" spans="1:6" s="39" customFormat="1" ht="43.5" customHeight="1" x14ac:dyDescent="0.2">
      <c r="A3" s="43" t="s">
        <v>34</v>
      </c>
      <c r="B3" s="37" t="s">
        <v>174</v>
      </c>
    </row>
    <row r="4" spans="1:6" s="39" customFormat="1" x14ac:dyDescent="0.2">
      <c r="A4" s="43" t="s">
        <v>35</v>
      </c>
      <c r="B4" s="44" t="s">
        <v>175</v>
      </c>
    </row>
    <row r="5" spans="1:6" s="39" customFormat="1" x14ac:dyDescent="0.2">
      <c r="A5" s="45"/>
      <c r="B5" s="46"/>
    </row>
    <row r="6" spans="1:6" s="39" customFormat="1" x14ac:dyDescent="0.2">
      <c r="A6" s="45" t="s">
        <v>36</v>
      </c>
      <c r="B6" s="46"/>
    </row>
    <row r="7" spans="1:6" x14ac:dyDescent="0.2">
      <c r="A7" s="47" t="s">
        <v>176</v>
      </c>
      <c r="B7" s="46"/>
      <c r="C7" s="77">
        <f>C12+C54</f>
        <v>1549609</v>
      </c>
      <c r="D7" s="77">
        <f>D12+D54</f>
        <v>1549609</v>
      </c>
      <c r="E7" s="77">
        <f>E12+E54</f>
        <v>735304.16</v>
      </c>
      <c r="F7" s="77">
        <f>(E7*100)/D7</f>
        <v>47.450947948805151</v>
      </c>
    </row>
    <row r="8" spans="1:6" x14ac:dyDescent="0.2">
      <c r="A8" s="47" t="s">
        <v>73</v>
      </c>
      <c r="B8" s="46"/>
      <c r="C8" s="77">
        <f>C67</f>
        <v>2500</v>
      </c>
      <c r="D8" s="77">
        <f>D67</f>
        <v>2500</v>
      </c>
      <c r="E8" s="77">
        <f>E67</f>
        <v>22.23</v>
      </c>
      <c r="F8" s="77">
        <f>(E8*100)/D8</f>
        <v>0.88919999999999999</v>
      </c>
    </row>
    <row r="9" spans="1:6" x14ac:dyDescent="0.2">
      <c r="A9" s="47" t="s">
        <v>177</v>
      </c>
      <c r="B9" s="46"/>
      <c r="C9" s="77">
        <f>C80+C87</f>
        <v>1000</v>
      </c>
      <c r="D9" s="77">
        <f>D80+D87</f>
        <v>1000</v>
      </c>
      <c r="E9" s="77">
        <f>E80+E87</f>
        <v>4074.2799999999997</v>
      </c>
      <c r="F9" s="77">
        <f>(E9*100)/D9</f>
        <v>407.428</v>
      </c>
    </row>
    <row r="10" spans="1:6" s="57" customFormat="1" x14ac:dyDescent="0.2"/>
    <row r="11" spans="1:6" ht="38.25" x14ac:dyDescent="0.2">
      <c r="A11" s="47" t="s">
        <v>178</v>
      </c>
      <c r="B11" s="47" t="s">
        <v>179</v>
      </c>
      <c r="C11" s="47" t="s">
        <v>42</v>
      </c>
      <c r="D11" s="47" t="s">
        <v>180</v>
      </c>
      <c r="E11" s="47" t="s">
        <v>181</v>
      </c>
      <c r="F11" s="47" t="s">
        <v>182</v>
      </c>
    </row>
    <row r="12" spans="1:6" x14ac:dyDescent="0.2">
      <c r="A12" s="49" t="s">
        <v>71</v>
      </c>
      <c r="B12" s="50" t="s">
        <v>72</v>
      </c>
      <c r="C12" s="80">
        <f>C13+C21+C49</f>
        <v>1495834</v>
      </c>
      <c r="D12" s="80">
        <f>D13+D21+D49</f>
        <v>1495834</v>
      </c>
      <c r="E12" s="80">
        <f>E13+E21+E49</f>
        <v>706226.04</v>
      </c>
      <c r="F12" s="81">
        <f>(E12*100)/D12</f>
        <v>47.212861854991928</v>
      </c>
    </row>
    <row r="13" spans="1:6" x14ac:dyDescent="0.2">
      <c r="A13" s="51" t="s">
        <v>73</v>
      </c>
      <c r="B13" s="52" t="s">
        <v>74</v>
      </c>
      <c r="C13" s="82">
        <f>C14+C17+C19</f>
        <v>1297674</v>
      </c>
      <c r="D13" s="82">
        <f>D14+D17+D19</f>
        <v>1297674</v>
      </c>
      <c r="E13" s="82">
        <f>E14+E17+E19</f>
        <v>607647.49</v>
      </c>
      <c r="F13" s="81">
        <f>(E13*100)/D13</f>
        <v>46.825896951006186</v>
      </c>
    </row>
    <row r="14" spans="1:6" x14ac:dyDescent="0.2">
      <c r="A14" s="53" t="s">
        <v>75</v>
      </c>
      <c r="B14" s="54" t="s">
        <v>76</v>
      </c>
      <c r="C14" s="83">
        <f>C15+C16</f>
        <v>1083000</v>
      </c>
      <c r="D14" s="83">
        <f>D15+D16</f>
        <v>1083000</v>
      </c>
      <c r="E14" s="83">
        <f>E15+E16</f>
        <v>502168.9</v>
      </c>
      <c r="F14" s="83">
        <f>(E14*100)/D14</f>
        <v>46.368319482917819</v>
      </c>
    </row>
    <row r="15" spans="1:6" x14ac:dyDescent="0.2">
      <c r="A15" s="55" t="s">
        <v>77</v>
      </c>
      <c r="B15" s="56" t="s">
        <v>78</v>
      </c>
      <c r="C15" s="84">
        <v>1083000</v>
      </c>
      <c r="D15" s="84">
        <v>1083000</v>
      </c>
      <c r="E15" s="84">
        <v>499357.25</v>
      </c>
      <c r="F15" s="84"/>
    </row>
    <row r="16" spans="1:6" x14ac:dyDescent="0.2">
      <c r="A16" s="55" t="s">
        <v>79</v>
      </c>
      <c r="B16" s="56" t="s">
        <v>80</v>
      </c>
      <c r="C16" s="84">
        <v>0</v>
      </c>
      <c r="D16" s="84">
        <v>0</v>
      </c>
      <c r="E16" s="84">
        <v>2811.65</v>
      </c>
      <c r="F16" s="84"/>
    </row>
    <row r="17" spans="1:6" x14ac:dyDescent="0.2">
      <c r="A17" s="53" t="s">
        <v>81</v>
      </c>
      <c r="B17" s="54" t="s">
        <v>82</v>
      </c>
      <c r="C17" s="83">
        <f>C18</f>
        <v>35979</v>
      </c>
      <c r="D17" s="83">
        <f>D18</f>
        <v>35979</v>
      </c>
      <c r="E17" s="83">
        <f>E18</f>
        <v>22620.69</v>
      </c>
      <c r="F17" s="83">
        <f>(E17*100)/D17</f>
        <v>62.871925289752355</v>
      </c>
    </row>
    <row r="18" spans="1:6" x14ac:dyDescent="0.2">
      <c r="A18" s="55" t="s">
        <v>83</v>
      </c>
      <c r="B18" s="56" t="s">
        <v>82</v>
      </c>
      <c r="C18" s="84">
        <v>35979</v>
      </c>
      <c r="D18" s="84">
        <v>35979</v>
      </c>
      <c r="E18" s="84">
        <v>22620.69</v>
      </c>
      <c r="F18" s="84"/>
    </row>
    <row r="19" spans="1:6" x14ac:dyDescent="0.2">
      <c r="A19" s="53" t="s">
        <v>84</v>
      </c>
      <c r="B19" s="54" t="s">
        <v>85</v>
      </c>
      <c r="C19" s="83">
        <f>C20</f>
        <v>178695</v>
      </c>
      <c r="D19" s="83">
        <f>D20</f>
        <v>178695</v>
      </c>
      <c r="E19" s="83">
        <f>E20</f>
        <v>82857.899999999994</v>
      </c>
      <c r="F19" s="83">
        <f>(E19*100)/D19</f>
        <v>46.368337110719381</v>
      </c>
    </row>
    <row r="20" spans="1:6" x14ac:dyDescent="0.2">
      <c r="A20" s="55" t="s">
        <v>86</v>
      </c>
      <c r="B20" s="56" t="s">
        <v>87</v>
      </c>
      <c r="C20" s="84">
        <v>178695</v>
      </c>
      <c r="D20" s="84">
        <v>178695</v>
      </c>
      <c r="E20" s="84">
        <v>82857.899999999994</v>
      </c>
      <c r="F20" s="84"/>
    </row>
    <row r="21" spans="1:6" x14ac:dyDescent="0.2">
      <c r="A21" s="51" t="s">
        <v>88</v>
      </c>
      <c r="B21" s="52" t="s">
        <v>89</v>
      </c>
      <c r="C21" s="82">
        <f>C22+C27+C33+C42+C44</f>
        <v>194582</v>
      </c>
      <c r="D21" s="82">
        <f>D22+D27+D33+D42+D44</f>
        <v>194582</v>
      </c>
      <c r="E21" s="82">
        <f>E22+E27+E33+E42+E44</f>
        <v>96752.25</v>
      </c>
      <c r="F21" s="81">
        <f>(E21*100)/D21</f>
        <v>49.723124441109661</v>
      </c>
    </row>
    <row r="22" spans="1:6" x14ac:dyDescent="0.2">
      <c r="A22" s="53" t="s">
        <v>90</v>
      </c>
      <c r="B22" s="54" t="s">
        <v>91</v>
      </c>
      <c r="C22" s="83">
        <f>C23+C24+C25+C26</f>
        <v>22500</v>
      </c>
      <c r="D22" s="83">
        <f>D23+D24+D25+D26</f>
        <v>22500</v>
      </c>
      <c r="E22" s="83">
        <f>E23+E24+E25+E26</f>
        <v>8965.14</v>
      </c>
      <c r="F22" s="83">
        <f>(E22*100)/D22</f>
        <v>39.845066666666668</v>
      </c>
    </row>
    <row r="23" spans="1:6" x14ac:dyDescent="0.2">
      <c r="A23" s="55" t="s">
        <v>92</v>
      </c>
      <c r="B23" s="56" t="s">
        <v>93</v>
      </c>
      <c r="C23" s="84">
        <v>3500</v>
      </c>
      <c r="D23" s="84">
        <v>3500</v>
      </c>
      <c r="E23" s="84">
        <v>627.74</v>
      </c>
      <c r="F23" s="84"/>
    </row>
    <row r="24" spans="1:6" ht="25.5" x14ac:dyDescent="0.2">
      <c r="A24" s="55" t="s">
        <v>94</v>
      </c>
      <c r="B24" s="56" t="s">
        <v>95</v>
      </c>
      <c r="C24" s="84">
        <v>18000</v>
      </c>
      <c r="D24" s="84">
        <v>18000</v>
      </c>
      <c r="E24" s="84">
        <v>8135.9</v>
      </c>
      <c r="F24" s="84"/>
    </row>
    <row r="25" spans="1:6" x14ac:dyDescent="0.2">
      <c r="A25" s="55" t="s">
        <v>96</v>
      </c>
      <c r="B25" s="56" t="s">
        <v>97</v>
      </c>
      <c r="C25" s="84">
        <v>500</v>
      </c>
      <c r="D25" s="84">
        <v>500</v>
      </c>
      <c r="E25" s="84">
        <v>115</v>
      </c>
      <c r="F25" s="84"/>
    </row>
    <row r="26" spans="1:6" x14ac:dyDescent="0.2">
      <c r="A26" s="55" t="s">
        <v>98</v>
      </c>
      <c r="B26" s="56" t="s">
        <v>99</v>
      </c>
      <c r="C26" s="84">
        <v>500</v>
      </c>
      <c r="D26" s="84">
        <v>500</v>
      </c>
      <c r="E26" s="84">
        <v>86.5</v>
      </c>
      <c r="F26" s="84"/>
    </row>
    <row r="27" spans="1:6" x14ac:dyDescent="0.2">
      <c r="A27" s="53" t="s">
        <v>100</v>
      </c>
      <c r="B27" s="54" t="s">
        <v>101</v>
      </c>
      <c r="C27" s="83">
        <f>C28+C29+C30+C31+C32</f>
        <v>101500</v>
      </c>
      <c r="D27" s="83">
        <f>D28+D29+D30+D31+D32</f>
        <v>101500</v>
      </c>
      <c r="E27" s="83">
        <f>E28+E29+E30+E31+E32</f>
        <v>46662.159999999996</v>
      </c>
      <c r="F27" s="83">
        <f>(E27*100)/D27</f>
        <v>45.972571428571428</v>
      </c>
    </row>
    <row r="28" spans="1:6" x14ac:dyDescent="0.2">
      <c r="A28" s="55" t="s">
        <v>102</v>
      </c>
      <c r="B28" s="56" t="s">
        <v>103</v>
      </c>
      <c r="C28" s="84">
        <v>16500</v>
      </c>
      <c r="D28" s="84">
        <v>16500</v>
      </c>
      <c r="E28" s="84">
        <v>7708.1</v>
      </c>
      <c r="F28" s="84"/>
    </row>
    <row r="29" spans="1:6" x14ac:dyDescent="0.2">
      <c r="A29" s="55" t="s">
        <v>104</v>
      </c>
      <c r="B29" s="56" t="s">
        <v>105</v>
      </c>
      <c r="C29" s="84">
        <v>70000</v>
      </c>
      <c r="D29" s="84">
        <v>70000</v>
      </c>
      <c r="E29" s="84">
        <v>35650.06</v>
      </c>
      <c r="F29" s="84"/>
    </row>
    <row r="30" spans="1:6" x14ac:dyDescent="0.2">
      <c r="A30" s="55" t="s">
        <v>106</v>
      </c>
      <c r="B30" s="56" t="s">
        <v>107</v>
      </c>
      <c r="C30" s="84">
        <v>13000</v>
      </c>
      <c r="D30" s="84">
        <v>13000</v>
      </c>
      <c r="E30" s="84">
        <v>520.69000000000005</v>
      </c>
      <c r="F30" s="84"/>
    </row>
    <row r="31" spans="1:6" x14ac:dyDescent="0.2">
      <c r="A31" s="55" t="s">
        <v>108</v>
      </c>
      <c r="B31" s="56" t="s">
        <v>109</v>
      </c>
      <c r="C31" s="84">
        <v>2000</v>
      </c>
      <c r="D31" s="84">
        <v>2000</v>
      </c>
      <c r="E31" s="84">
        <v>2783.31</v>
      </c>
      <c r="F31" s="84"/>
    </row>
    <row r="32" spans="1:6" x14ac:dyDescent="0.2">
      <c r="A32" s="55" t="s">
        <v>184</v>
      </c>
      <c r="B32" s="56" t="s">
        <v>185</v>
      </c>
      <c r="C32" s="84">
        <v>0</v>
      </c>
      <c r="D32" s="84">
        <v>0</v>
      </c>
      <c r="E32" s="84">
        <v>0</v>
      </c>
      <c r="F32" s="84"/>
    </row>
    <row r="33" spans="1:6" x14ac:dyDescent="0.2">
      <c r="A33" s="53" t="s">
        <v>110</v>
      </c>
      <c r="B33" s="54" t="s">
        <v>111</v>
      </c>
      <c r="C33" s="83">
        <f>C34+C35+C36+C37+C38+C39+C40+C41</f>
        <v>68600</v>
      </c>
      <c r="D33" s="83">
        <f>D34+D35+D36+D37+D38+D39+D40+D41</f>
        <v>68600</v>
      </c>
      <c r="E33" s="83">
        <f>E34+E35+E36+E37+E38+E39+E40+E41</f>
        <v>35899.57</v>
      </c>
      <c r="F33" s="83">
        <f>(E33*100)/D33</f>
        <v>52.33173469387755</v>
      </c>
    </row>
    <row r="34" spans="1:6" x14ac:dyDescent="0.2">
      <c r="A34" s="55" t="s">
        <v>112</v>
      </c>
      <c r="B34" s="56" t="s">
        <v>113</v>
      </c>
      <c r="C34" s="84">
        <v>26400</v>
      </c>
      <c r="D34" s="84">
        <v>26400</v>
      </c>
      <c r="E34" s="84">
        <v>14123.83</v>
      </c>
      <c r="F34" s="84"/>
    </row>
    <row r="35" spans="1:6" x14ac:dyDescent="0.2">
      <c r="A35" s="55" t="s">
        <v>114</v>
      </c>
      <c r="B35" s="56" t="s">
        <v>115</v>
      </c>
      <c r="C35" s="84">
        <v>13000</v>
      </c>
      <c r="D35" s="84">
        <v>13000</v>
      </c>
      <c r="E35" s="84">
        <v>7247.36</v>
      </c>
      <c r="F35" s="84"/>
    </row>
    <row r="36" spans="1:6" x14ac:dyDescent="0.2">
      <c r="A36" s="55" t="s">
        <v>116</v>
      </c>
      <c r="B36" s="56" t="s">
        <v>117</v>
      </c>
      <c r="C36" s="84">
        <v>500</v>
      </c>
      <c r="D36" s="84">
        <v>500</v>
      </c>
      <c r="E36" s="84">
        <v>240.75</v>
      </c>
      <c r="F36" s="84"/>
    </row>
    <row r="37" spans="1:6" x14ac:dyDescent="0.2">
      <c r="A37" s="55" t="s">
        <v>118</v>
      </c>
      <c r="B37" s="56" t="s">
        <v>119</v>
      </c>
      <c r="C37" s="84">
        <v>7200</v>
      </c>
      <c r="D37" s="84">
        <v>7200</v>
      </c>
      <c r="E37" s="84">
        <v>4037.58</v>
      </c>
      <c r="F37" s="84"/>
    </row>
    <row r="38" spans="1:6" x14ac:dyDescent="0.2">
      <c r="A38" s="55" t="s">
        <v>120</v>
      </c>
      <c r="B38" s="56" t="s">
        <v>121</v>
      </c>
      <c r="C38" s="84">
        <v>10000</v>
      </c>
      <c r="D38" s="84">
        <v>10000</v>
      </c>
      <c r="E38" s="84">
        <v>5202.5600000000004</v>
      </c>
      <c r="F38" s="84"/>
    </row>
    <row r="39" spans="1:6" x14ac:dyDescent="0.2">
      <c r="A39" s="55" t="s">
        <v>122</v>
      </c>
      <c r="B39" s="56" t="s">
        <v>123</v>
      </c>
      <c r="C39" s="84">
        <v>7000</v>
      </c>
      <c r="D39" s="84">
        <v>7000</v>
      </c>
      <c r="E39" s="84">
        <v>880</v>
      </c>
      <c r="F39" s="84"/>
    </row>
    <row r="40" spans="1:6" x14ac:dyDescent="0.2">
      <c r="A40" s="55" t="s">
        <v>124</v>
      </c>
      <c r="B40" s="56" t="s">
        <v>125</v>
      </c>
      <c r="C40" s="84">
        <v>3500</v>
      </c>
      <c r="D40" s="84">
        <v>3500</v>
      </c>
      <c r="E40" s="84">
        <v>2447.63</v>
      </c>
      <c r="F40" s="84"/>
    </row>
    <row r="41" spans="1:6" x14ac:dyDescent="0.2">
      <c r="A41" s="55" t="s">
        <v>126</v>
      </c>
      <c r="B41" s="56" t="s">
        <v>127</v>
      </c>
      <c r="C41" s="84">
        <v>1000</v>
      </c>
      <c r="D41" s="84">
        <v>1000</v>
      </c>
      <c r="E41" s="84">
        <v>1719.86</v>
      </c>
      <c r="F41" s="84"/>
    </row>
    <row r="42" spans="1:6" x14ac:dyDescent="0.2">
      <c r="A42" s="53" t="s">
        <v>186</v>
      </c>
      <c r="B42" s="54" t="s">
        <v>187</v>
      </c>
      <c r="C42" s="83">
        <f>C43</f>
        <v>0</v>
      </c>
      <c r="D42" s="83">
        <f>D43</f>
        <v>0</v>
      </c>
      <c r="E42" s="83">
        <f>E43</f>
        <v>0</v>
      </c>
      <c r="F42" s="83" t="e">
        <f>(E42*100)/D42</f>
        <v>#DIV/0!</v>
      </c>
    </row>
    <row r="43" spans="1:6" ht="25.5" x14ac:dyDescent="0.2">
      <c r="A43" s="55" t="s">
        <v>188</v>
      </c>
      <c r="B43" s="56" t="s">
        <v>189</v>
      </c>
      <c r="C43" s="84">
        <v>0</v>
      </c>
      <c r="D43" s="84">
        <v>0</v>
      </c>
      <c r="E43" s="84">
        <v>0</v>
      </c>
      <c r="F43" s="84"/>
    </row>
    <row r="44" spans="1:6" x14ac:dyDescent="0.2">
      <c r="A44" s="53" t="s">
        <v>128</v>
      </c>
      <c r="B44" s="54" t="s">
        <v>129</v>
      </c>
      <c r="C44" s="83">
        <f>C45+C46+C47+C48</f>
        <v>1982</v>
      </c>
      <c r="D44" s="83">
        <f>D45+D46+D47+D48</f>
        <v>1982</v>
      </c>
      <c r="E44" s="83">
        <f>E45+E46+E47+E48</f>
        <v>5225.38</v>
      </c>
      <c r="F44" s="83">
        <f>(E44*100)/D44</f>
        <v>263.6417759838547</v>
      </c>
    </row>
    <row r="45" spans="1:6" x14ac:dyDescent="0.2">
      <c r="A45" s="55" t="s">
        <v>130</v>
      </c>
      <c r="B45" s="56" t="s">
        <v>131</v>
      </c>
      <c r="C45" s="84">
        <v>500</v>
      </c>
      <c r="D45" s="84">
        <v>500</v>
      </c>
      <c r="E45" s="84">
        <v>4931.53</v>
      </c>
      <c r="F45" s="84"/>
    </row>
    <row r="46" spans="1:6" x14ac:dyDescent="0.2">
      <c r="A46" s="55" t="s">
        <v>132</v>
      </c>
      <c r="B46" s="56" t="s">
        <v>133</v>
      </c>
      <c r="C46" s="84">
        <v>1000</v>
      </c>
      <c r="D46" s="84">
        <v>1000</v>
      </c>
      <c r="E46" s="84">
        <v>0</v>
      </c>
      <c r="F46" s="84"/>
    </row>
    <row r="47" spans="1:6" x14ac:dyDescent="0.2">
      <c r="A47" s="55" t="s">
        <v>190</v>
      </c>
      <c r="B47" s="56" t="s">
        <v>191</v>
      </c>
      <c r="C47" s="84">
        <v>0</v>
      </c>
      <c r="D47" s="84">
        <v>0</v>
      </c>
      <c r="E47" s="84">
        <v>0</v>
      </c>
      <c r="F47" s="84"/>
    </row>
    <row r="48" spans="1:6" x14ac:dyDescent="0.2">
      <c r="A48" s="55" t="s">
        <v>134</v>
      </c>
      <c r="B48" s="56" t="s">
        <v>129</v>
      </c>
      <c r="C48" s="84">
        <v>482</v>
      </c>
      <c r="D48" s="84">
        <v>482</v>
      </c>
      <c r="E48" s="84">
        <v>293.85000000000002</v>
      </c>
      <c r="F48" s="84"/>
    </row>
    <row r="49" spans="1:6" x14ac:dyDescent="0.2">
      <c r="A49" s="51" t="s">
        <v>135</v>
      </c>
      <c r="B49" s="52" t="s">
        <v>136</v>
      </c>
      <c r="C49" s="82">
        <f>C50+C52</f>
        <v>3578</v>
      </c>
      <c r="D49" s="82">
        <f>D50+D52</f>
        <v>3578</v>
      </c>
      <c r="E49" s="82">
        <f>E50+E52</f>
        <v>1826.3000000000002</v>
      </c>
      <c r="F49" s="81">
        <f>(E49*100)/D49</f>
        <v>51.042481833426493</v>
      </c>
    </row>
    <row r="50" spans="1:6" x14ac:dyDescent="0.2">
      <c r="A50" s="53" t="s">
        <v>137</v>
      </c>
      <c r="B50" s="54" t="s">
        <v>138</v>
      </c>
      <c r="C50" s="83">
        <f>C51</f>
        <v>78</v>
      </c>
      <c r="D50" s="83">
        <f>D51</f>
        <v>78</v>
      </c>
      <c r="E50" s="83">
        <f>E51</f>
        <v>53.65</v>
      </c>
      <c r="F50" s="83">
        <f>(E50*100)/D50</f>
        <v>68.782051282051285</v>
      </c>
    </row>
    <row r="51" spans="1:6" ht="25.5" x14ac:dyDescent="0.2">
      <c r="A51" s="55" t="s">
        <v>139</v>
      </c>
      <c r="B51" s="56" t="s">
        <v>140</v>
      </c>
      <c r="C51" s="84">
        <v>78</v>
      </c>
      <c r="D51" s="84">
        <v>78</v>
      </c>
      <c r="E51" s="84">
        <v>53.65</v>
      </c>
      <c r="F51" s="84"/>
    </row>
    <row r="52" spans="1:6" x14ac:dyDescent="0.2">
      <c r="A52" s="53" t="s">
        <v>141</v>
      </c>
      <c r="B52" s="54" t="s">
        <v>142</v>
      </c>
      <c r="C52" s="83">
        <f>C53</f>
        <v>3500</v>
      </c>
      <c r="D52" s="83">
        <f>D53</f>
        <v>3500</v>
      </c>
      <c r="E52" s="83">
        <f>E53</f>
        <v>1772.65</v>
      </c>
      <c r="F52" s="83">
        <f>(E52*100)/D52</f>
        <v>50.64714285714286</v>
      </c>
    </row>
    <row r="53" spans="1:6" x14ac:dyDescent="0.2">
      <c r="A53" s="55" t="s">
        <v>143</v>
      </c>
      <c r="B53" s="56" t="s">
        <v>144</v>
      </c>
      <c r="C53" s="84">
        <v>3500</v>
      </c>
      <c r="D53" s="84">
        <v>3500</v>
      </c>
      <c r="E53" s="84">
        <v>1772.65</v>
      </c>
      <c r="F53" s="84"/>
    </row>
    <row r="54" spans="1:6" x14ac:dyDescent="0.2">
      <c r="A54" s="49" t="s">
        <v>145</v>
      </c>
      <c r="B54" s="50" t="s">
        <v>146</v>
      </c>
      <c r="C54" s="80">
        <f>C55+C58</f>
        <v>53775</v>
      </c>
      <c r="D54" s="80">
        <f>D55+D58</f>
        <v>53775</v>
      </c>
      <c r="E54" s="80">
        <f>E55+E58</f>
        <v>29078.12</v>
      </c>
      <c r="F54" s="81">
        <f>(E54*100)/D54</f>
        <v>54.073677359367736</v>
      </c>
    </row>
    <row r="55" spans="1:6" x14ac:dyDescent="0.2">
      <c r="A55" s="51" t="s">
        <v>147</v>
      </c>
      <c r="B55" s="52" t="s">
        <v>148</v>
      </c>
      <c r="C55" s="82">
        <f t="shared" ref="C55:E56" si="0">C56</f>
        <v>3775</v>
      </c>
      <c r="D55" s="82">
        <f t="shared" si="0"/>
        <v>3775</v>
      </c>
      <c r="E55" s="82">
        <f t="shared" si="0"/>
        <v>1873.43</v>
      </c>
      <c r="F55" s="81">
        <f>(E55*100)/D55</f>
        <v>49.627284768211922</v>
      </c>
    </row>
    <row r="56" spans="1:6" x14ac:dyDescent="0.2">
      <c r="A56" s="53" t="s">
        <v>155</v>
      </c>
      <c r="B56" s="54" t="s">
        <v>156</v>
      </c>
      <c r="C56" s="83">
        <f t="shared" si="0"/>
        <v>3775</v>
      </c>
      <c r="D56" s="83">
        <f t="shared" si="0"/>
        <v>3775</v>
      </c>
      <c r="E56" s="83">
        <f t="shared" si="0"/>
        <v>1873.43</v>
      </c>
      <c r="F56" s="83">
        <f>(E56*100)/D56</f>
        <v>49.627284768211922</v>
      </c>
    </row>
    <row r="57" spans="1:6" x14ac:dyDescent="0.2">
      <c r="A57" s="55" t="s">
        <v>157</v>
      </c>
      <c r="B57" s="56" t="s">
        <v>158</v>
      </c>
      <c r="C57" s="84">
        <v>3775</v>
      </c>
      <c r="D57" s="84">
        <v>3775</v>
      </c>
      <c r="E57" s="84">
        <v>1873.43</v>
      </c>
      <c r="F57" s="84"/>
    </row>
    <row r="58" spans="1:6" x14ac:dyDescent="0.2">
      <c r="A58" s="51" t="s">
        <v>159</v>
      </c>
      <c r="B58" s="52" t="s">
        <v>160</v>
      </c>
      <c r="C58" s="82">
        <f t="shared" ref="C58:E59" si="1">C59</f>
        <v>50000</v>
      </c>
      <c r="D58" s="82">
        <f t="shared" si="1"/>
        <v>50000</v>
      </c>
      <c r="E58" s="82">
        <f t="shared" si="1"/>
        <v>27204.69</v>
      </c>
      <c r="F58" s="81">
        <f>(E58*100)/D58</f>
        <v>54.409379999999999</v>
      </c>
    </row>
    <row r="59" spans="1:6" ht="25.5" x14ac:dyDescent="0.2">
      <c r="A59" s="53" t="s">
        <v>161</v>
      </c>
      <c r="B59" s="54" t="s">
        <v>162</v>
      </c>
      <c r="C59" s="83">
        <f t="shared" si="1"/>
        <v>50000</v>
      </c>
      <c r="D59" s="83">
        <f t="shared" si="1"/>
        <v>50000</v>
      </c>
      <c r="E59" s="83">
        <f t="shared" si="1"/>
        <v>27204.69</v>
      </c>
      <c r="F59" s="83">
        <f>(E59*100)/D59</f>
        <v>54.409379999999999</v>
      </c>
    </row>
    <row r="60" spans="1:6" x14ac:dyDescent="0.2">
      <c r="A60" s="55" t="s">
        <v>163</v>
      </c>
      <c r="B60" s="56" t="s">
        <v>162</v>
      </c>
      <c r="C60" s="84">
        <v>50000</v>
      </c>
      <c r="D60" s="84">
        <v>50000</v>
      </c>
      <c r="E60" s="84">
        <v>27204.69</v>
      </c>
      <c r="F60" s="84"/>
    </row>
    <row r="61" spans="1:6" x14ac:dyDescent="0.2">
      <c r="A61" s="49" t="s">
        <v>49</v>
      </c>
      <c r="B61" s="50" t="s">
        <v>50</v>
      </c>
      <c r="C61" s="80">
        <f t="shared" ref="C61:D62" si="2">C62</f>
        <v>1549609</v>
      </c>
      <c r="D61" s="80">
        <f t="shared" si="2"/>
        <v>1549609</v>
      </c>
      <c r="E61" s="80">
        <f>E62</f>
        <v>735304.16</v>
      </c>
      <c r="F61" s="81">
        <f>(E61*100)/D61</f>
        <v>47.450947948805151</v>
      </c>
    </row>
    <row r="62" spans="1:6" x14ac:dyDescent="0.2">
      <c r="A62" s="51" t="s">
        <v>63</v>
      </c>
      <c r="B62" s="52" t="s">
        <v>64</v>
      </c>
      <c r="C62" s="82">
        <f t="shared" si="2"/>
        <v>1549609</v>
      </c>
      <c r="D62" s="82">
        <f t="shared" si="2"/>
        <v>1549609</v>
      </c>
      <c r="E62" s="82">
        <f>E63</f>
        <v>735304.16</v>
      </c>
      <c r="F62" s="81">
        <f>(E62*100)/D62</f>
        <v>47.450947948805151</v>
      </c>
    </row>
    <row r="63" spans="1:6" ht="25.5" x14ac:dyDescent="0.2">
      <c r="A63" s="53" t="s">
        <v>65</v>
      </c>
      <c r="B63" s="54" t="s">
        <v>66</v>
      </c>
      <c r="C63" s="83">
        <f>C64+C65</f>
        <v>1549609</v>
      </c>
      <c r="D63" s="83">
        <f>D64+D65</f>
        <v>1549609</v>
      </c>
      <c r="E63" s="83">
        <f>E64+E65</f>
        <v>735304.16</v>
      </c>
      <c r="F63" s="83">
        <f>(E63*100)/D63</f>
        <v>47.450947948805151</v>
      </c>
    </row>
    <row r="64" spans="1:6" x14ac:dyDescent="0.2">
      <c r="A64" s="55" t="s">
        <v>67</v>
      </c>
      <c r="B64" s="56" t="s">
        <v>68</v>
      </c>
      <c r="C64" s="84">
        <v>1545834</v>
      </c>
      <c r="D64" s="84">
        <v>1545834</v>
      </c>
      <c r="E64" s="84">
        <v>706226.04</v>
      </c>
      <c r="F64" s="84"/>
    </row>
    <row r="65" spans="1:6" ht="25.5" x14ac:dyDescent="0.2">
      <c r="A65" s="55" t="s">
        <v>69</v>
      </c>
      <c r="B65" s="56" t="s">
        <v>70</v>
      </c>
      <c r="C65" s="84">
        <v>3775</v>
      </c>
      <c r="D65" s="84">
        <v>3775</v>
      </c>
      <c r="E65" s="84">
        <v>29078.12</v>
      </c>
      <c r="F65" s="84"/>
    </row>
    <row r="66" spans="1:6" x14ac:dyDescent="0.2">
      <c r="A66" s="48" t="s">
        <v>176</v>
      </c>
      <c r="B66" s="48" t="s">
        <v>183</v>
      </c>
      <c r="C66" s="78"/>
      <c r="D66" s="78"/>
      <c r="E66" s="78"/>
      <c r="F66" s="79" t="e">
        <f>(E66*100)/D66</f>
        <v>#DIV/0!</v>
      </c>
    </row>
    <row r="67" spans="1:6" x14ac:dyDescent="0.2">
      <c r="A67" s="49" t="s">
        <v>71</v>
      </c>
      <c r="B67" s="50" t="s">
        <v>72</v>
      </c>
      <c r="C67" s="80">
        <f>C68</f>
        <v>2500</v>
      </c>
      <c r="D67" s="80">
        <f>D68</f>
        <v>2500</v>
      </c>
      <c r="E67" s="80">
        <f>E68</f>
        <v>22.23</v>
      </c>
      <c r="F67" s="81">
        <f>(E67*100)/D67</f>
        <v>0.88919999999999999</v>
      </c>
    </row>
    <row r="68" spans="1:6" x14ac:dyDescent="0.2">
      <c r="A68" s="51" t="s">
        <v>88</v>
      </c>
      <c r="B68" s="52" t="s">
        <v>89</v>
      </c>
      <c r="C68" s="82">
        <f>C69+C71+C73</f>
        <v>2500</v>
      </c>
      <c r="D68" s="82">
        <f>D69+D71+D73</f>
        <v>2500</v>
      </c>
      <c r="E68" s="82">
        <f>E69+E71+E73</f>
        <v>22.23</v>
      </c>
      <c r="F68" s="81">
        <f>(E68*100)/D68</f>
        <v>0.88919999999999999</v>
      </c>
    </row>
    <row r="69" spans="1:6" x14ac:dyDescent="0.2">
      <c r="A69" s="53" t="s">
        <v>100</v>
      </c>
      <c r="B69" s="54" t="s">
        <v>101</v>
      </c>
      <c r="C69" s="83">
        <f>C70</f>
        <v>1000</v>
      </c>
      <c r="D69" s="83">
        <f>D70</f>
        <v>1000</v>
      </c>
      <c r="E69" s="83">
        <f>E70</f>
        <v>22.23</v>
      </c>
      <c r="F69" s="83">
        <f>(E69*100)/D69</f>
        <v>2.2229999999999999</v>
      </c>
    </row>
    <row r="70" spans="1:6" x14ac:dyDescent="0.2">
      <c r="A70" s="55" t="s">
        <v>102</v>
      </c>
      <c r="B70" s="56" t="s">
        <v>103</v>
      </c>
      <c r="C70" s="84">
        <v>1000</v>
      </c>
      <c r="D70" s="84">
        <v>1000</v>
      </c>
      <c r="E70" s="84">
        <v>22.23</v>
      </c>
      <c r="F70" s="84"/>
    </row>
    <row r="71" spans="1:6" x14ac:dyDescent="0.2">
      <c r="A71" s="53" t="s">
        <v>110</v>
      </c>
      <c r="B71" s="54" t="s">
        <v>111</v>
      </c>
      <c r="C71" s="83">
        <f>C72</f>
        <v>500</v>
      </c>
      <c r="D71" s="83">
        <f>D72</f>
        <v>500</v>
      </c>
      <c r="E71" s="83">
        <f>E72</f>
        <v>0</v>
      </c>
      <c r="F71" s="83">
        <f>(E71*100)/D71</f>
        <v>0</v>
      </c>
    </row>
    <row r="72" spans="1:6" x14ac:dyDescent="0.2">
      <c r="A72" s="55" t="s">
        <v>114</v>
      </c>
      <c r="B72" s="56" t="s">
        <v>115</v>
      </c>
      <c r="C72" s="84">
        <v>500</v>
      </c>
      <c r="D72" s="84">
        <v>500</v>
      </c>
      <c r="E72" s="84">
        <v>0</v>
      </c>
      <c r="F72" s="84"/>
    </row>
    <row r="73" spans="1:6" x14ac:dyDescent="0.2">
      <c r="A73" s="53" t="s">
        <v>128</v>
      </c>
      <c r="B73" s="54" t="s">
        <v>129</v>
      </c>
      <c r="C73" s="83">
        <f>C74</f>
        <v>1000</v>
      </c>
      <c r="D73" s="83">
        <f>D74</f>
        <v>1000</v>
      </c>
      <c r="E73" s="83">
        <f>E74</f>
        <v>0</v>
      </c>
      <c r="F73" s="83">
        <f>(E73*100)/D73</f>
        <v>0</v>
      </c>
    </row>
    <row r="74" spans="1:6" x14ac:dyDescent="0.2">
      <c r="A74" s="55" t="s">
        <v>132</v>
      </c>
      <c r="B74" s="56" t="s">
        <v>133</v>
      </c>
      <c r="C74" s="84">
        <v>1000</v>
      </c>
      <c r="D74" s="84">
        <v>1000</v>
      </c>
      <c r="E74" s="84">
        <v>0</v>
      </c>
      <c r="F74" s="84"/>
    </row>
    <row r="75" spans="1:6" x14ac:dyDescent="0.2">
      <c r="A75" s="49" t="s">
        <v>49</v>
      </c>
      <c r="B75" s="50" t="s">
        <v>50</v>
      </c>
      <c r="C75" s="80">
        <f t="shared" ref="C75:E77" si="3">C76</f>
        <v>2500</v>
      </c>
      <c r="D75" s="80">
        <f t="shared" si="3"/>
        <v>2500</v>
      </c>
      <c r="E75" s="80">
        <f t="shared" si="3"/>
        <v>1218.48</v>
      </c>
      <c r="F75" s="81">
        <f>(E75*100)/D75</f>
        <v>48.739199999999997</v>
      </c>
    </row>
    <row r="76" spans="1:6" x14ac:dyDescent="0.2">
      <c r="A76" s="51" t="s">
        <v>57</v>
      </c>
      <c r="B76" s="52" t="s">
        <v>58</v>
      </c>
      <c r="C76" s="82">
        <f t="shared" si="3"/>
        <v>2500</v>
      </c>
      <c r="D76" s="82">
        <f t="shared" si="3"/>
        <v>2500</v>
      </c>
      <c r="E76" s="82">
        <f t="shared" si="3"/>
        <v>1218.48</v>
      </c>
      <c r="F76" s="81">
        <f>(E76*100)/D76</f>
        <v>48.739199999999997</v>
      </c>
    </row>
    <row r="77" spans="1:6" x14ac:dyDescent="0.2">
      <c r="A77" s="53" t="s">
        <v>59</v>
      </c>
      <c r="B77" s="54" t="s">
        <v>60</v>
      </c>
      <c r="C77" s="83">
        <f t="shared" si="3"/>
        <v>2500</v>
      </c>
      <c r="D77" s="83">
        <f t="shared" si="3"/>
        <v>2500</v>
      </c>
      <c r="E77" s="83">
        <f t="shared" si="3"/>
        <v>1218.48</v>
      </c>
      <c r="F77" s="83">
        <f>(E77*100)/D77</f>
        <v>48.739199999999997</v>
      </c>
    </row>
    <row r="78" spans="1:6" x14ac:dyDescent="0.2">
      <c r="A78" s="55" t="s">
        <v>61</v>
      </c>
      <c r="B78" s="56" t="s">
        <v>62</v>
      </c>
      <c r="C78" s="84">
        <v>2500</v>
      </c>
      <c r="D78" s="84">
        <v>2500</v>
      </c>
      <c r="E78" s="130">
        <v>1218.48</v>
      </c>
      <c r="F78" s="84"/>
    </row>
    <row r="79" spans="1:6" x14ac:dyDescent="0.2">
      <c r="A79" s="48" t="s">
        <v>73</v>
      </c>
      <c r="B79" s="48" t="s">
        <v>192</v>
      </c>
      <c r="C79" s="78"/>
      <c r="D79" s="78"/>
      <c r="E79" s="78"/>
      <c r="F79" s="79" t="e">
        <f>(E79*100)/D79</f>
        <v>#DIV/0!</v>
      </c>
    </row>
    <row r="80" spans="1:6" x14ac:dyDescent="0.2">
      <c r="A80" s="49" t="s">
        <v>71</v>
      </c>
      <c r="B80" s="50" t="s">
        <v>72</v>
      </c>
      <c r="C80" s="80">
        <f>C81</f>
        <v>600</v>
      </c>
      <c r="D80" s="80">
        <f>D81</f>
        <v>600</v>
      </c>
      <c r="E80" s="80">
        <f>E81</f>
        <v>2166.83</v>
      </c>
      <c r="F80" s="81">
        <f>(E80*100)/D80</f>
        <v>361.13833333333332</v>
      </c>
    </row>
    <row r="81" spans="1:6" x14ac:dyDescent="0.2">
      <c r="A81" s="51" t="s">
        <v>88</v>
      </c>
      <c r="B81" s="52" t="s">
        <v>89</v>
      </c>
      <c r="C81" s="82">
        <f>C82+C85</f>
        <v>600</v>
      </c>
      <c r="D81" s="82">
        <f>D82+D85</f>
        <v>600</v>
      </c>
      <c r="E81" s="82">
        <f>E82+E85</f>
        <v>2166.83</v>
      </c>
      <c r="F81" s="81">
        <f>(E81*100)/D81</f>
        <v>361.13833333333332</v>
      </c>
    </row>
    <row r="82" spans="1:6" x14ac:dyDescent="0.2">
      <c r="A82" s="53" t="s">
        <v>100</v>
      </c>
      <c r="B82" s="54" t="s">
        <v>101</v>
      </c>
      <c r="C82" s="83">
        <f>C83+C84</f>
        <v>400</v>
      </c>
      <c r="D82" s="83">
        <f>D83+D84</f>
        <v>400</v>
      </c>
      <c r="E82" s="83">
        <f>E83+E84</f>
        <v>906.69</v>
      </c>
      <c r="F82" s="83">
        <f>(E82*100)/D82</f>
        <v>226.67250000000001</v>
      </c>
    </row>
    <row r="83" spans="1:6" x14ac:dyDescent="0.2">
      <c r="A83" s="55" t="s">
        <v>102</v>
      </c>
      <c r="B83" s="56" t="s">
        <v>103</v>
      </c>
      <c r="C83" s="84">
        <v>200</v>
      </c>
      <c r="D83" s="84">
        <v>200</v>
      </c>
      <c r="E83" s="84">
        <v>0</v>
      </c>
      <c r="F83" s="84"/>
    </row>
    <row r="84" spans="1:6" x14ac:dyDescent="0.2">
      <c r="A84" s="55" t="s">
        <v>108</v>
      </c>
      <c r="B84" s="56" t="s">
        <v>109</v>
      </c>
      <c r="C84" s="84">
        <v>200</v>
      </c>
      <c r="D84" s="84">
        <v>200</v>
      </c>
      <c r="E84" s="84">
        <v>906.69</v>
      </c>
      <c r="F84" s="84"/>
    </row>
    <row r="85" spans="1:6" x14ac:dyDescent="0.2">
      <c r="A85" s="53" t="s">
        <v>110</v>
      </c>
      <c r="B85" s="54" t="s">
        <v>111</v>
      </c>
      <c r="C85" s="83">
        <f>C86</f>
        <v>200</v>
      </c>
      <c r="D85" s="83">
        <f>D86</f>
        <v>200</v>
      </c>
      <c r="E85" s="83">
        <f>E86</f>
        <v>1260.1400000000001</v>
      </c>
      <c r="F85" s="83">
        <f>(E85*100)/D85</f>
        <v>630.07000000000005</v>
      </c>
    </row>
    <row r="86" spans="1:6" x14ac:dyDescent="0.2">
      <c r="A86" s="55" t="s">
        <v>114</v>
      </c>
      <c r="B86" s="56" t="s">
        <v>115</v>
      </c>
      <c r="C86" s="84">
        <v>200</v>
      </c>
      <c r="D86" s="84">
        <v>200</v>
      </c>
      <c r="E86" s="84">
        <v>1260.1400000000001</v>
      </c>
      <c r="F86" s="84"/>
    </row>
    <row r="87" spans="1:6" x14ac:dyDescent="0.2">
      <c r="A87" s="49" t="s">
        <v>145</v>
      </c>
      <c r="B87" s="50" t="s">
        <v>146</v>
      </c>
      <c r="C87" s="80">
        <f t="shared" ref="C87:E88" si="4">C88</f>
        <v>400</v>
      </c>
      <c r="D87" s="80">
        <f t="shared" si="4"/>
        <v>400</v>
      </c>
      <c r="E87" s="80">
        <f t="shared" si="4"/>
        <v>1907.45</v>
      </c>
      <c r="F87" s="81">
        <f>(E87*100)/D87</f>
        <v>476.86250000000001</v>
      </c>
    </row>
    <row r="88" spans="1:6" x14ac:dyDescent="0.2">
      <c r="A88" s="51" t="s">
        <v>147</v>
      </c>
      <c r="B88" s="52" t="s">
        <v>148</v>
      </c>
      <c r="C88" s="82">
        <f t="shared" si="4"/>
        <v>400</v>
      </c>
      <c r="D88" s="82">
        <f t="shared" si="4"/>
        <v>400</v>
      </c>
      <c r="E88" s="82">
        <f t="shared" si="4"/>
        <v>1907.45</v>
      </c>
      <c r="F88" s="81">
        <f>(E88*100)/D88</f>
        <v>476.86250000000001</v>
      </c>
    </row>
    <row r="89" spans="1:6" x14ac:dyDescent="0.2">
      <c r="A89" s="53" t="s">
        <v>149</v>
      </c>
      <c r="B89" s="54" t="s">
        <v>150</v>
      </c>
      <c r="C89" s="83">
        <f>C90+C91</f>
        <v>400</v>
      </c>
      <c r="D89" s="83">
        <f>D90+D91</f>
        <v>400</v>
      </c>
      <c r="E89" s="83">
        <f>E90+E91</f>
        <v>1907.45</v>
      </c>
      <c r="F89" s="83">
        <f>(E89*100)/D89</f>
        <v>476.86250000000001</v>
      </c>
    </row>
    <row r="90" spans="1:6" x14ac:dyDescent="0.2">
      <c r="A90" s="55" t="s">
        <v>151</v>
      </c>
      <c r="B90" s="56" t="s">
        <v>152</v>
      </c>
      <c r="C90" s="84">
        <v>200</v>
      </c>
      <c r="D90" s="84">
        <v>200</v>
      </c>
      <c r="E90" s="84">
        <v>1907.45</v>
      </c>
      <c r="F90" s="84"/>
    </row>
    <row r="91" spans="1:6" x14ac:dyDescent="0.2">
      <c r="A91" s="55" t="s">
        <v>153</v>
      </c>
      <c r="B91" s="56" t="s">
        <v>154</v>
      </c>
      <c r="C91" s="84">
        <v>200</v>
      </c>
      <c r="D91" s="84">
        <v>200</v>
      </c>
      <c r="E91" s="84">
        <v>0</v>
      </c>
      <c r="F91" s="84"/>
    </row>
    <row r="92" spans="1:6" x14ac:dyDescent="0.2">
      <c r="A92" s="49" t="s">
        <v>49</v>
      </c>
      <c r="B92" s="50" t="s">
        <v>50</v>
      </c>
      <c r="C92" s="80">
        <f t="shared" ref="C92:E94" si="5">C93</f>
        <v>1000</v>
      </c>
      <c r="D92" s="80">
        <f t="shared" si="5"/>
        <v>1000</v>
      </c>
      <c r="E92" s="80">
        <f t="shared" si="5"/>
        <v>37.94</v>
      </c>
      <c r="F92" s="81">
        <f>(E92*100)/D92</f>
        <v>3.794</v>
      </c>
    </row>
    <row r="93" spans="1:6" x14ac:dyDescent="0.2">
      <c r="A93" s="51" t="s">
        <v>51</v>
      </c>
      <c r="B93" s="52" t="s">
        <v>52</v>
      </c>
      <c r="C93" s="82">
        <f t="shared" si="5"/>
        <v>1000</v>
      </c>
      <c r="D93" s="82">
        <f t="shared" si="5"/>
        <v>1000</v>
      </c>
      <c r="E93" s="82">
        <f t="shared" si="5"/>
        <v>37.94</v>
      </c>
      <c r="F93" s="81">
        <f>(E93*100)/D93</f>
        <v>3.794</v>
      </c>
    </row>
    <row r="94" spans="1:6" x14ac:dyDescent="0.2">
      <c r="A94" s="53" t="s">
        <v>53</v>
      </c>
      <c r="B94" s="54" t="s">
        <v>54</v>
      </c>
      <c r="C94" s="83">
        <f t="shared" si="5"/>
        <v>1000</v>
      </c>
      <c r="D94" s="83">
        <f t="shared" si="5"/>
        <v>1000</v>
      </c>
      <c r="E94" s="83">
        <f t="shared" si="5"/>
        <v>37.94</v>
      </c>
      <c r="F94" s="83">
        <f>(E94*100)/D94</f>
        <v>3.794</v>
      </c>
    </row>
    <row r="95" spans="1:6" x14ac:dyDescent="0.2">
      <c r="A95" s="55" t="s">
        <v>55</v>
      </c>
      <c r="B95" s="56" t="s">
        <v>56</v>
      </c>
      <c r="C95" s="84">
        <v>1000</v>
      </c>
      <c r="D95" s="84">
        <v>1000</v>
      </c>
      <c r="E95" s="130">
        <v>37.94</v>
      </c>
      <c r="F95" s="84"/>
    </row>
    <row r="96" spans="1:6" x14ac:dyDescent="0.2">
      <c r="A96" s="48" t="s">
        <v>177</v>
      </c>
      <c r="B96" s="48" t="s">
        <v>193</v>
      </c>
      <c r="C96" s="78"/>
      <c r="D96" s="78"/>
      <c r="E96" s="78"/>
      <c r="F96" s="79" t="e">
        <f>(E96*100)/D96</f>
        <v>#DIV/0!</v>
      </c>
    </row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pans="1:3" x14ac:dyDescent="0.2">
      <c r="A1281" s="40"/>
      <c r="B1281" s="40"/>
      <c r="C1281" s="40"/>
    </row>
    <row r="1282" spans="1:3" x14ac:dyDescent="0.2">
      <c r="A1282" s="40"/>
      <c r="B1282" s="40"/>
      <c r="C1282" s="40"/>
    </row>
    <row r="1283" spans="1:3" x14ac:dyDescent="0.2">
      <c r="A1283" s="40"/>
      <c r="B1283" s="40"/>
      <c r="C1283" s="40"/>
    </row>
    <row r="1284" spans="1:3" x14ac:dyDescent="0.2">
      <c r="A1284" s="40"/>
      <c r="B1284" s="40"/>
      <c r="C1284" s="40"/>
    </row>
    <row r="1285" spans="1:3" x14ac:dyDescent="0.2">
      <c r="A1285" s="40"/>
      <c r="B1285" s="40"/>
      <c r="C1285" s="40"/>
    </row>
    <row r="1286" spans="1:3" x14ac:dyDescent="0.2">
      <c r="A1286" s="40"/>
      <c r="B1286" s="40"/>
      <c r="C1286" s="40"/>
    </row>
    <row r="1287" spans="1:3" x14ac:dyDescent="0.2">
      <c r="A1287" s="40"/>
      <c r="B1287" s="40"/>
      <c r="C1287" s="40"/>
    </row>
    <row r="1288" spans="1:3" x14ac:dyDescent="0.2">
      <c r="A1288" s="40"/>
      <c r="B1288" s="40"/>
      <c r="C1288" s="40"/>
    </row>
    <row r="1289" spans="1:3" x14ac:dyDescent="0.2">
      <c r="A1289" s="40"/>
      <c r="B1289" s="40"/>
      <c r="C1289" s="40"/>
    </row>
    <row r="1290" spans="1:3" x14ac:dyDescent="0.2">
      <c r="A1290" s="40"/>
      <c r="B1290" s="40"/>
      <c r="C1290" s="40"/>
    </row>
    <row r="1291" spans="1:3" x14ac:dyDescent="0.2">
      <c r="A1291" s="40"/>
      <c r="B1291" s="40"/>
      <c r="C1291" s="40"/>
    </row>
    <row r="1292" spans="1:3" x14ac:dyDescent="0.2">
      <c r="A1292" s="40"/>
      <c r="B1292" s="40"/>
      <c r="C1292" s="40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Sonja Buršić Džaja</cp:lastModifiedBy>
  <cp:lastPrinted>2026-07-07T09:40:06Z</cp:lastPrinted>
  <dcterms:created xsi:type="dcterms:W3CDTF">2022-08-12T12:51:27Z</dcterms:created>
  <dcterms:modified xsi:type="dcterms:W3CDTF">2026-07-08T06:50:00Z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